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EA300A6C-ACB2-4CAC-AAFC-F6131EE3707D}" xr6:coauthVersionLast="47" xr6:coauthVersionMax="47" xr10:uidLastSave="{00000000-0000-0000-0000-000000000000}"/>
  <bookViews>
    <workbookView xWindow="-110" yWindow="-110" windowWidth="19420" windowHeight="11500" tabRatio="809" xr2:uid="{00000000-000D-0000-FFFF-FFFF00000000}"/>
  </bookViews>
  <sheets>
    <sheet name="第3面_遮水工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第3面_遮水工封じ込め!$B$2:$J$49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<sst xmlns="http://schemas.openxmlformats.org/spreadsheetml/2006/main" count="2345" uniqueCount="1333">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</sst>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979</v>
      </c>
      <c r="G3" s="95"/>
      <c r="H3" s="95"/>
      <c r="I3" s="95"/>
      <c r="J3" s="15"/>
      <c r="L3" s="9" t="str">
        <f>IF(OR(F3="地下水汚染の拡大の防止",F3="不溶化",F3="土壌入換え"),F3&amp;H4,F3)</f>
        <v>遮水工封じ込め</v>
      </c>
      <c r="O3" s="4" t="str">
        <f>F3 &amp; "に関する内容を記入してください。"</f>
        <v>遮水工封じ込めに関する内容を記入してください。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遮水工封じ込め1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遮水工封じ込め2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遮水工封じ込め3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遮水工封じ込め4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目標土壌溶出量を超える汚染状態にある土壌を掘削する範囲及び深さ</v>
      </c>
      <c r="C12" s="77"/>
      <c r="D12" s="77"/>
      <c r="E12" s="77"/>
      <c r="F12" s="77"/>
      <c r="G12" s="77"/>
      <c r="H12" s="77"/>
      <c r="I12" s="77"/>
      <c r="J12" s="78"/>
      <c r="L12" s="9" t="str">
        <f>$L$3&amp;5</f>
        <v>遮水工封じ込め5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遮水工封じ込め6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30" customHeight="1">
      <c r="B16" s="76" t="str">
        <f>IFERROR(VLOOKUP(L16,マスタ_第三面の表示内容!$A$2:$E$179,5,FALSE),"")</f>
        <v>　ヘ　掘削された土壌のうち第二溶出量基準に適合しない汚染状態にある土壌を第二溶出量基準に適合する汚染状態にある土壌にする方法及び当該方法により第二溶出量基準に適合することを確認した結果</v>
      </c>
      <c r="C16" s="77"/>
      <c r="D16" s="77"/>
      <c r="E16" s="77"/>
      <c r="F16" s="77"/>
      <c r="G16" s="77"/>
      <c r="H16" s="77"/>
      <c r="I16" s="77"/>
      <c r="J16" s="78"/>
      <c r="L16" s="9" t="str">
        <f>$L$3&amp;7</f>
        <v>遮水工封じ込め7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18.75" customHeight="1">
      <c r="B18" s="76" t="str">
        <f>IFERROR(VLOOKUP(L18,マスタ_第三面の表示内容!$A$2:$E$179,5,FALSE),"")</f>
        <v>　ト　ヘの方法により、第二溶出量基準に適合する汚染状態にある土壌としたことを確認する方法</v>
      </c>
      <c r="C18" s="77"/>
      <c r="D18" s="77"/>
      <c r="E18" s="77"/>
      <c r="F18" s="77"/>
      <c r="G18" s="77"/>
      <c r="H18" s="77"/>
      <c r="I18" s="77"/>
      <c r="J18" s="78"/>
      <c r="L18" s="9" t="str">
        <f>$L$3&amp;8</f>
        <v>遮水工封じ込め8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チ　遮水工の種類及び当該遮水工を設置する方法</v>
      </c>
      <c r="C20" s="77"/>
      <c r="D20" s="77"/>
      <c r="E20" s="77"/>
      <c r="F20" s="77"/>
      <c r="G20" s="77"/>
      <c r="H20" s="77"/>
      <c r="I20" s="77"/>
      <c r="J20" s="78"/>
      <c r="L20" s="9" t="str">
        <f>$L$3&amp;9</f>
        <v>遮水工封じ込め9</v>
      </c>
      <c r="N20" s="13"/>
    </row>
    <row r="21" spans="2:15" ht="18.75" customHeight="1">
      <c r="B21" s="83"/>
      <c r="C21" s="84"/>
      <c r="D21" s="85"/>
      <c r="E21" s="85"/>
      <c r="F21" s="85"/>
      <c r="G21" s="85"/>
      <c r="H21" s="85"/>
      <c r="I21" s="85"/>
      <c r="J21" s="86"/>
      <c r="M21" s="12" t="s">
        <v>1</v>
      </c>
      <c r="N21" s="13" t="str">
        <f>IF(B20&lt;&gt;"",IF(D21="","（エラー）未入力","（正常）入力済み"),"")</f>
        <v>（エラー）未入力</v>
      </c>
      <c r="O21" s="4" t="s">
        <v>8</v>
      </c>
    </row>
    <row r="22" spans="2:15" ht="18.75" customHeight="1">
      <c r="B22" s="76" t="str">
        <f>IFERROR(VLOOKUP(L22,マスタ_第三面の表示内容!$A$2:$E$179,5,FALSE),"")</f>
        <v>　リ　遮水工が二重の遮水シートを敷設した遮水層と同等以上の効力を有することを確認した結果</v>
      </c>
      <c r="C22" s="77"/>
      <c r="D22" s="77"/>
      <c r="E22" s="77"/>
      <c r="F22" s="77"/>
      <c r="G22" s="77"/>
      <c r="H22" s="77"/>
      <c r="I22" s="77"/>
      <c r="J22" s="78"/>
      <c r="L22" s="9" t="str">
        <f>$L$3&amp;10</f>
        <v>遮水工封じ込め10</v>
      </c>
      <c r="N22" s="13"/>
    </row>
    <row r="23" spans="2:15" ht="18.75" customHeight="1">
      <c r="B23" s="83"/>
      <c r="C23" s="84"/>
      <c r="D23" s="85"/>
      <c r="E23" s="85"/>
      <c r="F23" s="85"/>
      <c r="G23" s="85"/>
      <c r="H23" s="85"/>
      <c r="I23" s="85"/>
      <c r="J23" s="86"/>
      <c r="M23" s="12" t="s">
        <v>1</v>
      </c>
      <c r="N23" s="13" t="str">
        <f>IF(B22&lt;&gt;"",IF(D23="","（エラー）未入力","（正常）入力済み"),"")</f>
        <v>（エラー）未入力</v>
      </c>
      <c r="O23" s="4" t="s">
        <v>8</v>
      </c>
    </row>
    <row r="24" spans="2:15" ht="18.75" customHeight="1">
      <c r="B24" s="76" t="str">
        <f>IFERROR(VLOOKUP(L24,マスタ_第三面の表示内容!$A$2:$E$179,5,FALSE),"")</f>
        <v>　ヌ　遮水工の内部に掘削された目標土壌溶出量を超える汚染状態にある土壌を埋め戻す方法</v>
      </c>
      <c r="C24" s="77"/>
      <c r="D24" s="77"/>
      <c r="E24" s="77"/>
      <c r="F24" s="77"/>
      <c r="G24" s="77"/>
      <c r="H24" s="77"/>
      <c r="I24" s="77"/>
      <c r="J24" s="78"/>
      <c r="L24" s="9" t="str">
        <f>$L$3&amp;11</f>
        <v>遮水工封じ込め11</v>
      </c>
      <c r="N24" s="13"/>
    </row>
    <row r="25" spans="2:15" ht="18.75" customHeight="1">
      <c r="B25" s="83"/>
      <c r="C25" s="84"/>
      <c r="D25" s="85"/>
      <c r="E25" s="85"/>
      <c r="F25" s="85"/>
      <c r="G25" s="85"/>
      <c r="H25" s="85"/>
      <c r="I25" s="85"/>
      <c r="J25" s="86"/>
      <c r="M25" s="12" t="s">
        <v>1</v>
      </c>
      <c r="N25" s="13" t="str">
        <f>IF(B24&lt;&gt;"",IF(D25="","（エラー）未入力","（正常）入力済み"),"")</f>
        <v>（エラー）未入力</v>
      </c>
      <c r="O25" s="4" t="s">
        <v>8</v>
      </c>
    </row>
    <row r="26" spans="2:15" ht="18.75" customHeight="1">
      <c r="B26" s="76" t="str">
        <f>IFERROR(VLOOKUP(L26,マスタ_第三面の表示内容!$A$2:$E$179,5,FALSE),"")</f>
        <v>　ル　埋め戻しを行った場所を覆う覆いの種類、範囲及び厚さ</v>
      </c>
      <c r="C26" s="77"/>
      <c r="D26" s="77"/>
      <c r="E26" s="77"/>
      <c r="F26" s="77"/>
      <c r="G26" s="77"/>
      <c r="H26" s="77"/>
      <c r="I26" s="77"/>
      <c r="J26" s="78"/>
      <c r="L26" s="9" t="str">
        <f>$L$3&amp;12</f>
        <v>遮水工封じ込め12</v>
      </c>
      <c r="N26" s="13"/>
    </row>
    <row r="27" spans="2:15" ht="18.75" customHeight="1">
      <c r="B27" s="83"/>
      <c r="C27" s="84"/>
      <c r="D27" s="85"/>
      <c r="E27" s="85"/>
      <c r="F27" s="85"/>
      <c r="G27" s="85"/>
      <c r="H27" s="85"/>
      <c r="I27" s="85"/>
      <c r="J27" s="86"/>
      <c r="M27" s="12" t="s">
        <v>1</v>
      </c>
      <c r="N27" s="13" t="str">
        <f>IF(B26&lt;&gt;"",IF(D27="","（エラー）未入力","（正常）入力済み"),"")</f>
        <v>（エラー）未入力</v>
      </c>
      <c r="O27" s="4" t="s">
        <v>8</v>
      </c>
    </row>
    <row r="28" spans="2:15" ht="18.75" customHeight="1">
      <c r="B28" s="76" t="str">
        <f>IFERROR(VLOOKUP(L28,マスタ_第三面の表示内容!$A$2:$E$179,5,FALSE),"")</f>
        <v>　ヲ　覆いの損壊を防止するための措置</v>
      </c>
      <c r="C28" s="77"/>
      <c r="D28" s="77"/>
      <c r="E28" s="77"/>
      <c r="F28" s="77"/>
      <c r="G28" s="77"/>
      <c r="H28" s="77"/>
      <c r="I28" s="77"/>
      <c r="J28" s="78"/>
      <c r="L28" s="9" t="str">
        <f>$L$3&amp;13</f>
        <v>遮水工封じ込め13</v>
      </c>
      <c r="N28" s="13"/>
    </row>
    <row r="29" spans="2:15" ht="18.75" customHeight="1">
      <c r="B29" s="83"/>
      <c r="C29" s="84"/>
      <c r="D29" s="85"/>
      <c r="E29" s="85"/>
      <c r="F29" s="85"/>
      <c r="G29" s="85"/>
      <c r="H29" s="85"/>
      <c r="I29" s="85"/>
      <c r="J29" s="86"/>
      <c r="M29" s="12" t="s">
        <v>1</v>
      </c>
      <c r="N29" s="13" t="str">
        <f>IF(B28&lt;&gt;"",IF(D29="","（エラー）未入力","（正常）入力済み"),"")</f>
        <v>（エラー）未入力</v>
      </c>
      <c r="O29" s="4" t="s">
        <v>8</v>
      </c>
    </row>
    <row r="30" spans="2:15" ht="30" customHeight="1">
      <c r="B30" s="76" t="str">
        <f>IFERROR(VLOOKUP(L30,マスタ_第三面の表示内容!$A$2:$E$179,5,FALSE),"")</f>
        <v>　ワ　表面をコンクリート又はアスファルトとすることが適当でないと認められる用途に用いられている土地にあっては、必要に応じルの覆いの表面を覆う覆いの種類、範囲及び厚さ</v>
      </c>
      <c r="C30" s="77"/>
      <c r="D30" s="77"/>
      <c r="E30" s="77"/>
      <c r="F30" s="77"/>
      <c r="G30" s="77"/>
      <c r="H30" s="77"/>
      <c r="I30" s="77"/>
      <c r="J30" s="78"/>
      <c r="L30" s="9" t="str">
        <f>$L$3&amp;14</f>
        <v>遮水工封じ込め14</v>
      </c>
      <c r="N30" s="13"/>
    </row>
    <row r="31" spans="2:15" ht="18.75" customHeight="1">
      <c r="B31" s="83"/>
      <c r="C31" s="84"/>
      <c r="D31" s="85"/>
      <c r="E31" s="85"/>
      <c r="F31" s="85"/>
      <c r="G31" s="85"/>
      <c r="H31" s="85"/>
      <c r="I31" s="85"/>
      <c r="J31" s="86"/>
      <c r="M31" s="12" t="s">
        <v>1</v>
      </c>
      <c r="N31" s="13" t="str">
        <f>IF(B30&lt;&gt;"",IF(D31="","（エラー）未入力","（正常）入力済み"),"")</f>
        <v>（エラー）未入力</v>
      </c>
      <c r="O31" s="4" t="s">
        <v>8</v>
      </c>
    </row>
    <row r="32" spans="2:15" ht="18.75" customHeight="1">
      <c r="B32" s="76" t="str">
        <f>IFERROR(VLOOKUP(L32,マスタ_第三面の表示内容!$A$2:$E$179,5,FALSE),"")</f>
        <v>　カ　実施措置を行う前の地下水の特定有害物質による汚染状態</v>
      </c>
      <c r="C32" s="77"/>
      <c r="D32" s="77"/>
      <c r="E32" s="77"/>
      <c r="F32" s="77"/>
      <c r="G32" s="77"/>
      <c r="H32" s="77"/>
      <c r="I32" s="77"/>
      <c r="J32" s="78"/>
      <c r="L32" s="9" t="str">
        <f>$L$3&amp;15</f>
        <v>遮水工封じ込め15</v>
      </c>
      <c r="N32" s="13"/>
    </row>
    <row r="33" spans="2:15" ht="18.75" customHeight="1">
      <c r="B33" s="83"/>
      <c r="C33" s="84"/>
      <c r="D33" s="85"/>
      <c r="E33" s="85"/>
      <c r="F33" s="85"/>
      <c r="G33" s="85"/>
      <c r="H33" s="85"/>
      <c r="I33" s="85"/>
      <c r="J33" s="86"/>
      <c r="M33" s="12" t="s">
        <v>1</v>
      </c>
      <c r="N33" s="13" t="str">
        <f>IF(B32&lt;&gt;"",IF(D33="","（エラー）未入力","（正常）入力済み"),"")</f>
        <v>（エラー）未入力</v>
      </c>
      <c r="O33" s="4" t="s">
        <v>8</v>
      </c>
    </row>
    <row r="34" spans="2:15" ht="30" customHeight="1">
      <c r="B34" s="76" t="str">
        <f>IFERROR(VLOOKUP(L34,マスタ_第三面の表示内容!$A$2:$E$179,5,FALSE),"")</f>
        <v>　ヨ　地下水が目標地下水濃度を超えない汚染状態にあることを確認するための地下水の水質の測定を行うための観測井を設置する地点及び当該地点に当該観測井を設置する理由</v>
      </c>
      <c r="C34" s="77"/>
      <c r="D34" s="77"/>
      <c r="E34" s="77"/>
      <c r="F34" s="77"/>
      <c r="G34" s="77"/>
      <c r="H34" s="77"/>
      <c r="I34" s="77"/>
      <c r="J34" s="78"/>
      <c r="L34" s="9" t="str">
        <f>$L$3&amp;16</f>
        <v>遮水工封じ込め16</v>
      </c>
      <c r="N34" s="13"/>
    </row>
    <row r="35" spans="2:15" ht="18.75" customHeight="1">
      <c r="B35" s="83"/>
      <c r="C35" s="84"/>
      <c r="D35" s="85"/>
      <c r="E35" s="85"/>
      <c r="F35" s="85"/>
      <c r="G35" s="85"/>
      <c r="H35" s="85"/>
      <c r="I35" s="85"/>
      <c r="J35" s="86"/>
      <c r="M35" s="12" t="s">
        <v>1</v>
      </c>
      <c r="N35" s="13" t="str">
        <f>IF(B34&lt;&gt;"",IF(D35="","（エラー）未入力","（正常）入力済み"),"")</f>
        <v>（エラー）未入力</v>
      </c>
      <c r="O35" s="4" t="s">
        <v>8</v>
      </c>
    </row>
    <row r="36" spans="2:15" ht="18.75" customHeight="1">
      <c r="B36" s="76" t="str">
        <f>IFERROR(VLOOKUP(L36,マスタ_第三面の表示内容!$A$2:$E$179,5,FALSE),"")</f>
        <v>　タ　ヨの観測井を設置する方法</v>
      </c>
      <c r="C36" s="77"/>
      <c r="D36" s="77"/>
      <c r="E36" s="77"/>
      <c r="F36" s="77"/>
      <c r="G36" s="77"/>
      <c r="H36" s="77"/>
      <c r="I36" s="77"/>
      <c r="J36" s="78"/>
      <c r="L36" s="9" t="str">
        <f>$L$3&amp;17</f>
        <v>遮水工封じ込め17</v>
      </c>
      <c r="N36" s="13"/>
    </row>
    <row r="37" spans="2:15" ht="18.75" customHeight="1">
      <c r="B37" s="83"/>
      <c r="C37" s="84"/>
      <c r="D37" s="85"/>
      <c r="E37" s="85"/>
      <c r="F37" s="85"/>
      <c r="G37" s="85"/>
      <c r="H37" s="85"/>
      <c r="I37" s="85"/>
      <c r="J37" s="86"/>
      <c r="M37" s="12" t="s">
        <v>1</v>
      </c>
      <c r="N37" s="13" t="str">
        <f>IF(B36&lt;&gt;"",IF(D37="","（エラー）未入力","（正常）入力済み"),"")</f>
        <v>（エラー）未入力</v>
      </c>
      <c r="O37" s="4" t="s">
        <v>8</v>
      </c>
    </row>
    <row r="38" spans="2:15" ht="18.75" customHeight="1">
      <c r="B38" s="76" t="str">
        <f>IFERROR(VLOOKUP(L38,マスタ_第三面の表示内容!$A$2:$E$179,5,FALSE),"")</f>
        <v>　レ　ヨの地下水の水質の測定の対象となる特定有害物質の種類並びに当該測定の期間及び頻度</v>
      </c>
      <c r="C38" s="77"/>
      <c r="D38" s="77"/>
      <c r="E38" s="77"/>
      <c r="F38" s="77"/>
      <c r="G38" s="77"/>
      <c r="H38" s="77"/>
      <c r="I38" s="77"/>
      <c r="J38" s="78"/>
      <c r="L38" s="9" t="str">
        <f>$L$3&amp;18</f>
        <v>遮水工封じ込め18</v>
      </c>
      <c r="N38" s="13"/>
    </row>
    <row r="39" spans="2:15" ht="18.75" customHeight="1">
      <c r="B39" s="83"/>
      <c r="C39" s="84"/>
      <c r="D39" s="85"/>
      <c r="E39" s="85"/>
      <c r="F39" s="85"/>
      <c r="G39" s="85"/>
      <c r="H39" s="85"/>
      <c r="I39" s="85"/>
      <c r="J39" s="86"/>
      <c r="M39" s="12" t="s">
        <v>1</v>
      </c>
      <c r="N39" s="13" t="str">
        <f>IF(B38&lt;&gt;"",IF(D39="","（エラー）未入力","（正常）入力済み"),"")</f>
        <v>（エラー）未入力</v>
      </c>
      <c r="O39" s="4" t="s">
        <v>8</v>
      </c>
    </row>
    <row r="40" spans="2:15" ht="18.75" customHeight="1">
      <c r="B40" s="76" t="str">
        <f>IFERROR(VLOOKUP(L40,マスタ_第三面の表示内容!$A$2:$E$179,5,FALSE),"")</f>
        <v>　ソ　埋め戻しを行った場所の内部に雨水、地下水その他の水の浸入がないことを確認するための観測井を設置する地点</v>
      </c>
      <c r="C40" s="77"/>
      <c r="D40" s="77"/>
      <c r="E40" s="77"/>
      <c r="F40" s="77"/>
      <c r="G40" s="77"/>
      <c r="H40" s="77"/>
      <c r="I40" s="77"/>
      <c r="J40" s="78"/>
      <c r="L40" s="9" t="str">
        <f>$L$3&amp;19</f>
        <v>遮水工封じ込め19</v>
      </c>
      <c r="N40" s="13"/>
    </row>
    <row r="41" spans="2:15" ht="18.75" customHeight="1">
      <c r="B41" s="83"/>
      <c r="C41" s="84"/>
      <c r="D41" s="85"/>
      <c r="E41" s="85"/>
      <c r="F41" s="85"/>
      <c r="G41" s="85"/>
      <c r="H41" s="85"/>
      <c r="I41" s="85"/>
      <c r="J41" s="86"/>
      <c r="M41" s="12" t="s">
        <v>1</v>
      </c>
      <c r="N41" s="13" t="str">
        <f>IF(B40&lt;&gt;"",IF(D41="","（エラー）未入力","（正常）入力済み"),"")</f>
        <v>（エラー）未入力</v>
      </c>
      <c r="O41" s="4" t="s">
        <v>8</v>
      </c>
    </row>
    <row r="42" spans="2:15" ht="18.75" customHeight="1">
      <c r="B42" s="76" t="str">
        <f>IFERROR(VLOOKUP(L42,マスタ_第三面の表示内容!$A$2:$E$179,5,FALSE),"")</f>
        <v>　ツ　ソの観測井を設置する方法</v>
      </c>
      <c r="C42" s="77"/>
      <c r="D42" s="77"/>
      <c r="E42" s="77"/>
      <c r="F42" s="77"/>
      <c r="G42" s="77"/>
      <c r="H42" s="77"/>
      <c r="I42" s="77"/>
      <c r="J42" s="78"/>
      <c r="L42" s="9" t="str">
        <f>$L$3&amp;20</f>
        <v>遮水工封じ込め20</v>
      </c>
      <c r="N42" s="13"/>
    </row>
    <row r="43" spans="2:15" ht="18.75" customHeight="1">
      <c r="B43" s="83"/>
      <c r="C43" s="84"/>
      <c r="D43" s="85"/>
      <c r="E43" s="85"/>
      <c r="F43" s="85"/>
      <c r="G43" s="85"/>
      <c r="H43" s="85"/>
      <c r="I43" s="85"/>
      <c r="J43" s="86"/>
      <c r="M43" s="12" t="s">
        <v>1</v>
      </c>
      <c r="N43" s="13" t="str">
        <f>IF(B42&lt;&gt;"",IF(D43="","（エラー）未入力","（正常）入力済み"),"")</f>
        <v>（エラー）未入力</v>
      </c>
      <c r="O43" s="4" t="s">
        <v>8</v>
      </c>
    </row>
    <row r="44" spans="2:15" ht="18.75" customHeight="1">
      <c r="B44" s="76" t="str">
        <f>IFERROR(VLOOKUP(L44,マスタ_第三面の表示内容!$A$2:$E$179,5,FALSE),"")</f>
        <v>　ネ　ソの確認を行う期間及び頻度</v>
      </c>
      <c r="C44" s="77"/>
      <c r="D44" s="77"/>
      <c r="E44" s="77"/>
      <c r="F44" s="77"/>
      <c r="G44" s="77"/>
      <c r="H44" s="77"/>
      <c r="I44" s="77"/>
      <c r="J44" s="78"/>
      <c r="L44" s="9" t="str">
        <f>$L$3&amp;21</f>
        <v>遮水工封じ込め21</v>
      </c>
      <c r="N44" s="13"/>
    </row>
    <row r="45" spans="2:15" ht="18.75" customHeight="1">
      <c r="B45" s="83"/>
      <c r="C45" s="84"/>
      <c r="D45" s="85"/>
      <c r="E45" s="85"/>
      <c r="F45" s="85"/>
      <c r="G45" s="85"/>
      <c r="H45" s="85"/>
      <c r="I45" s="85"/>
      <c r="J45" s="86"/>
      <c r="M45" s="12" t="s">
        <v>1</v>
      </c>
      <c r="N45" s="13" t="str">
        <f>IF(B44&lt;&gt;"",IF(D45="","（エラー）未入力","（正常）入力済み"),"")</f>
        <v>（エラー）未入力</v>
      </c>
      <c r="O45" s="4" t="s">
        <v>8</v>
      </c>
    </row>
    <row r="46" spans="2:15" ht="18.75" customHeight="1">
      <c r="B46" s="76" t="str">
        <f>IFERROR(VLOOKUP(L46,マスタ_第三面の表示内容!$A$2:$E$179,5,FALSE),"")</f>
        <v/>
      </c>
      <c r="C46" s="77"/>
      <c r="D46" s="77"/>
      <c r="E46" s="77"/>
      <c r="F46" s="77"/>
      <c r="G46" s="77"/>
      <c r="H46" s="77"/>
      <c r="I46" s="77"/>
      <c r="J46" s="78"/>
      <c r="L46" s="9" t="str">
        <f>$L$3&amp;22</f>
        <v>遮水工封じ込め22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yq4KSiqTtghSWiH0sLD1OKdPLodpjDTIB8zbr+SkUAtFAXOcF30AVB5fQP+Dl/K3+0Zz+lzj8aR9wUMcZaD+wg==" saltValue="xwAJhVKo1RgO3xW59YFol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COUNTIF(第3面_遮水工封じ込め!N:N,"*（エラー）*")</f>
        <v>21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98">
      <c r="A8" s="62" t="str">
        <f>第3面_遮水工封じ込め!$F3&amp;""</f>
        <v>遮水工封じ込め</v>
      </c>
      <c r="B8" s="62" t="str">
        <f>第3面_遮水工封じ込め!$H4&amp;""</f>
        <v/>
      </c>
      <c r="C8" s="62" t="str">
        <f>第3面_遮水工封じ込め!B5&amp;""</f>
        <v/>
      </c>
      <c r="D8" s="62" t="str">
        <f>第3面_遮水工封じ込め!B6&amp;""</f>
        <v>　イ　基準不適合土壌のある範囲及び深さその他の土壌汚染の状況並びにその他の汚染除去等計画の作成のために必要な情報</v>
      </c>
      <c r="E8" s="62" t="str">
        <f>第3面_遮水工封じ込め!$D7&amp;""</f>
        <v/>
      </c>
      <c r="F8" s="62" t="str">
        <f>第3面_遮水工封じ込め!B8&amp;""</f>
        <v>　ロ　評価地点及び当該評価地点に設定した理由</v>
      </c>
      <c r="G8" s="62" t="str">
        <f>第3面_遮水工封じ込め!$D9&amp;""</f>
        <v/>
      </c>
      <c r="H8" s="62" t="str">
        <f>第3面_遮水工封じ込め!B10&amp;""</f>
        <v>　ハ　目標土壌溶出量及び目標地下水濃度並びに当該目標土壌溶出量及び当該目標地下水濃度に設定した理由</v>
      </c>
      <c r="I8" s="62" t="str">
        <f>第3面_遮水工封じ込め!$D11&amp;""</f>
        <v/>
      </c>
      <c r="J8" s="62" t="str">
        <f>第3面_遮水工封じ込め!B12&amp;""</f>
        <v>　ニ　目標土壌溶出量を超える汚染状態にある土壌を掘削する範囲及び深さ</v>
      </c>
      <c r="K8" s="62" t="str">
        <f>第3面_遮水工封じ込め!$D13&amp;""</f>
        <v/>
      </c>
      <c r="L8" s="62" t="str">
        <f>第3面_遮水工封じ込め!B14&amp;""</f>
        <v>　ホ　掘削を行う方法</v>
      </c>
      <c r="M8" s="62" t="str">
        <f>第3面_遮水工封じ込め!$D15&amp;""</f>
        <v/>
      </c>
      <c r="N8" s="62" t="str">
        <f>第3面_遮水工封じ込め!B16&amp;""</f>
        <v>　ヘ　掘削された土壌のうち第二溶出量基準に適合しない汚染状態にある土壌を第二溶出量基準に適合する汚染状態にある土壌にする方法及び当該方法により第二溶出量基準に適合することを確認した結果</v>
      </c>
      <c r="O8" s="62" t="str">
        <f>第3面_遮水工封じ込め!$D17&amp;""</f>
        <v/>
      </c>
      <c r="P8" s="62" t="str">
        <f>第3面_遮水工封じ込め!B18&amp;""</f>
        <v>　ト　ヘの方法により、第二溶出量基準に適合する汚染状態にある土壌としたことを確認する方法</v>
      </c>
      <c r="Q8" s="62" t="str">
        <f>第3面_遮水工封じ込め!$D19&amp;""</f>
        <v/>
      </c>
      <c r="R8" s="62" t="str">
        <f>第3面_遮水工封じ込め!B20&amp;""</f>
        <v>　チ　遮水工の種類及び当該遮水工を設置する方法</v>
      </c>
      <c r="S8" s="62" t="str">
        <f>第3面_遮水工封じ込め!$D21&amp;""</f>
        <v/>
      </c>
      <c r="T8" s="62" t="str">
        <f>第3面_遮水工封じ込め!B22&amp;""</f>
        <v>　リ　遮水工が二重の遮水シートを敷設した遮水層と同等以上の効力を有することを確認した結果</v>
      </c>
      <c r="U8" s="62" t="str">
        <f>第3面_遮水工封じ込め!$D23&amp;""</f>
        <v/>
      </c>
      <c r="V8" s="62" t="str">
        <f>第3面_遮水工封じ込め!B24&amp;""</f>
        <v>　ヌ　遮水工の内部に掘削された目標土壌溶出量を超える汚染状態にある土壌を埋め戻す方法</v>
      </c>
      <c r="W8" s="62" t="str">
        <f>第3面_遮水工封じ込め!$D25&amp;""</f>
        <v/>
      </c>
      <c r="X8" s="62" t="str">
        <f>第3面_遮水工封じ込め!B26&amp;""</f>
        <v>　ル　埋め戻しを行った場所を覆う覆いの種類、範囲及び厚さ</v>
      </c>
      <c r="Y8" s="62" t="str">
        <f>第3面_遮水工封じ込め!$D27&amp;""</f>
        <v/>
      </c>
      <c r="Z8" s="62" t="str">
        <f>第3面_遮水工封じ込め!B28&amp;""</f>
        <v>　ヲ　覆いの損壊を防止するための措置</v>
      </c>
      <c r="AA8" s="62" t="str">
        <f>第3面_遮水工封じ込め!$D29&amp;""</f>
        <v/>
      </c>
      <c r="AB8" s="62" t="str">
        <f>第3面_遮水工封じ込め!B30&amp;""</f>
        <v>　ワ　表面をコンクリート又はアスファルトとすることが適当でないと認められる用途に用いられている土地にあっては、必要に応じルの覆いの表面を覆う覆いの種類、範囲及び厚さ</v>
      </c>
      <c r="AC8" s="62" t="str">
        <f>第3面_遮水工封じ込め!$D31&amp;""</f>
        <v/>
      </c>
      <c r="AD8" s="62" t="str">
        <f>第3面_遮水工封じ込め!B32&amp;""</f>
        <v>　カ　実施措置を行う前の地下水の特定有害物質による汚染状態</v>
      </c>
      <c r="AE8" s="62" t="str">
        <f>第3面_遮水工封じ込め!$D33&amp;""</f>
        <v/>
      </c>
      <c r="AF8" s="62" t="str">
        <f>第3面_遮水工封じ込め!B34&amp;""</f>
        <v>　ヨ　地下水が目標地下水濃度を超えない汚染状態にあることを確認するための地下水の水質の測定を行うための観測井を設置する地点及び当該地点に当該観測井を設置する理由</v>
      </c>
      <c r="AG8" s="62" t="str">
        <f>第3面_遮水工封じ込め!$D35&amp;""</f>
        <v/>
      </c>
      <c r="AH8" s="62" t="str">
        <f>第3面_遮水工封じ込め!B36&amp;""</f>
        <v>　タ　ヨの観測井を設置する方法</v>
      </c>
      <c r="AI8" s="62" t="str">
        <f>第3面_遮水工封じ込め!$D37&amp;""</f>
        <v/>
      </c>
      <c r="AJ8" s="62" t="str">
        <f>第3面_遮水工封じ込め!B38&amp;""</f>
        <v>　レ　ヨの地下水の水質の測定の対象となる特定有害物質の種類並びに当該測定の期間及び頻度</v>
      </c>
      <c r="AK8" s="62" t="str">
        <f>第3面_遮水工封じ込め!$D39&amp;""</f>
        <v/>
      </c>
      <c r="AL8" s="62" t="str">
        <f>第3面_遮水工封じ込め!B40&amp;""</f>
        <v>　ソ　埋め戻しを行った場所の内部に雨水、地下水その他の水の浸入がないことを確認するための観測井を設置する地点</v>
      </c>
      <c r="AM8" s="62" t="str">
        <f>第3面_遮水工封じ込め!$D41&amp;""</f>
        <v/>
      </c>
      <c r="AN8" s="62" t="str">
        <f>第3面_遮水工封じ込め!B42&amp;""</f>
        <v>　ツ　ソの観測井を設置する方法</v>
      </c>
      <c r="AO8" s="62" t="str">
        <f>第3面_遮水工封じ込め!$D43&amp;""</f>
        <v/>
      </c>
      <c r="AP8" s="62" t="str">
        <f>第3面_遮水工封じ込め!B44&amp;""</f>
        <v>　ネ　ソの確認を行う期間及び頻度</v>
      </c>
      <c r="AQ8" s="62" t="str">
        <f>第3面_遮水工封じ込め!$D45&amp;""</f>
        <v/>
      </c>
      <c r="AR8" s="62" t="str">
        <f>第3面_遮水工封じ込め!B46&amp;""</f>
        <v/>
      </c>
      <c r="AS8" s="62" t="str">
        <f>第3面_遮水工封じ込め!$D47&amp;""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B9AA4292-1A96-4E49-8821-3BCB0A6F50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第3面_遮水工封じ込め</vt:lpstr>
      <vt:lpstr>マスタ_第三面の表示内容</vt:lpstr>
      <vt:lpstr>マスタ</vt:lpstr>
      <vt:lpstr>選択肢</vt:lpstr>
      <vt:lpstr>プロパティ</vt:lpstr>
      <vt:lpstr>u_t_yoshiki_09_3</vt:lpstr>
      <vt:lpstr>第3面_遮水工封じ込め!Print_Area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