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D:\Users\T0526428\Desktop\"/>
    </mc:Choice>
  </mc:AlternateContent>
  <xr:revisionPtr revIDLastSave="0" documentId="13_ncr:1_{3A04A604-6CE4-4072-9792-902EF9978D7C}" xr6:coauthVersionLast="47" xr6:coauthVersionMax="47" xr10:uidLastSave="{00000000-0000-0000-0000-000000000000}"/>
  <workbookProtection workbookAlgorithmName="SHA-512" workbookHashValue="ExxLdFjLwprXegEZLjiMaSRyHUXZog8H3dm8ayfbRs37Ru3+GUfa2ORwXrysgAd8/9C0Cvm3ePjmvSoZMJV9Mw==" workbookSaltValue="8ZYorctf7rkL3rw5FNdh9Q==" workbookSpinCount="100000" lockStructure="1"/>
  <bookViews>
    <workbookView xWindow="-120" yWindow="-120" windowWidth="27630" windowHeight="16440" xr2:uid="{121A97AF-954D-466F-ABE3-54CCDD4D5B53}"/>
  </bookViews>
  <sheets>
    <sheet name="計_はじめに" sheetId="48" r:id="rId1"/>
    <sheet name="計_提出書" sheetId="49" r:id="rId2"/>
    <sheet name="A1" sheetId="50" r:id="rId3"/>
    <sheet name="A2" sheetId="4" r:id="rId4"/>
    <sheet name="B1" sheetId="55" r:id="rId5"/>
    <sheet name="A3_1" sheetId="51" r:id="rId6"/>
    <sheet name="A3_2" sheetId="52" r:id="rId7"/>
    <sheet name="B2" sheetId="56" r:id="rId8"/>
    <sheet name="A4" sheetId="53" r:id="rId9"/>
    <sheet name="A5" sheetId="54" r:id="rId10"/>
    <sheet name="計画書事業者リスト" sheetId="47" state="hidden" r:id="rId11"/>
  </sheets>
  <definedNames>
    <definedName name="_Fill" hidden="1">#REF!</definedName>
    <definedName name="_xlnm._FilterDatabase" localSheetId="10" hidden="1">計画書事業者リスト!$A$2:$O$863</definedName>
    <definedName name="HTML_CodePage" hidden="1">932</definedName>
    <definedName name="HTML_Control" localSheetId="2" hidden="1">{"'第２表'!$W$27:$AA$68"}</definedName>
    <definedName name="HTML_Control" localSheetId="5" hidden="1">{"'第２表'!$W$27:$AA$68"}</definedName>
    <definedName name="HTML_Control" localSheetId="6" hidden="1">{"'第２表'!$W$27:$AA$68"}</definedName>
    <definedName name="HTML_Control" localSheetId="8" hidden="1">{"'第２表'!$W$27:$AA$68"}</definedName>
    <definedName name="HTML_Control" localSheetId="9" hidden="1">{"'第２表'!$W$27:$AA$68"}</definedName>
    <definedName name="HTML_Control" localSheetId="4" hidden="1">{"'第２表'!$W$27:$AA$68"}</definedName>
    <definedName name="HTML_Control" localSheetId="7" hidden="1">{"'第２表'!$W$27:$AA$68"}</definedName>
    <definedName name="HTML_Control" localSheetId="1" hidden="1">{"'第２表'!$W$27:$AA$68"}</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pps推移" localSheetId="2" hidden="1">{"'第２表'!$W$27:$AA$68"}</definedName>
    <definedName name="pps推移" localSheetId="5" hidden="1">{"'第２表'!$W$27:$AA$68"}</definedName>
    <definedName name="pps推移" localSheetId="6" hidden="1">{"'第２表'!$W$27:$AA$68"}</definedName>
    <definedName name="pps推移" localSheetId="8" hidden="1">{"'第２表'!$W$27:$AA$68"}</definedName>
    <definedName name="pps推移" localSheetId="9" hidden="1">{"'第２表'!$W$27:$AA$68"}</definedName>
    <definedName name="pps推移" localSheetId="4" hidden="1">{"'第２表'!$W$27:$AA$68"}</definedName>
    <definedName name="pps推移" localSheetId="7" hidden="1">{"'第２表'!$W$27:$AA$68"}</definedName>
    <definedName name="pps推移" localSheetId="1" hidden="1">{"'第２表'!$W$27:$AA$68"}</definedName>
    <definedName name="pps推移" hidden="1">{"'第２表'!$W$27:$AA$68"}</definedName>
    <definedName name="_xlnm.Print_Area" localSheetId="2">'A1'!$A$1:$N$27</definedName>
    <definedName name="_xlnm.Print_Area" localSheetId="3">'A2'!$A$1:$U$32</definedName>
    <definedName name="_xlnm.Print_Area" localSheetId="5">A3_1!$A$1:$N$24</definedName>
    <definedName name="_xlnm.Print_Area" localSheetId="6">A3_2!$A$1:$L$39</definedName>
    <definedName name="_xlnm.Print_Area" localSheetId="8">'A4'!$A$1:$N$130</definedName>
    <definedName name="_xlnm.Print_Area" localSheetId="9">'A5'!$A$1:$J$20</definedName>
    <definedName name="_xlnm.Print_Area" localSheetId="4">'B1'!$A$1:$M$45</definedName>
    <definedName name="_xlnm.Print_Area" localSheetId="7">'B2'!$A$1:$U$127</definedName>
    <definedName name="_xlnm.Print_Area" localSheetId="0">計_はじめに!$A$1:$H$18</definedName>
    <definedName name="_xlnm.Print_Area" localSheetId="1">計_提出書!$A$1:$N$28</definedName>
    <definedName name="_xlnm.Print_Titles" localSheetId="8">'A4'!$6:$8</definedName>
    <definedName name="_xlnm.Print_Titles" localSheetId="7">'B2'!$3:$5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 i="56" l="1"/>
  <c r="T126" i="56" l="1"/>
  <c r="S126" i="56"/>
  <c r="R126" i="56"/>
  <c r="T125" i="56"/>
  <c r="S125" i="56"/>
  <c r="R125" i="56"/>
  <c r="T124" i="56"/>
  <c r="S124" i="56"/>
  <c r="R124" i="56"/>
  <c r="T123" i="56"/>
  <c r="S123" i="56"/>
  <c r="R123" i="56"/>
  <c r="T122" i="56"/>
  <c r="S122" i="56"/>
  <c r="R122" i="56"/>
  <c r="T121" i="56"/>
  <c r="S121" i="56"/>
  <c r="R121" i="56"/>
  <c r="T120" i="56"/>
  <c r="S120" i="56"/>
  <c r="R120" i="56"/>
  <c r="T119" i="56"/>
  <c r="S119" i="56"/>
  <c r="R119" i="56"/>
  <c r="T118" i="56"/>
  <c r="S118" i="56"/>
  <c r="R118" i="56"/>
  <c r="T117" i="56"/>
  <c r="S117" i="56"/>
  <c r="R117" i="56"/>
  <c r="T116" i="56"/>
  <c r="S116" i="56"/>
  <c r="R116" i="56"/>
  <c r="T115" i="56"/>
  <c r="S115" i="56"/>
  <c r="R115" i="56"/>
  <c r="T114" i="56"/>
  <c r="S114" i="56"/>
  <c r="R114" i="56"/>
  <c r="T113" i="56"/>
  <c r="S113" i="56"/>
  <c r="R113" i="56"/>
  <c r="T112" i="56"/>
  <c r="S112" i="56"/>
  <c r="R112" i="56"/>
  <c r="T111" i="56"/>
  <c r="S111" i="56"/>
  <c r="R111" i="56"/>
  <c r="T110" i="56"/>
  <c r="S110" i="56"/>
  <c r="R110" i="56"/>
  <c r="T109" i="56"/>
  <c r="S109" i="56"/>
  <c r="R109" i="56"/>
  <c r="T108" i="56"/>
  <c r="S108" i="56"/>
  <c r="R108" i="56"/>
  <c r="T107" i="56"/>
  <c r="S107" i="56"/>
  <c r="R107" i="56"/>
  <c r="T106" i="56"/>
  <c r="S106" i="56"/>
  <c r="R106" i="56"/>
  <c r="T105" i="56"/>
  <c r="S105" i="56"/>
  <c r="R105" i="56"/>
  <c r="T104" i="56"/>
  <c r="S104" i="56"/>
  <c r="R104" i="56"/>
  <c r="T103" i="56"/>
  <c r="S103" i="56"/>
  <c r="R103" i="56"/>
  <c r="T102" i="56"/>
  <c r="S102" i="56"/>
  <c r="R102" i="56"/>
  <c r="T101" i="56"/>
  <c r="S101" i="56"/>
  <c r="R101" i="56"/>
  <c r="T100" i="56"/>
  <c r="S100" i="56"/>
  <c r="R100" i="56"/>
  <c r="T99" i="56"/>
  <c r="S99" i="56"/>
  <c r="R99" i="56"/>
  <c r="T98" i="56"/>
  <c r="S98" i="56"/>
  <c r="R98" i="56"/>
  <c r="T97" i="56"/>
  <c r="S97" i="56"/>
  <c r="R97" i="56"/>
  <c r="T96" i="56"/>
  <c r="S96" i="56"/>
  <c r="R96" i="56"/>
  <c r="T95" i="56"/>
  <c r="S95" i="56"/>
  <c r="R95" i="56"/>
  <c r="T94" i="56"/>
  <c r="S94" i="56"/>
  <c r="R94" i="56"/>
  <c r="T93" i="56"/>
  <c r="S93" i="56"/>
  <c r="R93" i="56"/>
  <c r="T92" i="56"/>
  <c r="S92" i="56"/>
  <c r="R92" i="56"/>
  <c r="T91" i="56"/>
  <c r="S91" i="56"/>
  <c r="R91" i="56"/>
  <c r="T90" i="56"/>
  <c r="S90" i="56"/>
  <c r="R90" i="56"/>
  <c r="T89" i="56"/>
  <c r="S89" i="56"/>
  <c r="R89" i="56"/>
  <c r="T88" i="56"/>
  <c r="S88" i="56"/>
  <c r="R88" i="56"/>
  <c r="T87" i="56"/>
  <c r="S87" i="56"/>
  <c r="R87" i="56"/>
  <c r="T86" i="56"/>
  <c r="S86" i="56"/>
  <c r="R86" i="56"/>
  <c r="T85" i="56"/>
  <c r="S85" i="56"/>
  <c r="R85" i="56"/>
  <c r="T84" i="56"/>
  <c r="S84" i="56"/>
  <c r="R84" i="56"/>
  <c r="T83" i="56"/>
  <c r="S83" i="56"/>
  <c r="R83" i="56"/>
  <c r="T82" i="56"/>
  <c r="S82" i="56"/>
  <c r="R82" i="56"/>
  <c r="T81" i="56"/>
  <c r="S81" i="56"/>
  <c r="R81" i="56"/>
  <c r="T80" i="56"/>
  <c r="S80" i="56"/>
  <c r="R80" i="56"/>
  <c r="T79" i="56"/>
  <c r="S79" i="56"/>
  <c r="R79" i="56"/>
  <c r="T78" i="56"/>
  <c r="S78" i="56"/>
  <c r="R78" i="56"/>
  <c r="T77" i="56"/>
  <c r="S77" i="56"/>
  <c r="R77" i="56"/>
  <c r="T76" i="56"/>
  <c r="S76" i="56"/>
  <c r="R76" i="56"/>
  <c r="T75" i="56"/>
  <c r="S75" i="56"/>
  <c r="R75" i="56"/>
  <c r="T74" i="56"/>
  <c r="S74" i="56"/>
  <c r="R74" i="56"/>
  <c r="T73" i="56"/>
  <c r="S73" i="56"/>
  <c r="R73" i="56"/>
  <c r="T72" i="56"/>
  <c r="S72" i="56"/>
  <c r="R72" i="56"/>
  <c r="T71" i="56"/>
  <c r="S71" i="56"/>
  <c r="R71" i="56"/>
  <c r="T70" i="56"/>
  <c r="S70" i="56"/>
  <c r="R70" i="56"/>
  <c r="T69" i="56"/>
  <c r="S69" i="56"/>
  <c r="R69" i="56"/>
  <c r="T68" i="56"/>
  <c r="S68" i="56"/>
  <c r="R68" i="56"/>
  <c r="T67" i="56"/>
  <c r="S67" i="56"/>
  <c r="R67" i="56"/>
  <c r="T66" i="56"/>
  <c r="S66" i="56"/>
  <c r="R66" i="56"/>
  <c r="T65" i="56"/>
  <c r="S65" i="56"/>
  <c r="R65" i="56"/>
  <c r="T64" i="56"/>
  <c r="S64" i="56"/>
  <c r="R64" i="56"/>
  <c r="T63" i="56"/>
  <c r="S63" i="56"/>
  <c r="R63" i="56"/>
  <c r="T62" i="56"/>
  <c r="S62" i="56"/>
  <c r="R62" i="56"/>
  <c r="T61" i="56"/>
  <c r="S61" i="56"/>
  <c r="R61" i="56"/>
  <c r="T60" i="56"/>
  <c r="S60" i="56"/>
  <c r="R60" i="56"/>
  <c r="T59" i="56"/>
  <c r="S59" i="56"/>
  <c r="R59" i="56"/>
  <c r="T58" i="56"/>
  <c r="S58" i="56"/>
  <c r="R58" i="56"/>
  <c r="T57" i="56"/>
  <c r="S57" i="56"/>
  <c r="R57" i="56"/>
  <c r="T56" i="56"/>
  <c r="S56" i="56"/>
  <c r="R56" i="56"/>
  <c r="T55" i="56"/>
  <c r="S55" i="56"/>
  <c r="R55" i="56"/>
  <c r="T54" i="56"/>
  <c r="S54" i="56"/>
  <c r="R54" i="56"/>
  <c r="T53" i="56"/>
  <c r="S53" i="56"/>
  <c r="R53" i="56"/>
  <c r="T52" i="56"/>
  <c r="S52" i="56"/>
  <c r="R52" i="56"/>
  <c r="T51" i="56"/>
  <c r="S51" i="56"/>
  <c r="R51" i="56"/>
  <c r="T50" i="56"/>
  <c r="S50" i="56"/>
  <c r="R50" i="56"/>
  <c r="T49" i="56"/>
  <c r="S49" i="56"/>
  <c r="R49" i="56"/>
  <c r="T48" i="56"/>
  <c r="S48" i="56"/>
  <c r="R48" i="56"/>
  <c r="T47" i="56"/>
  <c r="S47" i="56"/>
  <c r="R47" i="56"/>
  <c r="T46" i="56"/>
  <c r="S46" i="56"/>
  <c r="R46" i="56"/>
  <c r="T45" i="56"/>
  <c r="S45" i="56"/>
  <c r="R45" i="56"/>
  <c r="T44" i="56"/>
  <c r="S44" i="56"/>
  <c r="R44" i="56"/>
  <c r="T43" i="56"/>
  <c r="S43" i="56"/>
  <c r="R43" i="56"/>
  <c r="T42" i="56"/>
  <c r="S42" i="56"/>
  <c r="R42" i="56"/>
  <c r="T41" i="56"/>
  <c r="S41" i="56"/>
  <c r="R41" i="56"/>
  <c r="T40" i="56"/>
  <c r="S40" i="56"/>
  <c r="R40" i="56"/>
  <c r="T39" i="56"/>
  <c r="S39" i="56"/>
  <c r="R39" i="56"/>
  <c r="T38" i="56"/>
  <c r="S38" i="56"/>
  <c r="R38" i="56"/>
  <c r="T37" i="56"/>
  <c r="S37" i="56"/>
  <c r="R37" i="56"/>
  <c r="T36" i="56"/>
  <c r="S36" i="56"/>
  <c r="R36" i="56"/>
  <c r="T35" i="56"/>
  <c r="S35" i="56"/>
  <c r="R35" i="56"/>
  <c r="T34" i="56"/>
  <c r="S34" i="56"/>
  <c r="R34" i="56"/>
  <c r="T33" i="56"/>
  <c r="S33" i="56"/>
  <c r="R33" i="56"/>
  <c r="T32" i="56"/>
  <c r="S32" i="56"/>
  <c r="R32" i="56"/>
  <c r="T31" i="56"/>
  <c r="S31" i="56"/>
  <c r="R31" i="56"/>
  <c r="T30" i="56"/>
  <c r="S30" i="56"/>
  <c r="R30" i="56"/>
  <c r="T29" i="56"/>
  <c r="S29" i="56"/>
  <c r="R29" i="56"/>
  <c r="T28" i="56"/>
  <c r="S28" i="56"/>
  <c r="R28" i="56"/>
  <c r="T27" i="56"/>
  <c r="S27" i="56"/>
  <c r="R27" i="56"/>
  <c r="T26" i="56"/>
  <c r="S26" i="56"/>
  <c r="R26" i="56"/>
  <c r="T25" i="56"/>
  <c r="S25" i="56"/>
  <c r="R25" i="56"/>
  <c r="T24" i="56"/>
  <c r="S24" i="56"/>
  <c r="R24" i="56"/>
  <c r="T23" i="56"/>
  <c r="S23" i="56"/>
  <c r="R23" i="56"/>
  <c r="T22" i="56"/>
  <c r="S22" i="56"/>
  <c r="R22" i="56"/>
  <c r="T21" i="56"/>
  <c r="S21" i="56"/>
  <c r="R21" i="56"/>
  <c r="T20" i="56"/>
  <c r="S20" i="56"/>
  <c r="R20" i="56"/>
  <c r="T19" i="56"/>
  <c r="S19" i="56"/>
  <c r="R19" i="56"/>
  <c r="T18" i="56"/>
  <c r="S18" i="56"/>
  <c r="R18" i="56"/>
  <c r="T17" i="56"/>
  <c r="S17" i="56"/>
  <c r="R17" i="56"/>
  <c r="T16" i="56"/>
  <c r="S16" i="56"/>
  <c r="R16" i="56"/>
  <c r="T15" i="56"/>
  <c r="S15" i="56"/>
  <c r="R15" i="56"/>
  <c r="T14" i="56"/>
  <c r="S14" i="56"/>
  <c r="R14" i="56"/>
  <c r="T13" i="56"/>
  <c r="S13" i="56"/>
  <c r="R13" i="56"/>
  <c r="T12" i="56"/>
  <c r="S12" i="56"/>
  <c r="R12" i="56"/>
  <c r="T11" i="56"/>
  <c r="S11" i="56"/>
  <c r="R11" i="56"/>
  <c r="T10" i="56"/>
  <c r="S10" i="56"/>
  <c r="R10" i="56"/>
  <c r="T9" i="56"/>
  <c r="S9" i="56"/>
  <c r="R9" i="56"/>
  <c r="T8" i="56"/>
  <c r="S8" i="56"/>
  <c r="R8" i="56"/>
  <c r="T7" i="56"/>
  <c r="S7" i="56"/>
  <c r="R7" i="56"/>
  <c r="T6" i="56"/>
  <c r="S6" i="56"/>
  <c r="R6" i="56"/>
  <c r="R38" i="52"/>
  <c r="J126" i="56"/>
  <c r="P94" i="56"/>
  <c r="P60" i="56"/>
  <c r="N60" i="56"/>
  <c r="L60" i="56"/>
  <c r="J60" i="56"/>
  <c r="P59" i="56"/>
  <c r="N59" i="56"/>
  <c r="L59" i="56"/>
  <c r="J59" i="56"/>
  <c r="P58" i="56"/>
  <c r="N58" i="56"/>
  <c r="L58" i="56"/>
  <c r="J58" i="56"/>
  <c r="P57" i="56"/>
  <c r="N57" i="56"/>
  <c r="L57" i="56"/>
  <c r="J57" i="56"/>
  <c r="P56" i="56"/>
  <c r="N56" i="56"/>
  <c r="L56" i="56"/>
  <c r="J56" i="56"/>
  <c r="P55" i="56"/>
  <c r="N55" i="56"/>
  <c r="L55" i="56"/>
  <c r="J55" i="56"/>
  <c r="P54" i="56"/>
  <c r="N54" i="56"/>
  <c r="L54" i="56"/>
  <c r="J54" i="56"/>
  <c r="P53" i="56"/>
  <c r="N53" i="56"/>
  <c r="L53" i="56"/>
  <c r="J53" i="56"/>
  <c r="P52" i="56"/>
  <c r="N52" i="56"/>
  <c r="L52" i="56"/>
  <c r="J52" i="56"/>
  <c r="P51" i="56"/>
  <c r="N51" i="56"/>
  <c r="L51" i="56"/>
  <c r="J51" i="56"/>
  <c r="P50" i="56"/>
  <c r="N50" i="56"/>
  <c r="L50" i="56"/>
  <c r="J50" i="56"/>
  <c r="P126" i="56"/>
  <c r="N126" i="56"/>
  <c r="L126" i="56"/>
  <c r="P125" i="56"/>
  <c r="N125" i="56"/>
  <c r="L125" i="56"/>
  <c r="J125" i="56"/>
  <c r="P124" i="56"/>
  <c r="N124" i="56"/>
  <c r="L124" i="56"/>
  <c r="J124" i="56"/>
  <c r="P123" i="56"/>
  <c r="N123" i="56"/>
  <c r="L123" i="56"/>
  <c r="J123" i="56"/>
  <c r="P122" i="56"/>
  <c r="N122" i="56"/>
  <c r="L122" i="56"/>
  <c r="J122" i="56"/>
  <c r="P121" i="56"/>
  <c r="N121" i="56"/>
  <c r="L121" i="56"/>
  <c r="J121" i="56"/>
  <c r="P120" i="56"/>
  <c r="N120" i="56"/>
  <c r="L120" i="56"/>
  <c r="J120" i="56"/>
  <c r="P119" i="56"/>
  <c r="N119" i="56"/>
  <c r="L119" i="56"/>
  <c r="J119" i="56"/>
  <c r="P118" i="56"/>
  <c r="N118" i="56"/>
  <c r="L118" i="56"/>
  <c r="J118" i="56"/>
  <c r="P117" i="56"/>
  <c r="N117" i="56"/>
  <c r="L117" i="56"/>
  <c r="J117" i="56"/>
  <c r="P116" i="56"/>
  <c r="N116" i="56"/>
  <c r="L116" i="56"/>
  <c r="J116" i="56"/>
  <c r="P104" i="56"/>
  <c r="N104" i="56"/>
  <c r="L104" i="56"/>
  <c r="J104" i="56"/>
  <c r="P103" i="56"/>
  <c r="N103" i="56"/>
  <c r="L103" i="56"/>
  <c r="J103" i="56"/>
  <c r="P102" i="56"/>
  <c r="N102" i="56"/>
  <c r="L102" i="56"/>
  <c r="J102" i="56"/>
  <c r="P101" i="56"/>
  <c r="N101" i="56"/>
  <c r="L101" i="56"/>
  <c r="J101" i="56"/>
  <c r="P100" i="56"/>
  <c r="N100" i="56"/>
  <c r="L100" i="56"/>
  <c r="J100" i="56"/>
  <c r="P99" i="56"/>
  <c r="N99" i="56"/>
  <c r="L99" i="56"/>
  <c r="J99" i="56"/>
  <c r="P98" i="56"/>
  <c r="N98" i="56"/>
  <c r="L98" i="56"/>
  <c r="J98" i="56"/>
  <c r="P97" i="56"/>
  <c r="N97" i="56"/>
  <c r="L97" i="56"/>
  <c r="J97" i="56"/>
  <c r="P96" i="56"/>
  <c r="N96" i="56"/>
  <c r="L96" i="56"/>
  <c r="J96" i="56"/>
  <c r="P95" i="56"/>
  <c r="N95" i="56"/>
  <c r="L95" i="56"/>
  <c r="J95" i="56"/>
  <c r="N94" i="56"/>
  <c r="L94" i="56"/>
  <c r="J94" i="56"/>
  <c r="P115" i="56"/>
  <c r="N115" i="56"/>
  <c r="L115" i="56"/>
  <c r="J115" i="56"/>
  <c r="P114" i="56"/>
  <c r="N114" i="56"/>
  <c r="L114" i="56"/>
  <c r="J114" i="56"/>
  <c r="P113" i="56"/>
  <c r="N113" i="56"/>
  <c r="L113" i="56"/>
  <c r="J113" i="56"/>
  <c r="P112" i="56"/>
  <c r="N112" i="56"/>
  <c r="L112" i="56"/>
  <c r="J112" i="56"/>
  <c r="P111" i="56"/>
  <c r="N111" i="56"/>
  <c r="L111" i="56"/>
  <c r="J111" i="56"/>
  <c r="P110" i="56"/>
  <c r="N110" i="56"/>
  <c r="L110" i="56"/>
  <c r="J110" i="56"/>
  <c r="P109" i="56"/>
  <c r="N109" i="56"/>
  <c r="L109" i="56"/>
  <c r="J109" i="56"/>
  <c r="P108" i="56"/>
  <c r="N108" i="56"/>
  <c r="L108" i="56"/>
  <c r="J108" i="56"/>
  <c r="P107" i="56"/>
  <c r="N107" i="56"/>
  <c r="L107" i="56"/>
  <c r="J107" i="56"/>
  <c r="P106" i="56"/>
  <c r="N106" i="56"/>
  <c r="L106" i="56"/>
  <c r="J106" i="56"/>
  <c r="P105" i="56"/>
  <c r="N105" i="56"/>
  <c r="L105" i="56"/>
  <c r="J105" i="56"/>
  <c r="P93" i="56" l="1"/>
  <c r="P92" i="56"/>
  <c r="P91" i="56"/>
  <c r="P90" i="56"/>
  <c r="P89" i="56"/>
  <c r="P88" i="56"/>
  <c r="P87" i="56"/>
  <c r="P86" i="56"/>
  <c r="P85" i="56"/>
  <c r="P84" i="56"/>
  <c r="P83" i="56"/>
  <c r="N87" i="56"/>
  <c r="N86" i="56"/>
  <c r="L93" i="56"/>
  <c r="L92" i="56"/>
  <c r="L91" i="56"/>
  <c r="L90" i="56"/>
  <c r="L89" i="56"/>
  <c r="L88" i="56"/>
  <c r="L87" i="56"/>
  <c r="L86" i="56"/>
  <c r="L85" i="56"/>
  <c r="L84" i="56"/>
  <c r="L83" i="56"/>
  <c r="J93" i="56"/>
  <c r="I96" i="53" s="1"/>
  <c r="J92" i="56"/>
  <c r="I95" i="53" s="1"/>
  <c r="J91" i="56"/>
  <c r="I94" i="53" s="1"/>
  <c r="J90" i="56"/>
  <c r="I93" i="53" s="1"/>
  <c r="J89" i="56"/>
  <c r="I92" i="53" s="1"/>
  <c r="J88" i="56"/>
  <c r="I91" i="53" s="1"/>
  <c r="J87" i="56"/>
  <c r="I90" i="53" s="1"/>
  <c r="J86" i="56"/>
  <c r="J85" i="56"/>
  <c r="I88" i="53" s="1"/>
  <c r="J84" i="56"/>
  <c r="I87" i="53" s="1"/>
  <c r="J83" i="56"/>
  <c r="I86" i="53" s="1"/>
  <c r="P76" i="56"/>
  <c r="P82" i="56"/>
  <c r="P81" i="56"/>
  <c r="P80" i="56"/>
  <c r="P79" i="56"/>
  <c r="P78" i="56"/>
  <c r="P77" i="56"/>
  <c r="P75" i="56"/>
  <c r="P74" i="56"/>
  <c r="P73" i="56"/>
  <c r="P72" i="56"/>
  <c r="N82" i="56"/>
  <c r="N81" i="56"/>
  <c r="L82" i="56"/>
  <c r="L81" i="56"/>
  <c r="L80" i="56"/>
  <c r="L79" i="56"/>
  <c r="L78" i="56"/>
  <c r="L77" i="56"/>
  <c r="L76" i="56"/>
  <c r="L75" i="56"/>
  <c r="L74" i="56"/>
  <c r="L73" i="56"/>
  <c r="L72" i="56"/>
  <c r="J82" i="56"/>
  <c r="I85" i="53" s="1"/>
  <c r="J81" i="56"/>
  <c r="I84" i="53" s="1"/>
  <c r="J80" i="56"/>
  <c r="I83" i="53" s="1"/>
  <c r="J79" i="56"/>
  <c r="I82" i="53" s="1"/>
  <c r="J78" i="56"/>
  <c r="I81" i="53" s="1"/>
  <c r="J77" i="56"/>
  <c r="I80" i="53" s="1"/>
  <c r="J76" i="56"/>
  <c r="I79" i="53" s="1"/>
  <c r="J75" i="56"/>
  <c r="J74" i="56"/>
  <c r="I77" i="53" s="1"/>
  <c r="J73" i="56"/>
  <c r="I76" i="53" s="1"/>
  <c r="J72" i="56"/>
  <c r="I75" i="53" s="1"/>
  <c r="J61" i="56"/>
  <c r="I64" i="53" s="1"/>
  <c r="P71" i="56"/>
  <c r="P70" i="56"/>
  <c r="P69" i="56"/>
  <c r="P68" i="56"/>
  <c r="P67" i="56"/>
  <c r="P66" i="56"/>
  <c r="P65" i="56"/>
  <c r="P64" i="56"/>
  <c r="P63" i="56"/>
  <c r="P62" i="56"/>
  <c r="P61" i="56"/>
  <c r="N69" i="56"/>
  <c r="N65" i="56"/>
  <c r="L71" i="56"/>
  <c r="L70" i="56"/>
  <c r="L69" i="56"/>
  <c r="L68" i="56"/>
  <c r="L67" i="56"/>
  <c r="L66" i="56"/>
  <c r="L65" i="56"/>
  <c r="L64" i="56"/>
  <c r="L63" i="56"/>
  <c r="L62" i="56"/>
  <c r="L61" i="56"/>
  <c r="J71" i="56"/>
  <c r="I74" i="53" s="1"/>
  <c r="J70" i="56"/>
  <c r="J69" i="56"/>
  <c r="I72" i="53" s="1"/>
  <c r="J68" i="56"/>
  <c r="J67" i="56"/>
  <c r="I70" i="53" s="1"/>
  <c r="J66" i="56"/>
  <c r="J65" i="56"/>
  <c r="I68" i="53" s="1"/>
  <c r="J64" i="56"/>
  <c r="I67" i="53" s="1"/>
  <c r="J63" i="56"/>
  <c r="I66" i="53" s="1"/>
  <c r="J62" i="56"/>
  <c r="I65" i="53" s="1"/>
  <c r="M129" i="53"/>
  <c r="L129" i="53"/>
  <c r="K129" i="53"/>
  <c r="M126" i="56"/>
  <c r="I129" i="53"/>
  <c r="C126" i="56"/>
  <c r="C129" i="53" s="1"/>
  <c r="M128" i="53"/>
  <c r="L128" i="53"/>
  <c r="K128" i="53"/>
  <c r="M125" i="56"/>
  <c r="I128" i="53"/>
  <c r="M127" i="53"/>
  <c r="L127" i="53"/>
  <c r="K127" i="53"/>
  <c r="M124" i="56"/>
  <c r="I127" i="53"/>
  <c r="M126" i="53"/>
  <c r="L126" i="53"/>
  <c r="K126" i="53"/>
  <c r="M123" i="56"/>
  <c r="I126" i="53"/>
  <c r="M125" i="53"/>
  <c r="L125" i="53"/>
  <c r="K125" i="53"/>
  <c r="M122" i="56"/>
  <c r="I125" i="53"/>
  <c r="C122" i="56"/>
  <c r="C125" i="53" s="1"/>
  <c r="M124" i="53"/>
  <c r="L124" i="53"/>
  <c r="K124" i="53"/>
  <c r="M121" i="56"/>
  <c r="I124" i="53"/>
  <c r="M123" i="53"/>
  <c r="L123" i="53"/>
  <c r="K123" i="53"/>
  <c r="M120" i="56"/>
  <c r="I123" i="53"/>
  <c r="M122" i="53"/>
  <c r="M119" i="56"/>
  <c r="I122" i="53"/>
  <c r="M121" i="53"/>
  <c r="L121" i="53"/>
  <c r="K121" i="53"/>
  <c r="M118" i="56"/>
  <c r="I121" i="53"/>
  <c r="M120" i="53"/>
  <c r="L120" i="53"/>
  <c r="K120" i="53"/>
  <c r="M117" i="56"/>
  <c r="M119" i="53"/>
  <c r="L119" i="53"/>
  <c r="K119" i="53"/>
  <c r="M116" i="56"/>
  <c r="I119" i="53"/>
  <c r="M118" i="53"/>
  <c r="L118" i="53"/>
  <c r="K118" i="53"/>
  <c r="M115" i="56"/>
  <c r="I118" i="53"/>
  <c r="C115" i="56"/>
  <c r="C118" i="53" s="1"/>
  <c r="M117" i="53"/>
  <c r="L117" i="53"/>
  <c r="K117" i="53"/>
  <c r="M114" i="56"/>
  <c r="I117" i="53"/>
  <c r="M116" i="53"/>
  <c r="L116" i="53"/>
  <c r="K116" i="53"/>
  <c r="M113" i="56"/>
  <c r="I116" i="53"/>
  <c r="M115" i="53"/>
  <c r="L115" i="53"/>
  <c r="K115" i="53"/>
  <c r="M112" i="56"/>
  <c r="L114" i="53"/>
  <c r="K114" i="53"/>
  <c r="M111" i="56"/>
  <c r="I114" i="53"/>
  <c r="C111" i="56"/>
  <c r="C114" i="53" s="1"/>
  <c r="M113" i="53"/>
  <c r="L113" i="53"/>
  <c r="K113" i="53"/>
  <c r="M110" i="56"/>
  <c r="I113" i="53"/>
  <c r="M112" i="53"/>
  <c r="L112" i="53"/>
  <c r="K112" i="53"/>
  <c r="M109" i="56"/>
  <c r="M111" i="53"/>
  <c r="L111" i="53"/>
  <c r="K111" i="53"/>
  <c r="M108" i="56"/>
  <c r="I111" i="53"/>
  <c r="M110" i="53"/>
  <c r="L110" i="53"/>
  <c r="K110" i="53"/>
  <c r="M107" i="56"/>
  <c r="I110" i="53"/>
  <c r="M109" i="53"/>
  <c r="K109" i="53"/>
  <c r="M106" i="56"/>
  <c r="I109" i="53"/>
  <c r="M108" i="53"/>
  <c r="L108" i="53"/>
  <c r="K108" i="53"/>
  <c r="M105" i="56"/>
  <c r="I108" i="53"/>
  <c r="M107" i="53"/>
  <c r="L107" i="53"/>
  <c r="K107" i="53"/>
  <c r="M104" i="56"/>
  <c r="C104" i="56"/>
  <c r="C107" i="53" s="1"/>
  <c r="M106" i="53"/>
  <c r="L106" i="53"/>
  <c r="K106" i="53"/>
  <c r="M103" i="56"/>
  <c r="I106" i="53"/>
  <c r="M105" i="53"/>
  <c r="L105" i="53"/>
  <c r="K105" i="53"/>
  <c r="M102" i="56"/>
  <c r="M104" i="53"/>
  <c r="L104" i="53"/>
  <c r="K104" i="53"/>
  <c r="M101" i="56"/>
  <c r="I104" i="53"/>
  <c r="M103" i="53"/>
  <c r="L103" i="53"/>
  <c r="K103" i="53"/>
  <c r="M100" i="56"/>
  <c r="I103" i="53"/>
  <c r="C100" i="56"/>
  <c r="C103" i="53" s="1"/>
  <c r="M102" i="53"/>
  <c r="L102" i="53"/>
  <c r="K102" i="53"/>
  <c r="M99" i="56"/>
  <c r="I102" i="53"/>
  <c r="M101" i="53"/>
  <c r="L101" i="53"/>
  <c r="K101" i="53"/>
  <c r="M98" i="56"/>
  <c r="I101" i="53"/>
  <c r="M100" i="53"/>
  <c r="L100" i="53"/>
  <c r="K100" i="53"/>
  <c r="M97" i="56"/>
  <c r="I100" i="53"/>
  <c r="M99" i="53"/>
  <c r="L99" i="53"/>
  <c r="K99" i="53"/>
  <c r="M96" i="56"/>
  <c r="I99" i="53"/>
  <c r="L98" i="53"/>
  <c r="K98" i="53"/>
  <c r="M95" i="56"/>
  <c r="L97" i="53"/>
  <c r="K97" i="53"/>
  <c r="M94" i="56"/>
  <c r="I97" i="53"/>
  <c r="M96" i="53"/>
  <c r="L96" i="53"/>
  <c r="K96" i="53"/>
  <c r="M93" i="56"/>
  <c r="N93" i="56" s="1"/>
  <c r="C93" i="56"/>
  <c r="C96" i="53" s="1"/>
  <c r="M95" i="53"/>
  <c r="L95" i="53"/>
  <c r="K95" i="53"/>
  <c r="M92" i="56"/>
  <c r="N92" i="56" s="1"/>
  <c r="M94" i="53"/>
  <c r="L94" i="53"/>
  <c r="K94" i="53"/>
  <c r="M91" i="56"/>
  <c r="N91" i="56" s="1"/>
  <c r="M93" i="53"/>
  <c r="L93" i="53"/>
  <c r="K93" i="53"/>
  <c r="M90" i="56"/>
  <c r="N90" i="56" s="1"/>
  <c r="M92" i="53"/>
  <c r="L92" i="53"/>
  <c r="K92" i="53"/>
  <c r="M89" i="56"/>
  <c r="N89" i="56" s="1"/>
  <c r="C89" i="56"/>
  <c r="C92" i="53" s="1"/>
  <c r="M91" i="53"/>
  <c r="L91" i="53"/>
  <c r="K91" i="53"/>
  <c r="M88" i="56"/>
  <c r="N88" i="56" s="1"/>
  <c r="M90" i="53"/>
  <c r="L90" i="53"/>
  <c r="K90" i="53"/>
  <c r="M87" i="56"/>
  <c r="M89" i="53"/>
  <c r="L89" i="53"/>
  <c r="K89" i="53"/>
  <c r="M86" i="56"/>
  <c r="M88" i="53"/>
  <c r="L88" i="53"/>
  <c r="K88" i="53"/>
  <c r="M85" i="56"/>
  <c r="N85" i="56" s="1"/>
  <c r="M87" i="53"/>
  <c r="L87" i="53"/>
  <c r="K87" i="53"/>
  <c r="M84" i="56"/>
  <c r="N84" i="56" s="1"/>
  <c r="M86" i="53"/>
  <c r="L86" i="53"/>
  <c r="K86" i="53"/>
  <c r="M83" i="56"/>
  <c r="M85" i="53"/>
  <c r="L85" i="53"/>
  <c r="K85" i="53"/>
  <c r="M82" i="56"/>
  <c r="C82" i="56"/>
  <c r="C85" i="53" s="1"/>
  <c r="M84" i="53"/>
  <c r="L84" i="53"/>
  <c r="K84" i="53"/>
  <c r="M81" i="56"/>
  <c r="M83" i="53"/>
  <c r="L83" i="53"/>
  <c r="K83" i="53"/>
  <c r="M80" i="56"/>
  <c r="N80" i="56" s="1"/>
  <c r="M82" i="53"/>
  <c r="L82" i="53"/>
  <c r="K82" i="53"/>
  <c r="M79" i="56"/>
  <c r="N79" i="56" s="1"/>
  <c r="M81" i="53"/>
  <c r="L81" i="53"/>
  <c r="K81" i="53"/>
  <c r="M78" i="56"/>
  <c r="N78" i="56" s="1"/>
  <c r="C78" i="56"/>
  <c r="M80" i="53"/>
  <c r="L80" i="53"/>
  <c r="M77" i="56"/>
  <c r="N77" i="56" s="1"/>
  <c r="M79" i="53"/>
  <c r="L79" i="53"/>
  <c r="K79" i="53"/>
  <c r="M76" i="56"/>
  <c r="N76" i="56" s="1"/>
  <c r="M78" i="53"/>
  <c r="L78" i="53"/>
  <c r="K78" i="53"/>
  <c r="M75" i="56"/>
  <c r="N75" i="56" s="1"/>
  <c r="M77" i="53"/>
  <c r="L77" i="53"/>
  <c r="K77" i="53"/>
  <c r="M74" i="56"/>
  <c r="N74" i="56" s="1"/>
  <c r="M76" i="53"/>
  <c r="L76" i="53"/>
  <c r="K76" i="53"/>
  <c r="M73" i="56"/>
  <c r="N73" i="56" s="1"/>
  <c r="M75" i="53"/>
  <c r="L75" i="53"/>
  <c r="K75" i="53"/>
  <c r="M72" i="56"/>
  <c r="M74" i="53"/>
  <c r="L74" i="53"/>
  <c r="K74" i="53"/>
  <c r="M71" i="56"/>
  <c r="N71" i="56" s="1"/>
  <c r="C71" i="56"/>
  <c r="C74" i="53" s="1"/>
  <c r="M73" i="53"/>
  <c r="L73" i="53"/>
  <c r="K73" i="53"/>
  <c r="M70" i="56"/>
  <c r="N70" i="56" s="1"/>
  <c r="I73" i="53"/>
  <c r="M72" i="53"/>
  <c r="L72" i="53"/>
  <c r="K72" i="53"/>
  <c r="M69" i="56"/>
  <c r="M71" i="53"/>
  <c r="L71" i="53"/>
  <c r="K71" i="53"/>
  <c r="M68" i="56"/>
  <c r="N68" i="56" s="1"/>
  <c r="I71" i="53"/>
  <c r="M70" i="53"/>
  <c r="L70" i="53"/>
  <c r="K70" i="53"/>
  <c r="M67" i="56"/>
  <c r="N67" i="56" s="1"/>
  <c r="C67" i="56"/>
  <c r="C70" i="53" s="1"/>
  <c r="M69" i="53"/>
  <c r="L69" i="53"/>
  <c r="K69" i="53"/>
  <c r="M66" i="56"/>
  <c r="N66" i="56" s="1"/>
  <c r="I69" i="53"/>
  <c r="M68" i="53"/>
  <c r="L68" i="53"/>
  <c r="K68" i="53"/>
  <c r="M65" i="56"/>
  <c r="M67" i="53"/>
  <c r="L67" i="53"/>
  <c r="K67" i="53"/>
  <c r="M64" i="56"/>
  <c r="N64" i="56" s="1"/>
  <c r="M66" i="53"/>
  <c r="L66" i="53"/>
  <c r="K66" i="53"/>
  <c r="M63" i="56"/>
  <c r="N63" i="56" s="1"/>
  <c r="M65" i="53"/>
  <c r="L65" i="53"/>
  <c r="K65" i="53"/>
  <c r="M62" i="56"/>
  <c r="N62" i="56" s="1"/>
  <c r="M64" i="53"/>
  <c r="L64" i="53"/>
  <c r="K64" i="53"/>
  <c r="M61" i="56"/>
  <c r="N61" i="56" s="1"/>
  <c r="J129" i="53"/>
  <c r="H129" i="53"/>
  <c r="G129" i="53"/>
  <c r="J128" i="53"/>
  <c r="H128" i="53"/>
  <c r="G128" i="53"/>
  <c r="F128" i="53"/>
  <c r="J127" i="53"/>
  <c r="H127" i="53"/>
  <c r="G127" i="53"/>
  <c r="J126" i="53"/>
  <c r="H126" i="53"/>
  <c r="G126" i="53"/>
  <c r="F126" i="53"/>
  <c r="J125" i="53"/>
  <c r="H125" i="53"/>
  <c r="G125" i="53"/>
  <c r="J124" i="53"/>
  <c r="H124" i="53"/>
  <c r="G124" i="53"/>
  <c r="F124" i="53"/>
  <c r="J123" i="53"/>
  <c r="H123" i="53"/>
  <c r="G123" i="53"/>
  <c r="C123" i="53"/>
  <c r="L122" i="53"/>
  <c r="K122" i="53"/>
  <c r="J122" i="53"/>
  <c r="H122" i="53"/>
  <c r="G122" i="53"/>
  <c r="F122" i="53"/>
  <c r="J121" i="53"/>
  <c r="H121" i="53"/>
  <c r="G121" i="53"/>
  <c r="J120" i="53"/>
  <c r="I120" i="53"/>
  <c r="H120" i="53"/>
  <c r="G120" i="53"/>
  <c r="D120" i="53"/>
  <c r="J119" i="53"/>
  <c r="H119" i="53"/>
  <c r="G119" i="53"/>
  <c r="J118" i="53"/>
  <c r="H118" i="53"/>
  <c r="G118" i="53"/>
  <c r="J117" i="53"/>
  <c r="H117" i="53"/>
  <c r="G117" i="53"/>
  <c r="F117" i="53"/>
  <c r="J116" i="53"/>
  <c r="H116" i="53"/>
  <c r="G116" i="53"/>
  <c r="J115" i="53"/>
  <c r="I115" i="53"/>
  <c r="H115" i="53"/>
  <c r="G115" i="53"/>
  <c r="F115" i="53"/>
  <c r="M114" i="53"/>
  <c r="J114" i="53"/>
  <c r="H114" i="53"/>
  <c r="G114" i="53"/>
  <c r="J113" i="53"/>
  <c r="H113" i="53"/>
  <c r="G113" i="53"/>
  <c r="F113" i="53"/>
  <c r="J112" i="53"/>
  <c r="I112" i="53"/>
  <c r="H112" i="53"/>
  <c r="G112" i="53"/>
  <c r="C112" i="53"/>
  <c r="J111" i="53"/>
  <c r="H111" i="53"/>
  <c r="G111" i="53"/>
  <c r="F111" i="53"/>
  <c r="J110" i="53"/>
  <c r="H110" i="53"/>
  <c r="G110" i="53"/>
  <c r="L109" i="53"/>
  <c r="J109" i="53"/>
  <c r="H109" i="53"/>
  <c r="G109" i="53"/>
  <c r="D109" i="53"/>
  <c r="J108" i="53"/>
  <c r="H108" i="53"/>
  <c r="G108" i="53"/>
  <c r="J107" i="53"/>
  <c r="I107" i="53"/>
  <c r="H107" i="53"/>
  <c r="G107" i="53"/>
  <c r="J106" i="53"/>
  <c r="H106" i="53"/>
  <c r="G106" i="53"/>
  <c r="F106" i="53"/>
  <c r="J105" i="53"/>
  <c r="I105" i="53"/>
  <c r="H105" i="53"/>
  <c r="G105" i="53"/>
  <c r="J104" i="53"/>
  <c r="H104" i="53"/>
  <c r="G104" i="53"/>
  <c r="F104" i="53"/>
  <c r="J103" i="53"/>
  <c r="H103" i="53"/>
  <c r="G103" i="53"/>
  <c r="J102" i="53"/>
  <c r="H102" i="53"/>
  <c r="G102" i="53"/>
  <c r="F102" i="53"/>
  <c r="J101" i="53"/>
  <c r="H101" i="53"/>
  <c r="G101" i="53"/>
  <c r="C101" i="53"/>
  <c r="J100" i="53"/>
  <c r="H100" i="53"/>
  <c r="G100" i="53"/>
  <c r="F100" i="53"/>
  <c r="J99" i="53"/>
  <c r="H99" i="53"/>
  <c r="G99" i="53"/>
  <c r="M98" i="53"/>
  <c r="J98" i="53"/>
  <c r="I98" i="53"/>
  <c r="H98" i="53"/>
  <c r="G98" i="53"/>
  <c r="D98" i="53"/>
  <c r="M97" i="53"/>
  <c r="J97" i="53"/>
  <c r="H97" i="53"/>
  <c r="G97" i="53"/>
  <c r="J96" i="53"/>
  <c r="H96" i="53"/>
  <c r="G96" i="53"/>
  <c r="J95" i="53"/>
  <c r="H95" i="53"/>
  <c r="G95" i="53"/>
  <c r="F95" i="53"/>
  <c r="J94" i="53"/>
  <c r="H94" i="53"/>
  <c r="G94" i="53"/>
  <c r="J93" i="53"/>
  <c r="H93" i="53"/>
  <c r="G93" i="53"/>
  <c r="F93" i="53"/>
  <c r="J92" i="53"/>
  <c r="H92" i="53"/>
  <c r="G92" i="53"/>
  <c r="J91" i="53"/>
  <c r="H91" i="53"/>
  <c r="G91" i="53"/>
  <c r="F91" i="53"/>
  <c r="J90" i="53"/>
  <c r="H90" i="53"/>
  <c r="G90" i="53"/>
  <c r="C90" i="53"/>
  <c r="J89" i="53"/>
  <c r="I89" i="53"/>
  <c r="H89" i="53"/>
  <c r="G89" i="53"/>
  <c r="F89" i="53"/>
  <c r="J88" i="53"/>
  <c r="H88" i="53"/>
  <c r="G88" i="53"/>
  <c r="J87" i="53"/>
  <c r="H87" i="53"/>
  <c r="G87" i="53"/>
  <c r="D87" i="53"/>
  <c r="J86" i="53"/>
  <c r="H86" i="53"/>
  <c r="G86" i="53"/>
  <c r="J85" i="53"/>
  <c r="H85" i="53"/>
  <c r="G85" i="53"/>
  <c r="J84" i="53"/>
  <c r="H84" i="53"/>
  <c r="G84" i="53"/>
  <c r="F84" i="53"/>
  <c r="J83" i="53"/>
  <c r="H83" i="53"/>
  <c r="G83" i="53"/>
  <c r="J82" i="53"/>
  <c r="H82" i="53"/>
  <c r="G82" i="53"/>
  <c r="F82" i="53"/>
  <c r="J81" i="53"/>
  <c r="H81" i="53"/>
  <c r="G81" i="53"/>
  <c r="C81" i="53"/>
  <c r="K80" i="53"/>
  <c r="J80" i="53"/>
  <c r="H80" i="53"/>
  <c r="G80" i="53"/>
  <c r="F80" i="53"/>
  <c r="J79" i="53"/>
  <c r="H79" i="53"/>
  <c r="G79" i="53"/>
  <c r="C79" i="53"/>
  <c r="J78" i="53"/>
  <c r="I78" i="53"/>
  <c r="H78" i="53"/>
  <c r="G78" i="53"/>
  <c r="F78" i="53"/>
  <c r="J77" i="53"/>
  <c r="H77" i="53"/>
  <c r="G77" i="53"/>
  <c r="J76" i="53"/>
  <c r="H76" i="53"/>
  <c r="G76" i="53"/>
  <c r="D76" i="53"/>
  <c r="J75" i="53"/>
  <c r="H75" i="53"/>
  <c r="G75" i="53"/>
  <c r="J74" i="53"/>
  <c r="H74" i="53"/>
  <c r="G74" i="53"/>
  <c r="J73" i="53"/>
  <c r="H73" i="53"/>
  <c r="G73" i="53"/>
  <c r="F73" i="53"/>
  <c r="J72" i="53"/>
  <c r="H72" i="53"/>
  <c r="G72" i="53"/>
  <c r="J71" i="53"/>
  <c r="H71" i="53"/>
  <c r="G71" i="53"/>
  <c r="F71" i="53"/>
  <c r="J70" i="53"/>
  <c r="H70" i="53"/>
  <c r="G70" i="53"/>
  <c r="J69" i="53"/>
  <c r="H69" i="53"/>
  <c r="G69" i="53"/>
  <c r="F69" i="53"/>
  <c r="J68" i="53"/>
  <c r="H68" i="53"/>
  <c r="G68" i="53"/>
  <c r="C68" i="53"/>
  <c r="J67" i="53"/>
  <c r="H67" i="53"/>
  <c r="G67" i="53"/>
  <c r="F67" i="53"/>
  <c r="J66" i="53"/>
  <c r="H66" i="53"/>
  <c r="G66" i="53"/>
  <c r="J65" i="53"/>
  <c r="H65" i="53"/>
  <c r="G65" i="53"/>
  <c r="D65" i="53"/>
  <c r="J64" i="53"/>
  <c r="H64" i="53"/>
  <c r="G64" i="53"/>
  <c r="M5" i="51"/>
  <c r="L5" i="51"/>
  <c r="K5" i="51"/>
  <c r="J5" i="51"/>
  <c r="I5" i="51"/>
  <c r="H5" i="51"/>
  <c r="G5" i="51"/>
  <c r="D22" i="49"/>
  <c r="C80" i="56" l="1"/>
  <c r="C83" i="53" s="1"/>
  <c r="N72" i="56"/>
  <c r="C69" i="56"/>
  <c r="C72" i="53" s="1"/>
  <c r="C91" i="56"/>
  <c r="C94" i="53" s="1"/>
  <c r="N83" i="56"/>
  <c r="C102" i="56"/>
  <c r="C105" i="53" s="1"/>
  <c r="C113" i="56"/>
  <c r="C116" i="53" s="1"/>
  <c r="C124" i="56"/>
  <c r="C127" i="53" s="1"/>
  <c r="J9" i="53"/>
  <c r="L44" i="55" l="1"/>
  <c r="H44" i="55"/>
  <c r="H43" i="55" s="1"/>
  <c r="F44" i="55"/>
  <c r="H15" i="50"/>
  <c r="G7" i="55"/>
  <c r="C60" i="56"/>
  <c r="C49" i="56"/>
  <c r="M60" i="56"/>
  <c r="M59" i="56"/>
  <c r="M58" i="56"/>
  <c r="M57" i="56"/>
  <c r="M56" i="56"/>
  <c r="M55" i="56"/>
  <c r="M54" i="56"/>
  <c r="M53" i="56"/>
  <c r="M52" i="56"/>
  <c r="M51" i="56"/>
  <c r="M50" i="56"/>
  <c r="C58" i="56" s="1"/>
  <c r="M49" i="56"/>
  <c r="M48" i="56"/>
  <c r="M47" i="56"/>
  <c r="M46" i="56"/>
  <c r="M45" i="56"/>
  <c r="M44" i="56"/>
  <c r="M43" i="56"/>
  <c r="M42" i="56"/>
  <c r="M41" i="56"/>
  <c r="M40" i="56"/>
  <c r="M39" i="56"/>
  <c r="M38" i="56"/>
  <c r="M37" i="56"/>
  <c r="M36" i="56"/>
  <c r="M35" i="56"/>
  <c r="M34" i="56"/>
  <c r="M33" i="56"/>
  <c r="M32" i="56"/>
  <c r="M31" i="56"/>
  <c r="M30" i="56"/>
  <c r="M29" i="56"/>
  <c r="M28" i="56"/>
  <c r="M27" i="56"/>
  <c r="M26" i="56"/>
  <c r="M25" i="56"/>
  <c r="M24" i="56"/>
  <c r="M23" i="56"/>
  <c r="M22" i="56"/>
  <c r="M21" i="56"/>
  <c r="M20" i="56"/>
  <c r="M19" i="56"/>
  <c r="M18" i="56"/>
  <c r="M17" i="56"/>
  <c r="M16" i="56"/>
  <c r="M15" i="56"/>
  <c r="M14" i="56"/>
  <c r="M13" i="56"/>
  <c r="M12" i="56"/>
  <c r="M11" i="56"/>
  <c r="M10" i="56"/>
  <c r="M9" i="56"/>
  <c r="M8" i="56"/>
  <c r="M7" i="56"/>
  <c r="R5" i="52"/>
  <c r="R6" i="52"/>
  <c r="R7" i="52"/>
  <c r="R8" i="52"/>
  <c r="R9" i="52"/>
  <c r="R10" i="52"/>
  <c r="R11" i="52"/>
  <c r="R12" i="52"/>
  <c r="R13" i="52"/>
  <c r="R14" i="52"/>
  <c r="R15" i="52"/>
  <c r="R16" i="52"/>
  <c r="R17" i="52"/>
  <c r="R18" i="52"/>
  <c r="R19" i="52"/>
  <c r="R20" i="52"/>
  <c r="R21" i="52"/>
  <c r="R22" i="52"/>
  <c r="R23" i="52"/>
  <c r="R24" i="52"/>
  <c r="R25" i="52"/>
  <c r="R26" i="52"/>
  <c r="R27" i="52"/>
  <c r="R28" i="52"/>
  <c r="R29" i="52"/>
  <c r="R30" i="52"/>
  <c r="R31" i="52"/>
  <c r="R32" i="52"/>
  <c r="R33" i="52"/>
  <c r="R4" i="52"/>
  <c r="M7" i="55"/>
  <c r="H7" i="55"/>
  <c r="L7" i="55"/>
  <c r="K7" i="55"/>
  <c r="J7" i="55"/>
  <c r="I7" i="55"/>
  <c r="I43" i="55" l="1"/>
  <c r="F43" i="55"/>
  <c r="G43" i="55" s="1"/>
  <c r="F10" i="50"/>
  <c r="H9" i="50"/>
  <c r="H8" i="50"/>
  <c r="J14" i="55" l="1"/>
  <c r="M14" i="55"/>
  <c r="J13" i="55"/>
  <c r="M34" i="55"/>
  <c r="M33" i="55"/>
  <c r="M32" i="55"/>
  <c r="M30" i="55"/>
  <c r="M29" i="55"/>
  <c r="M28" i="55"/>
  <c r="M27" i="55"/>
  <c r="M26" i="55"/>
  <c r="M25" i="55"/>
  <c r="M21" i="55"/>
  <c r="M20" i="55"/>
  <c r="M19" i="55"/>
  <c r="M15" i="55"/>
  <c r="I42" i="55"/>
  <c r="I40" i="55"/>
  <c r="I38" i="55"/>
  <c r="I36" i="55"/>
  <c r="I35" i="55"/>
  <c r="I34" i="55"/>
  <c r="I33" i="55"/>
  <c r="I32" i="55"/>
  <c r="I31" i="55"/>
  <c r="I30" i="55"/>
  <c r="I29" i="55"/>
  <c r="I28" i="55"/>
  <c r="S28" i="55" s="1"/>
  <c r="R28" i="55" s="1"/>
  <c r="I27" i="55"/>
  <c r="I26" i="55"/>
  <c r="I25" i="55"/>
  <c r="I24" i="55"/>
  <c r="I23" i="55"/>
  <c r="I22" i="55"/>
  <c r="I21" i="55"/>
  <c r="I20" i="55"/>
  <c r="I19" i="55"/>
  <c r="I17" i="55"/>
  <c r="I15" i="55"/>
  <c r="Q43" i="55"/>
  <c r="G42" i="55"/>
  <c r="Q42" i="55" s="1"/>
  <c r="G40" i="55"/>
  <c r="Q40" i="55" s="1"/>
  <c r="G38" i="55"/>
  <c r="Q38" i="55" s="1"/>
  <c r="G37" i="55"/>
  <c r="Q37" i="55" s="1"/>
  <c r="G36" i="55"/>
  <c r="Q36" i="55" s="1"/>
  <c r="G35" i="55"/>
  <c r="Q35" i="55" s="1"/>
  <c r="G33" i="55"/>
  <c r="Q33" i="55" s="1"/>
  <c r="G32" i="55"/>
  <c r="Q32" i="55" s="1"/>
  <c r="G31" i="55"/>
  <c r="Q31" i="55" s="1"/>
  <c r="G30" i="55"/>
  <c r="Q30" i="55" s="1"/>
  <c r="G29" i="55"/>
  <c r="Q29" i="55" s="1"/>
  <c r="G28" i="55"/>
  <c r="Q28" i="55" s="1"/>
  <c r="G27" i="55"/>
  <c r="Q27" i="55" s="1"/>
  <c r="G26" i="55"/>
  <c r="Q26" i="55" s="1"/>
  <c r="G25" i="55"/>
  <c r="Q25" i="55" s="1"/>
  <c r="G24" i="55"/>
  <c r="Q24" i="55" s="1"/>
  <c r="G23" i="55"/>
  <c r="Q23" i="55" s="1"/>
  <c r="G22" i="55"/>
  <c r="Q22" i="55" s="1"/>
  <c r="G21" i="55"/>
  <c r="Q21" i="55" s="1"/>
  <c r="G20" i="55"/>
  <c r="Q20" i="55" s="1"/>
  <c r="G15" i="55"/>
  <c r="Q15" i="55" s="1"/>
  <c r="L6" i="56"/>
  <c r="I37" i="55" l="1"/>
  <c r="I39" i="55"/>
  <c r="M17" i="55"/>
  <c r="G17" i="55"/>
  <c r="Q17" i="55" s="1"/>
  <c r="G19" i="55"/>
  <c r="Q19" i="55" s="1"/>
  <c r="I14" i="55"/>
  <c r="S14" i="55" s="1"/>
  <c r="K14" i="55"/>
  <c r="M18" i="55"/>
  <c r="M13" i="55"/>
  <c r="Q44" i="55"/>
  <c r="I16" i="55"/>
  <c r="M16" i="55"/>
  <c r="I18" i="55"/>
  <c r="G39" i="55"/>
  <c r="Q39" i="55" s="1"/>
  <c r="G18" i="55"/>
  <c r="Q18" i="55" s="1"/>
  <c r="G41" i="55"/>
  <c r="Q41" i="55" s="1"/>
  <c r="G14" i="55"/>
  <c r="Q14" i="55" s="1"/>
  <c r="K13" i="55"/>
  <c r="I13" i="55"/>
  <c r="S13" i="55" s="1"/>
  <c r="I44" i="55"/>
  <c r="S44" i="55" s="1"/>
  <c r="I41" i="55"/>
  <c r="G13" i="55"/>
  <c r="Q13" i="55" s="1"/>
  <c r="G34" i="55"/>
  <c r="Q34" i="55" s="1"/>
  <c r="G16" i="55"/>
  <c r="Q16" i="55" s="1"/>
  <c r="M44" i="55"/>
  <c r="S45" i="55" l="1"/>
  <c r="G6" i="51"/>
  <c r="S31" i="55" l="1"/>
  <c r="R31" i="55" s="1"/>
  <c r="S15" i="55"/>
  <c r="S39" i="55"/>
  <c r="R39" i="55" s="1"/>
  <c r="S19" i="55"/>
  <c r="S43" i="55"/>
  <c r="R43" i="55" s="1"/>
  <c r="S25" i="55"/>
  <c r="R25" i="55" s="1"/>
  <c r="S27" i="55"/>
  <c r="R27" i="55" s="1"/>
  <c r="S29" i="55"/>
  <c r="R29" i="55" s="1"/>
  <c r="S23" i="55"/>
  <c r="S30" i="55"/>
  <c r="R30" i="55" s="1"/>
  <c r="S34" i="55"/>
  <c r="R34" i="55" s="1"/>
  <c r="S16" i="55"/>
  <c r="S18" i="55"/>
  <c r="S42" i="55"/>
  <c r="R42" i="55" s="1"/>
  <c r="S21" i="55"/>
  <c r="S32" i="55"/>
  <c r="R32" i="55" s="1"/>
  <c r="S33" i="55"/>
  <c r="R33" i="55" s="1"/>
  <c r="S35" i="55"/>
  <c r="R35" i="55" s="1"/>
  <c r="S36" i="55"/>
  <c r="R36" i="55" s="1"/>
  <c r="S38" i="55"/>
  <c r="R38" i="55" s="1"/>
  <c r="S40" i="55"/>
  <c r="R40" i="55" s="1"/>
  <c r="S41" i="55"/>
  <c r="R41" i="55" s="1"/>
  <c r="S20" i="55"/>
  <c r="S22" i="55"/>
  <c r="S24" i="55"/>
  <c r="S26" i="55"/>
  <c r="R26" i="55" s="1"/>
  <c r="S37" i="55"/>
  <c r="R37" i="55" s="1"/>
  <c r="S17" i="55"/>
  <c r="C12" i="56"/>
  <c r="E3" i="48" l="1"/>
  <c r="H7" i="50"/>
  <c r="D21" i="49"/>
  <c r="H8" i="49"/>
  <c r="P24" i="4"/>
  <c r="K24" i="4"/>
  <c r="F24" i="4"/>
  <c r="I7" i="54"/>
  <c r="H7" i="54"/>
  <c r="G7" i="54"/>
  <c r="F7" i="54"/>
  <c r="E7" i="54"/>
  <c r="D7" i="54"/>
  <c r="M63" i="53"/>
  <c r="L63" i="53"/>
  <c r="K63" i="53"/>
  <c r="M62" i="53"/>
  <c r="L62" i="53"/>
  <c r="K62" i="53"/>
  <c r="M61" i="53"/>
  <c r="L61" i="53"/>
  <c r="K61" i="53"/>
  <c r="M60" i="53"/>
  <c r="L60" i="53"/>
  <c r="K60" i="53"/>
  <c r="M59" i="53"/>
  <c r="L59" i="53"/>
  <c r="K59" i="53"/>
  <c r="M58" i="53"/>
  <c r="L58" i="53"/>
  <c r="K58" i="53"/>
  <c r="M57" i="53"/>
  <c r="L57" i="53"/>
  <c r="K57" i="53"/>
  <c r="M56" i="53"/>
  <c r="L56" i="53"/>
  <c r="K56" i="53"/>
  <c r="M55" i="53"/>
  <c r="L55" i="53"/>
  <c r="K55" i="53"/>
  <c r="M54" i="53"/>
  <c r="L54" i="53"/>
  <c r="K54" i="53"/>
  <c r="M53" i="53"/>
  <c r="L53" i="53"/>
  <c r="K53" i="53"/>
  <c r="M52" i="53"/>
  <c r="L52" i="53"/>
  <c r="K52" i="53"/>
  <c r="M51" i="53"/>
  <c r="L51" i="53"/>
  <c r="K51" i="53"/>
  <c r="M50" i="53"/>
  <c r="L50" i="53"/>
  <c r="K50" i="53"/>
  <c r="M49" i="53"/>
  <c r="L49" i="53"/>
  <c r="K49" i="53"/>
  <c r="M48" i="53"/>
  <c r="L48" i="53"/>
  <c r="K48" i="53"/>
  <c r="M47" i="53"/>
  <c r="L47" i="53"/>
  <c r="K47" i="53"/>
  <c r="M46" i="53"/>
  <c r="L46" i="53"/>
  <c r="K46" i="53"/>
  <c r="M45" i="53"/>
  <c r="L45" i="53"/>
  <c r="K45" i="53"/>
  <c r="M44" i="53"/>
  <c r="L44" i="53"/>
  <c r="K44" i="53"/>
  <c r="M43" i="53"/>
  <c r="L43" i="53"/>
  <c r="K43" i="53"/>
  <c r="M42" i="53"/>
  <c r="L42" i="53"/>
  <c r="K42" i="53"/>
  <c r="M41" i="53"/>
  <c r="L41" i="53"/>
  <c r="K41" i="53"/>
  <c r="M40" i="53"/>
  <c r="L40" i="53"/>
  <c r="K40" i="53"/>
  <c r="M39" i="53"/>
  <c r="L39" i="53"/>
  <c r="K39" i="53"/>
  <c r="M38" i="53"/>
  <c r="L38" i="53"/>
  <c r="K38" i="53"/>
  <c r="M37" i="53"/>
  <c r="L37" i="53"/>
  <c r="K37" i="53"/>
  <c r="M36" i="53"/>
  <c r="L36" i="53"/>
  <c r="K36" i="53"/>
  <c r="M35" i="53"/>
  <c r="L35" i="53"/>
  <c r="K35" i="53"/>
  <c r="M34" i="53"/>
  <c r="L34" i="53"/>
  <c r="K34" i="53"/>
  <c r="M33" i="53"/>
  <c r="L33" i="53"/>
  <c r="K33" i="53"/>
  <c r="M32" i="53"/>
  <c r="L32" i="53"/>
  <c r="K32" i="53"/>
  <c r="M31" i="53"/>
  <c r="L31" i="53"/>
  <c r="K31" i="53"/>
  <c r="M30" i="53"/>
  <c r="L30" i="53"/>
  <c r="K30" i="53"/>
  <c r="M29" i="53"/>
  <c r="L29" i="53"/>
  <c r="K29" i="53"/>
  <c r="M28" i="53"/>
  <c r="L28" i="53"/>
  <c r="K28" i="53"/>
  <c r="M27" i="53"/>
  <c r="L27" i="53"/>
  <c r="K27" i="53"/>
  <c r="M26" i="53"/>
  <c r="L26" i="53"/>
  <c r="K26" i="53"/>
  <c r="M25" i="53"/>
  <c r="L25" i="53"/>
  <c r="K25" i="53"/>
  <c r="M24" i="53"/>
  <c r="L24" i="53"/>
  <c r="K24" i="53"/>
  <c r="M23" i="53"/>
  <c r="L23" i="53"/>
  <c r="K23" i="53"/>
  <c r="M22" i="53"/>
  <c r="L22" i="53"/>
  <c r="K22" i="53"/>
  <c r="M21" i="53"/>
  <c r="L21" i="53"/>
  <c r="K21" i="53"/>
  <c r="M20" i="53"/>
  <c r="L20" i="53"/>
  <c r="K20" i="53"/>
  <c r="M19" i="53"/>
  <c r="L19" i="53"/>
  <c r="K19" i="53"/>
  <c r="M18" i="53"/>
  <c r="L18" i="53"/>
  <c r="K18" i="53"/>
  <c r="M17" i="53"/>
  <c r="L17" i="53"/>
  <c r="K17" i="53"/>
  <c r="M16" i="53"/>
  <c r="L16" i="53"/>
  <c r="K16" i="53"/>
  <c r="M15" i="53"/>
  <c r="L15" i="53"/>
  <c r="K15" i="53"/>
  <c r="M14" i="53"/>
  <c r="L14" i="53"/>
  <c r="K14" i="53"/>
  <c r="M13" i="53"/>
  <c r="L13" i="53"/>
  <c r="K13" i="53"/>
  <c r="M12" i="53"/>
  <c r="L12" i="53"/>
  <c r="K12" i="53"/>
  <c r="M11" i="53"/>
  <c r="L11" i="53"/>
  <c r="K11" i="53"/>
  <c r="M10" i="53"/>
  <c r="L10" i="53"/>
  <c r="K10" i="53"/>
  <c r="M9" i="53"/>
  <c r="L9" i="53"/>
  <c r="K9" i="53"/>
  <c r="J34" i="55"/>
  <c r="K34" i="55" s="1"/>
  <c r="J33" i="55"/>
  <c r="K33" i="55" s="1"/>
  <c r="J32" i="55"/>
  <c r="K32" i="55" s="1"/>
  <c r="J30" i="55"/>
  <c r="K30" i="55" s="1"/>
  <c r="J29" i="55"/>
  <c r="K29" i="55" s="1"/>
  <c r="J28" i="55"/>
  <c r="K28" i="55" s="1"/>
  <c r="J27" i="55"/>
  <c r="K27" i="55" s="1"/>
  <c r="J26" i="55"/>
  <c r="K26" i="55" s="1"/>
  <c r="J25" i="55"/>
  <c r="K25" i="55" s="1"/>
  <c r="J24" i="55"/>
  <c r="K24" i="55" s="1"/>
  <c r="J23" i="55"/>
  <c r="K23" i="55" s="1"/>
  <c r="J22" i="55"/>
  <c r="K22" i="55" s="1"/>
  <c r="J21" i="55"/>
  <c r="K21" i="55" s="1"/>
  <c r="J20" i="55"/>
  <c r="K20" i="55" s="1"/>
  <c r="J19" i="55"/>
  <c r="K19" i="55" s="1"/>
  <c r="J18" i="55"/>
  <c r="K18" i="55" s="1"/>
  <c r="J17" i="55"/>
  <c r="K17" i="55" s="1"/>
  <c r="J16" i="55"/>
  <c r="K16" i="55" s="1"/>
  <c r="J15" i="55"/>
  <c r="K15" i="55" s="1"/>
  <c r="C13" i="53"/>
  <c r="C57" i="53"/>
  <c r="C46" i="53"/>
  <c r="C35" i="53"/>
  <c r="C24" i="53"/>
  <c r="J63" i="53"/>
  <c r="J62" i="53"/>
  <c r="J61" i="53"/>
  <c r="J60" i="53"/>
  <c r="J59" i="53"/>
  <c r="J58" i="53"/>
  <c r="J57" i="53"/>
  <c r="J56" i="53"/>
  <c r="J55" i="53"/>
  <c r="J54" i="53"/>
  <c r="J53" i="53"/>
  <c r="J52" i="53"/>
  <c r="J51" i="53"/>
  <c r="J50" i="53"/>
  <c r="J49" i="53"/>
  <c r="J48" i="53"/>
  <c r="J47" i="53"/>
  <c r="J46" i="53"/>
  <c r="J45" i="53"/>
  <c r="J44" i="53"/>
  <c r="J43" i="53"/>
  <c r="J42" i="53"/>
  <c r="J41" i="53"/>
  <c r="J40" i="53"/>
  <c r="J39" i="53"/>
  <c r="J38" i="53"/>
  <c r="J37" i="53"/>
  <c r="J36" i="53"/>
  <c r="J35" i="53"/>
  <c r="J34" i="53"/>
  <c r="J33" i="53"/>
  <c r="J32" i="53"/>
  <c r="J31" i="53"/>
  <c r="J30" i="53"/>
  <c r="J29" i="53"/>
  <c r="J28" i="53"/>
  <c r="J27" i="53"/>
  <c r="J26" i="53"/>
  <c r="J25" i="53"/>
  <c r="J24" i="53"/>
  <c r="J23" i="53"/>
  <c r="J22" i="53"/>
  <c r="J21" i="53"/>
  <c r="J20" i="53"/>
  <c r="J19" i="53"/>
  <c r="J18" i="53"/>
  <c r="J17" i="53"/>
  <c r="J16" i="53"/>
  <c r="J15" i="53"/>
  <c r="J14" i="53"/>
  <c r="J13" i="53"/>
  <c r="J12" i="53"/>
  <c r="J11" i="53"/>
  <c r="J10" i="53"/>
  <c r="H63" i="53"/>
  <c r="G63" i="53"/>
  <c r="H62" i="53"/>
  <c r="G62" i="53"/>
  <c r="H61" i="53"/>
  <c r="G61" i="53"/>
  <c r="H60" i="53"/>
  <c r="G60" i="53"/>
  <c r="H59" i="53"/>
  <c r="G59" i="53"/>
  <c r="H58" i="53"/>
  <c r="G58" i="53"/>
  <c r="H57" i="53"/>
  <c r="G57" i="53"/>
  <c r="H56" i="53"/>
  <c r="G56" i="53"/>
  <c r="H55" i="53"/>
  <c r="G55" i="53"/>
  <c r="H54" i="53"/>
  <c r="G54" i="53"/>
  <c r="H53" i="53"/>
  <c r="G53" i="53"/>
  <c r="H52" i="53"/>
  <c r="G52" i="53"/>
  <c r="H51" i="53"/>
  <c r="G51" i="53"/>
  <c r="H50" i="53"/>
  <c r="G50" i="53"/>
  <c r="H49" i="53"/>
  <c r="G49" i="53"/>
  <c r="H48" i="53"/>
  <c r="G48" i="53"/>
  <c r="H47" i="53"/>
  <c r="G47" i="53"/>
  <c r="H46" i="53"/>
  <c r="G46" i="53"/>
  <c r="H45" i="53"/>
  <c r="G45" i="53"/>
  <c r="H44" i="53"/>
  <c r="G44" i="53"/>
  <c r="H43" i="53"/>
  <c r="G43" i="53"/>
  <c r="H42" i="53"/>
  <c r="G42" i="53"/>
  <c r="H41" i="53"/>
  <c r="G41" i="53"/>
  <c r="H40" i="53"/>
  <c r="G40" i="53"/>
  <c r="H39" i="53"/>
  <c r="G39" i="53"/>
  <c r="H38" i="53"/>
  <c r="G38" i="53"/>
  <c r="H37" i="53"/>
  <c r="G37" i="53"/>
  <c r="H36" i="53"/>
  <c r="G36" i="53"/>
  <c r="H35" i="53"/>
  <c r="G35" i="53"/>
  <c r="H34" i="53"/>
  <c r="G34" i="53"/>
  <c r="H33" i="53"/>
  <c r="G33" i="53"/>
  <c r="H32" i="53"/>
  <c r="G32" i="53"/>
  <c r="H31" i="53"/>
  <c r="G31" i="53"/>
  <c r="H30" i="53"/>
  <c r="G30" i="53"/>
  <c r="H29" i="53"/>
  <c r="G29" i="53"/>
  <c r="H28" i="53"/>
  <c r="G28" i="53"/>
  <c r="H27" i="53"/>
  <c r="G27" i="53"/>
  <c r="H26" i="53"/>
  <c r="G26" i="53"/>
  <c r="H25" i="53"/>
  <c r="G25" i="53"/>
  <c r="H24" i="53"/>
  <c r="G24" i="53"/>
  <c r="H23" i="53"/>
  <c r="G23" i="53"/>
  <c r="H22" i="53"/>
  <c r="G22" i="53"/>
  <c r="H21" i="53"/>
  <c r="G21" i="53"/>
  <c r="H20" i="53"/>
  <c r="G20" i="53"/>
  <c r="H19" i="53"/>
  <c r="G19" i="53"/>
  <c r="H18" i="53"/>
  <c r="G18" i="53"/>
  <c r="H17" i="53"/>
  <c r="G17" i="53"/>
  <c r="H16" i="53"/>
  <c r="G16" i="53"/>
  <c r="H15" i="53"/>
  <c r="G15" i="53"/>
  <c r="H14" i="53"/>
  <c r="G14" i="53"/>
  <c r="H13" i="53"/>
  <c r="G13" i="53"/>
  <c r="H12" i="53"/>
  <c r="G12" i="53"/>
  <c r="H11" i="53"/>
  <c r="G11" i="53"/>
  <c r="H10" i="53"/>
  <c r="G10" i="53"/>
  <c r="H9" i="53"/>
  <c r="G9" i="53"/>
  <c r="F62" i="53"/>
  <c r="F60" i="53"/>
  <c r="F58" i="53"/>
  <c r="F56" i="53"/>
  <c r="F51" i="53"/>
  <c r="F49" i="53"/>
  <c r="F47" i="53"/>
  <c r="F45" i="53"/>
  <c r="F40" i="53"/>
  <c r="F38" i="53"/>
  <c r="F36" i="53"/>
  <c r="F34" i="53"/>
  <c r="F29" i="53"/>
  <c r="F27" i="53"/>
  <c r="F25" i="53"/>
  <c r="F23" i="53"/>
  <c r="F18" i="53"/>
  <c r="F16" i="53"/>
  <c r="F14" i="53"/>
  <c r="F12" i="53"/>
  <c r="C63" i="53"/>
  <c r="C61" i="53"/>
  <c r="C56" i="56"/>
  <c r="C59" i="53" s="1"/>
  <c r="C52" i="53"/>
  <c r="C47" i="56"/>
  <c r="C50" i="53" s="1"/>
  <c r="C45" i="56"/>
  <c r="C48" i="53" s="1"/>
  <c r="C38" i="56"/>
  <c r="C41" i="53" s="1"/>
  <c r="C36" i="56"/>
  <c r="C39" i="53" s="1"/>
  <c r="C34" i="56"/>
  <c r="C37" i="53" s="1"/>
  <c r="C27" i="56"/>
  <c r="C30" i="53" s="1"/>
  <c r="C25" i="56"/>
  <c r="C28" i="53" s="1"/>
  <c r="C23" i="56"/>
  <c r="C26" i="53" s="1"/>
  <c r="C16" i="56"/>
  <c r="C19" i="53" s="1"/>
  <c r="C14" i="56"/>
  <c r="C17" i="53" s="1"/>
  <c r="C15" i="53"/>
  <c r="I63" i="53"/>
  <c r="I62" i="53"/>
  <c r="I61" i="53"/>
  <c r="I60" i="53"/>
  <c r="I59" i="53"/>
  <c r="I58" i="53"/>
  <c r="I57" i="53"/>
  <c r="I56" i="53"/>
  <c r="I55" i="53"/>
  <c r="I54" i="53"/>
  <c r="I53" i="53"/>
  <c r="P49" i="56"/>
  <c r="N49" i="56"/>
  <c r="L49" i="56"/>
  <c r="J49" i="56"/>
  <c r="I52" i="53" s="1"/>
  <c r="P48" i="56"/>
  <c r="N48" i="56"/>
  <c r="L48" i="56"/>
  <c r="J48" i="56"/>
  <c r="I51" i="53" s="1"/>
  <c r="P47" i="56"/>
  <c r="N47" i="56"/>
  <c r="L47" i="56"/>
  <c r="J47" i="56"/>
  <c r="I50" i="53" s="1"/>
  <c r="P46" i="56"/>
  <c r="N46" i="56"/>
  <c r="L46" i="56"/>
  <c r="J46" i="56"/>
  <c r="I49" i="53" s="1"/>
  <c r="P45" i="56"/>
  <c r="N45" i="56"/>
  <c r="L45" i="56"/>
  <c r="J45" i="56"/>
  <c r="I48" i="53" s="1"/>
  <c r="P44" i="56"/>
  <c r="N44" i="56"/>
  <c r="L44" i="56"/>
  <c r="J44" i="56"/>
  <c r="I47" i="53" s="1"/>
  <c r="P43" i="56"/>
  <c r="N43" i="56"/>
  <c r="L43" i="56"/>
  <c r="J43" i="56"/>
  <c r="I46" i="53" s="1"/>
  <c r="P42" i="56"/>
  <c r="N42" i="56"/>
  <c r="L42" i="56"/>
  <c r="J42" i="56"/>
  <c r="I45" i="53" s="1"/>
  <c r="P41" i="56"/>
  <c r="N41" i="56"/>
  <c r="L41" i="56"/>
  <c r="J41" i="56"/>
  <c r="I44" i="53" s="1"/>
  <c r="P40" i="56"/>
  <c r="N40" i="56"/>
  <c r="L40" i="56"/>
  <c r="J40" i="56"/>
  <c r="I43" i="53" s="1"/>
  <c r="P39" i="56"/>
  <c r="N39" i="56"/>
  <c r="L39" i="56"/>
  <c r="J39" i="56"/>
  <c r="I42" i="53" s="1"/>
  <c r="P38" i="56"/>
  <c r="N38" i="56"/>
  <c r="L38" i="56"/>
  <c r="J38" i="56"/>
  <c r="I41" i="53" s="1"/>
  <c r="P37" i="56"/>
  <c r="N37" i="56"/>
  <c r="L37" i="56"/>
  <c r="J37" i="56"/>
  <c r="I40" i="53" s="1"/>
  <c r="P36" i="56"/>
  <c r="N36" i="56"/>
  <c r="L36" i="56"/>
  <c r="J36" i="56"/>
  <c r="I39" i="53" s="1"/>
  <c r="P35" i="56"/>
  <c r="N35" i="56"/>
  <c r="L35" i="56"/>
  <c r="J35" i="56"/>
  <c r="I38" i="53" s="1"/>
  <c r="P34" i="56"/>
  <c r="N34" i="56"/>
  <c r="L34" i="56"/>
  <c r="J34" i="56"/>
  <c r="I37" i="53" s="1"/>
  <c r="P33" i="56"/>
  <c r="N33" i="56"/>
  <c r="L33" i="56"/>
  <c r="J33" i="56"/>
  <c r="I36" i="53" s="1"/>
  <c r="P32" i="56"/>
  <c r="N32" i="56"/>
  <c r="L32" i="56"/>
  <c r="J32" i="56"/>
  <c r="I35" i="53" s="1"/>
  <c r="P31" i="56"/>
  <c r="N31" i="56"/>
  <c r="L31" i="56"/>
  <c r="J31" i="56"/>
  <c r="I34" i="53" s="1"/>
  <c r="P30" i="56"/>
  <c r="N30" i="56"/>
  <c r="L30" i="56"/>
  <c r="J30" i="56"/>
  <c r="I33" i="53" s="1"/>
  <c r="P29" i="56"/>
  <c r="N29" i="56"/>
  <c r="L29" i="56"/>
  <c r="J29" i="56"/>
  <c r="I32" i="53" s="1"/>
  <c r="P28" i="56"/>
  <c r="N28" i="56"/>
  <c r="L28" i="56"/>
  <c r="J28" i="56"/>
  <c r="I31" i="53" s="1"/>
  <c r="P27" i="56"/>
  <c r="N27" i="56"/>
  <c r="L27" i="56"/>
  <c r="J27" i="56"/>
  <c r="I30" i="53" s="1"/>
  <c r="P26" i="56"/>
  <c r="N26" i="56"/>
  <c r="L26" i="56"/>
  <c r="J26" i="56"/>
  <c r="I29" i="53" s="1"/>
  <c r="P25" i="56"/>
  <c r="N25" i="56"/>
  <c r="L25" i="56"/>
  <c r="J25" i="56"/>
  <c r="I28" i="53" s="1"/>
  <c r="P24" i="56"/>
  <c r="N24" i="56"/>
  <c r="L24" i="56"/>
  <c r="J24" i="56"/>
  <c r="I27" i="53" s="1"/>
  <c r="P23" i="56"/>
  <c r="N23" i="56"/>
  <c r="L23" i="56"/>
  <c r="J23" i="56"/>
  <c r="I26" i="53" s="1"/>
  <c r="P22" i="56"/>
  <c r="N22" i="56"/>
  <c r="L22" i="56"/>
  <c r="J22" i="56"/>
  <c r="I25" i="53" s="1"/>
  <c r="P21" i="56"/>
  <c r="N21" i="56"/>
  <c r="L21" i="56"/>
  <c r="J21" i="56"/>
  <c r="I24" i="53" s="1"/>
  <c r="P20" i="56"/>
  <c r="N20" i="56"/>
  <c r="L20" i="56"/>
  <c r="J20" i="56"/>
  <c r="I23" i="53" s="1"/>
  <c r="P19" i="56"/>
  <c r="N19" i="56"/>
  <c r="L19" i="56"/>
  <c r="J19" i="56"/>
  <c r="I22" i="53" s="1"/>
  <c r="P18" i="56"/>
  <c r="N18" i="56"/>
  <c r="L18" i="56"/>
  <c r="J18" i="56"/>
  <c r="I21" i="53" s="1"/>
  <c r="P17" i="56"/>
  <c r="N17" i="56"/>
  <c r="L17" i="56"/>
  <c r="J17" i="56"/>
  <c r="I20" i="53" s="1"/>
  <c r="P16" i="56"/>
  <c r="P15" i="56"/>
  <c r="P14" i="56"/>
  <c r="P13" i="56"/>
  <c r="P12" i="56"/>
  <c r="P11" i="56"/>
  <c r="P10" i="56"/>
  <c r="P9" i="56"/>
  <c r="P8" i="56"/>
  <c r="P7" i="56"/>
  <c r="P6" i="56"/>
  <c r="N6" i="56"/>
  <c r="N16" i="56"/>
  <c r="N15" i="56"/>
  <c r="N14" i="56"/>
  <c r="N13" i="56"/>
  <c r="N12" i="56"/>
  <c r="N11" i="56"/>
  <c r="N10" i="56"/>
  <c r="N9" i="56"/>
  <c r="N8" i="56"/>
  <c r="N7" i="56"/>
  <c r="L16" i="56"/>
  <c r="L15" i="56"/>
  <c r="L14" i="56"/>
  <c r="L13" i="56"/>
  <c r="L12" i="56"/>
  <c r="L11" i="56"/>
  <c r="L10" i="56"/>
  <c r="L9" i="56"/>
  <c r="L8" i="56"/>
  <c r="L7" i="56"/>
  <c r="J16" i="56"/>
  <c r="I19" i="53" s="1"/>
  <c r="J15" i="56"/>
  <c r="I18" i="53" s="1"/>
  <c r="J14" i="56"/>
  <c r="I17" i="53" s="1"/>
  <c r="J13" i="56"/>
  <c r="I16" i="53" s="1"/>
  <c r="J12" i="56"/>
  <c r="I15" i="53" s="1"/>
  <c r="J11" i="56"/>
  <c r="I14" i="53" s="1"/>
  <c r="J10" i="56"/>
  <c r="I13" i="53" s="1"/>
  <c r="J9" i="56"/>
  <c r="I12" i="53" s="1"/>
  <c r="J8" i="56"/>
  <c r="I11" i="53" s="1"/>
  <c r="J7" i="56"/>
  <c r="I10" i="53" s="1"/>
  <c r="J6" i="56"/>
  <c r="I9" i="53" s="1"/>
  <c r="S46" i="55"/>
  <c r="J44" i="55" l="1"/>
  <c r="K44" i="55" s="1"/>
  <c r="H20" i="51" s="1"/>
  <c r="H21" i="51"/>
  <c r="I21" i="51"/>
  <c r="I20" i="51"/>
  <c r="H6" i="51"/>
  <c r="W4" i="4"/>
  <c r="G4" i="4" s="1"/>
  <c r="D32" i="53"/>
  <c r="D54" i="53"/>
  <c r="D43" i="53"/>
  <c r="D21" i="53"/>
  <c r="D10" i="53"/>
  <c r="R24" i="55"/>
  <c r="R23" i="55"/>
  <c r="R22" i="55"/>
  <c r="R21" i="55"/>
  <c r="R20" i="55"/>
  <c r="R19" i="55"/>
  <c r="R18" i="55"/>
  <c r="R17" i="55"/>
  <c r="R16" i="55"/>
  <c r="R15" i="55"/>
  <c r="R14" i="55"/>
  <c r="R13" i="55"/>
  <c r="M6" i="51"/>
  <c r="L6" i="51"/>
  <c r="K6" i="51"/>
  <c r="J6" i="51"/>
  <c r="I6" i="51"/>
  <c r="P24" i="50" l="1"/>
  <c r="P20" i="50"/>
  <c r="T14" i="50"/>
  <c r="X5" i="4" l="1"/>
  <c r="Y5" i="4"/>
  <c r="X11" i="4"/>
  <c r="X9" i="4"/>
  <c r="X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E2" authorId="0" shapeId="0" xr:uid="{CD0831D3-C1E1-4543-92D3-7FAA9AFDD4CA}">
      <text>
        <r>
          <rPr>
            <b/>
            <sz val="9"/>
            <color indexed="81"/>
            <rFont val="ＭＳ Ｐゴシック"/>
            <family val="3"/>
            <charset val="128"/>
          </rPr>
          <t>Ａ●●●●</t>
        </r>
      </text>
    </comment>
    <comment ref="E3" authorId="0" shapeId="0" xr:uid="{763D165E-A290-4BA3-A82E-183B266830C7}">
      <text>
        <r>
          <rPr>
            <b/>
            <sz val="9"/>
            <color indexed="81"/>
            <rFont val="ＭＳ Ｐゴシック"/>
            <family val="3"/>
            <charset val="128"/>
          </rPr>
          <t>登録番号を入力すると、自動で表示されます。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G4" authorId="0" shapeId="0" xr:uid="{00000000-0006-0000-0300-000001000000}">
      <text>
        <r>
          <rPr>
            <sz val="10"/>
            <color indexed="81"/>
            <rFont val="ＭＳ 明朝"/>
            <family val="1"/>
            <charset val="128"/>
          </rPr>
          <t>公表期間は、2024年8月1日であれば、「20240801」のように区切り文字を入れずに入力してください。</t>
        </r>
      </text>
    </comment>
    <comment ref="C5" authorId="0" shapeId="0" xr:uid="{00000000-0006-0000-0300-000002000000}">
      <text>
        <r>
          <rPr>
            <sz val="10"/>
            <color indexed="81"/>
            <rFont val="ＭＳ 明朝"/>
            <family val="1"/>
            <charset val="128"/>
          </rPr>
          <t>公表方法について１つ以上選択し、その右側を記載してください。</t>
        </r>
      </text>
    </comment>
  </commentList>
</comments>
</file>

<file path=xl/sharedStrings.xml><?xml version="1.0" encoding="utf-8"?>
<sst xmlns="http://schemas.openxmlformats.org/spreadsheetml/2006/main" count="12733" uniqueCount="2086">
  <si>
    <t>電子ﾒｰﾙｱﾄﾞﾚｽ</t>
    <rPh sb="0" eb="2">
      <t>デンシ</t>
    </rPh>
    <phoneticPr fontId="2"/>
  </si>
  <si>
    <t>その他</t>
    <rPh sb="2" eb="3">
      <t>タ</t>
    </rPh>
    <phoneticPr fontId="2"/>
  </si>
  <si>
    <t>（３）　担当部署</t>
    <rPh sb="4" eb="6">
      <t>タントウ</t>
    </rPh>
    <rPh sb="6" eb="8">
      <t>ブショ</t>
    </rPh>
    <phoneticPr fontId="2"/>
  </si>
  <si>
    <t>名称</t>
    <rPh sb="0" eb="2">
      <t>メイショウ</t>
    </rPh>
    <phoneticPr fontId="2"/>
  </si>
  <si>
    <t>事業所の所在地</t>
    <rPh sb="0" eb="3">
      <t>ジギョウショ</t>
    </rPh>
    <rPh sb="4" eb="7">
      <t>ショザイチ</t>
    </rPh>
    <phoneticPr fontId="2"/>
  </si>
  <si>
    <t>連絡先</t>
    <rPh sb="0" eb="3">
      <t>レンラクサキ</t>
    </rPh>
    <phoneticPr fontId="2"/>
  </si>
  <si>
    <t>公表期間</t>
    <rPh sb="0" eb="2">
      <t>コウヒョウ</t>
    </rPh>
    <rPh sb="2" eb="4">
      <t>キカン</t>
    </rPh>
    <phoneticPr fontId="2"/>
  </si>
  <si>
    <t>窓口での閲覧</t>
    <rPh sb="0" eb="2">
      <t>マドグチ</t>
    </rPh>
    <rPh sb="4" eb="6">
      <t>エツラン</t>
    </rPh>
    <phoneticPr fontId="2"/>
  </si>
  <si>
    <t>所在地：</t>
    <rPh sb="0" eb="3">
      <t>ショザイチ</t>
    </rPh>
    <phoneticPr fontId="2"/>
  </si>
  <si>
    <t>閲覧可能時間：</t>
    <rPh sb="0" eb="2">
      <t>エツラン</t>
    </rPh>
    <rPh sb="2" eb="4">
      <t>カノウ</t>
    </rPh>
    <rPh sb="4" eb="6">
      <t>ジカン</t>
    </rPh>
    <phoneticPr fontId="2"/>
  </si>
  <si>
    <t>冊子名：</t>
    <rPh sb="0" eb="2">
      <t>サッシ</t>
    </rPh>
    <rPh sb="2" eb="3">
      <t>メイ</t>
    </rPh>
    <phoneticPr fontId="2"/>
  </si>
  <si>
    <t>入手方法：</t>
    <rPh sb="0" eb="2">
      <t>ニュウシュ</t>
    </rPh>
    <rPh sb="2" eb="4">
      <t>ホウホウ</t>
    </rPh>
    <phoneticPr fontId="2"/>
  </si>
  <si>
    <t>エネルギー環境計画書</t>
    <rPh sb="5" eb="7">
      <t>カンキョウ</t>
    </rPh>
    <rPh sb="7" eb="9">
      <t>ケイカク</t>
    </rPh>
    <rPh sb="9" eb="10">
      <t>ショ</t>
    </rPh>
    <phoneticPr fontId="2"/>
  </si>
  <si>
    <t>項目</t>
    <rPh sb="0" eb="2">
      <t>コウモク</t>
    </rPh>
    <phoneticPr fontId="2"/>
  </si>
  <si>
    <t>当年度の計画における目標値</t>
    <rPh sb="0" eb="1">
      <t>トウ</t>
    </rPh>
    <rPh sb="1" eb="3">
      <t>ネンド</t>
    </rPh>
    <rPh sb="4" eb="6">
      <t>ケイカク</t>
    </rPh>
    <rPh sb="10" eb="12">
      <t>モクヒョウ</t>
    </rPh>
    <rPh sb="12" eb="13">
      <t>チ</t>
    </rPh>
    <phoneticPr fontId="2"/>
  </si>
  <si>
    <t>前年度の計画における目標値</t>
    <rPh sb="0" eb="3">
      <t>ゼンネンド</t>
    </rPh>
    <rPh sb="4" eb="6">
      <t>ケイカク</t>
    </rPh>
    <rPh sb="10" eb="12">
      <t>モクヒョウ</t>
    </rPh>
    <rPh sb="12" eb="13">
      <t>チ</t>
    </rPh>
    <phoneticPr fontId="2"/>
  </si>
  <si>
    <t>前年度の計画における目標値</t>
    <rPh sb="0" eb="3">
      <t>ゼンネンド</t>
    </rPh>
    <rPh sb="10" eb="12">
      <t>モクヒョウ</t>
    </rPh>
    <rPh sb="12" eb="13">
      <t>チ</t>
    </rPh>
    <phoneticPr fontId="2"/>
  </si>
  <si>
    <t>冊子（環境報告書等）</t>
    <rPh sb="0" eb="2">
      <t>サッシ</t>
    </rPh>
    <rPh sb="3" eb="5">
      <t>カンキョウ</t>
    </rPh>
    <rPh sb="5" eb="8">
      <t>ホウコクショ</t>
    </rPh>
    <rPh sb="8" eb="9">
      <t>トウ</t>
    </rPh>
    <phoneticPr fontId="2"/>
  </si>
  <si>
    <t>特定エネルギー供給事業者の住所
（法人にあっては主たる事務所の所在地）</t>
    <rPh sb="0" eb="2">
      <t>トクテイ</t>
    </rPh>
    <rPh sb="7" eb="9">
      <t>キョウキュウ</t>
    </rPh>
    <rPh sb="9" eb="11">
      <t>ジギョウ</t>
    </rPh>
    <rPh sb="11" eb="12">
      <t>シャ</t>
    </rPh>
    <rPh sb="13" eb="15">
      <t>ジュウショ</t>
    </rPh>
    <rPh sb="17" eb="19">
      <t>ホウジン</t>
    </rPh>
    <rPh sb="24" eb="25">
      <t>シュ</t>
    </rPh>
    <rPh sb="27" eb="29">
      <t>ジム</t>
    </rPh>
    <rPh sb="29" eb="30">
      <t>ジョ</t>
    </rPh>
    <rPh sb="31" eb="34">
      <t>ショザイチ</t>
    </rPh>
    <phoneticPr fontId="2"/>
  </si>
  <si>
    <t>ファクシミリ番号</t>
    <rPh sb="6" eb="8">
      <t>バンゴウ</t>
    </rPh>
    <phoneticPr fontId="2"/>
  </si>
  <si>
    <t>計 画 の
担当部署</t>
    <rPh sb="0" eb="1">
      <t>ケイ</t>
    </rPh>
    <rPh sb="2" eb="3">
      <t>ガ</t>
    </rPh>
    <rPh sb="6" eb="8">
      <t>タントウ</t>
    </rPh>
    <rPh sb="8" eb="10">
      <t>ブショ</t>
    </rPh>
    <phoneticPr fontId="2"/>
  </si>
  <si>
    <t>公 表 の
担当部署</t>
    <rPh sb="0" eb="1">
      <t>コウ</t>
    </rPh>
    <rPh sb="2" eb="3">
      <t>オモテ</t>
    </rPh>
    <rPh sb="6" eb="8">
      <t>タントウ</t>
    </rPh>
    <rPh sb="8" eb="10">
      <t>ブショ</t>
    </rPh>
    <phoneticPr fontId="2"/>
  </si>
  <si>
    <t>閲覧場所：</t>
    <rPh sb="0" eb="2">
      <t>エツラン</t>
    </rPh>
    <rPh sb="2" eb="4">
      <t>バショ</t>
    </rPh>
    <phoneticPr fontId="2"/>
  </si>
  <si>
    <t>1　特定エネルギー供給事業者の概要</t>
    <rPh sb="2" eb="4">
      <t>トクテイ</t>
    </rPh>
    <rPh sb="9" eb="11">
      <t>キョウキュウ</t>
    </rPh>
    <rPh sb="11" eb="14">
      <t>ジギョウシャ</t>
    </rPh>
    <rPh sb="15" eb="17">
      <t>ガイヨウ</t>
    </rPh>
    <phoneticPr fontId="2"/>
  </si>
  <si>
    <t>（１）　特定エネルギー供給事業者の氏名等</t>
    <rPh sb="4" eb="6">
      <t>トクテイ</t>
    </rPh>
    <rPh sb="11" eb="13">
      <t>キョウキュウ</t>
    </rPh>
    <rPh sb="13" eb="16">
      <t>ジギョウシャ</t>
    </rPh>
    <rPh sb="17" eb="20">
      <t>シメイトウ</t>
    </rPh>
    <phoneticPr fontId="2"/>
  </si>
  <si>
    <t>（２）　事業の概要</t>
    <rPh sb="4" eb="6">
      <t>ジギョウ</t>
    </rPh>
    <rPh sb="7" eb="9">
      <t>ガイヨウ</t>
    </rPh>
    <phoneticPr fontId="2"/>
  </si>
  <si>
    <t>　発電事業の有無</t>
    <rPh sb="1" eb="3">
      <t>ハツデン</t>
    </rPh>
    <rPh sb="3" eb="5">
      <t>ジギョウ</t>
    </rPh>
    <rPh sb="6" eb="8">
      <t>ウム</t>
    </rPh>
    <phoneticPr fontId="2"/>
  </si>
  <si>
    <t>　事業の概要
　（発電事業がある場合は、発電
　事業の概要も記載すること。）</t>
    <rPh sb="1" eb="3">
      <t>ジギョウ</t>
    </rPh>
    <rPh sb="4" eb="6">
      <t>ガイヨウ</t>
    </rPh>
    <rPh sb="9" eb="11">
      <t>ハツデン</t>
    </rPh>
    <rPh sb="11" eb="13">
      <t>ジギョウ</t>
    </rPh>
    <rPh sb="16" eb="18">
      <t>バアイ</t>
    </rPh>
    <rPh sb="20" eb="22">
      <t>ハツデン</t>
    </rPh>
    <rPh sb="24" eb="26">
      <t>ジギョウ</t>
    </rPh>
    <rPh sb="27" eb="29">
      <t>ガイヨウ</t>
    </rPh>
    <rPh sb="30" eb="32">
      <t>キサイ</t>
    </rPh>
    <phoneticPr fontId="2"/>
  </si>
  <si>
    <t>～</t>
    <phoneticPr fontId="2"/>
  </si>
  <si>
    <t>（４）　エネルギー環境計画書の公表方法</t>
    <rPh sb="9" eb="11">
      <t>カンキョウ</t>
    </rPh>
    <rPh sb="11" eb="14">
      <t>ケイカクショ</t>
    </rPh>
    <rPh sb="15" eb="17">
      <t>コウヒョウ</t>
    </rPh>
    <rPh sb="17" eb="19">
      <t>ホウホウ</t>
    </rPh>
    <phoneticPr fontId="2"/>
  </si>
  <si>
    <r>
      <t>電</t>
    </r>
    <r>
      <rPr>
        <sz val="12"/>
        <rFont val="ＭＳ Ｐ明朝"/>
        <family val="1"/>
        <charset val="128"/>
      </rPr>
      <t xml:space="preserve">  </t>
    </r>
    <r>
      <rPr>
        <sz val="10"/>
        <rFont val="ＭＳ Ｐ明朝"/>
        <family val="1"/>
        <charset val="128"/>
      </rPr>
      <t>話</t>
    </r>
    <r>
      <rPr>
        <sz val="12"/>
        <rFont val="ＭＳ Ｐ明朝"/>
        <family val="1"/>
        <charset val="128"/>
      </rPr>
      <t xml:space="preserve">  </t>
    </r>
    <r>
      <rPr>
        <sz val="10"/>
        <rFont val="ＭＳ Ｐ明朝"/>
        <family val="1"/>
        <charset val="128"/>
      </rPr>
      <t>番</t>
    </r>
    <r>
      <rPr>
        <sz val="12"/>
        <rFont val="ＭＳ Ｐ明朝"/>
        <family val="1"/>
        <charset val="128"/>
      </rPr>
      <t xml:space="preserve">  </t>
    </r>
    <r>
      <rPr>
        <sz val="10"/>
        <rFont val="ＭＳ Ｐ明朝"/>
        <family val="1"/>
        <charset val="128"/>
      </rPr>
      <t>号</t>
    </r>
    <rPh sb="0" eb="1">
      <t>デン</t>
    </rPh>
    <rPh sb="3" eb="4">
      <t>ハナシ</t>
    </rPh>
    <rPh sb="6" eb="7">
      <t>バン</t>
    </rPh>
    <rPh sb="9" eb="10">
      <t>ゴウ</t>
    </rPh>
    <phoneticPr fontId="2"/>
  </si>
  <si>
    <t>４　特定エネルギーの供給に伴い排出される温室効果ガスの量（１ｋＷｈ当たり）の抑制に係る措置及び目標</t>
    <rPh sb="2" eb="4">
      <t>トクテイ</t>
    </rPh>
    <rPh sb="10" eb="12">
      <t>キョウキュウ</t>
    </rPh>
    <rPh sb="13" eb="14">
      <t>トモナ</t>
    </rPh>
    <rPh sb="15" eb="17">
      <t>ハイシュツ</t>
    </rPh>
    <rPh sb="20" eb="22">
      <t>オンシツ</t>
    </rPh>
    <rPh sb="22" eb="24">
      <t>コウカ</t>
    </rPh>
    <rPh sb="27" eb="28">
      <t>リョウ</t>
    </rPh>
    <rPh sb="33" eb="34">
      <t>ア</t>
    </rPh>
    <rPh sb="38" eb="40">
      <t>ヨクセイ</t>
    </rPh>
    <rPh sb="41" eb="42">
      <t>カカ</t>
    </rPh>
    <rPh sb="43" eb="45">
      <t>ソチ</t>
    </rPh>
    <rPh sb="45" eb="46">
      <t>オヨ</t>
    </rPh>
    <rPh sb="47" eb="49">
      <t>モクヒョウ</t>
    </rPh>
    <phoneticPr fontId="2"/>
  </si>
  <si>
    <t>（４）　その他の地球温暖化対策に係る措置</t>
    <rPh sb="6" eb="7">
      <t>タ</t>
    </rPh>
    <rPh sb="8" eb="10">
      <t>チキュウ</t>
    </rPh>
    <rPh sb="10" eb="13">
      <t>オンダンカ</t>
    </rPh>
    <rPh sb="13" eb="15">
      <t>タイサク</t>
    </rPh>
    <rPh sb="16" eb="17">
      <t>カカ</t>
    </rPh>
    <rPh sb="18" eb="20">
      <t>ソチ</t>
    </rPh>
    <phoneticPr fontId="2"/>
  </si>
  <si>
    <r>
      <t>（１）　CO</t>
    </r>
    <r>
      <rPr>
        <vertAlign val="subscript"/>
        <sz val="10"/>
        <rFont val="ＭＳ Ｐ明朝"/>
        <family val="1"/>
        <charset val="128"/>
      </rPr>
      <t>2</t>
    </r>
    <r>
      <rPr>
        <sz val="10"/>
        <rFont val="ＭＳ Ｐ明朝"/>
        <family val="1"/>
        <charset val="128"/>
      </rPr>
      <t>排出係数の削減目標（全電源のCO</t>
    </r>
    <r>
      <rPr>
        <vertAlign val="subscript"/>
        <sz val="10"/>
        <rFont val="ＭＳ Ｐ明朝"/>
        <family val="1"/>
        <charset val="128"/>
      </rPr>
      <t>2</t>
    </r>
    <r>
      <rPr>
        <sz val="10"/>
        <rFont val="ＭＳ Ｐ明朝"/>
        <family val="1"/>
        <charset val="128"/>
      </rPr>
      <t>排出係数）</t>
    </r>
    <rPh sb="7" eb="9">
      <t>ハイシュツ</t>
    </rPh>
    <rPh sb="9" eb="11">
      <t>ケイスウ</t>
    </rPh>
    <rPh sb="12" eb="14">
      <t>サクゲン</t>
    </rPh>
    <rPh sb="14" eb="16">
      <t>モクヒョウ</t>
    </rPh>
    <rPh sb="17" eb="18">
      <t>ゼン</t>
    </rPh>
    <rPh sb="18" eb="20">
      <t>デンゲン</t>
    </rPh>
    <rPh sb="24" eb="26">
      <t>ハイシュツ</t>
    </rPh>
    <rPh sb="26" eb="28">
      <t>ケイスウ</t>
    </rPh>
    <phoneticPr fontId="2"/>
  </si>
  <si>
    <t>ホームページで公表</t>
    <phoneticPr fontId="2"/>
  </si>
  <si>
    <t>アドレス：</t>
    <phoneticPr fontId="2"/>
  </si>
  <si>
    <r>
      <t>当年度の
CO</t>
    </r>
    <r>
      <rPr>
        <vertAlign val="subscript"/>
        <sz val="10"/>
        <rFont val="ＭＳ Ｐ明朝"/>
        <family val="1"/>
        <charset val="128"/>
      </rPr>
      <t>2</t>
    </r>
    <r>
      <rPr>
        <sz val="10"/>
        <rFont val="ＭＳ Ｐ明朝"/>
        <family val="1"/>
        <charset val="128"/>
      </rPr>
      <t>排出係数</t>
    </r>
    <rPh sb="0" eb="1">
      <t>トウ</t>
    </rPh>
    <rPh sb="1" eb="3">
      <t>ネンド</t>
    </rPh>
    <rPh sb="8" eb="10">
      <t>ハイシュツ</t>
    </rPh>
    <rPh sb="10" eb="12">
      <t>ケイスウ</t>
    </rPh>
    <phoneticPr fontId="2"/>
  </si>
  <si>
    <r>
      <t>（単位　kg-CO</t>
    </r>
    <r>
      <rPr>
        <vertAlign val="subscript"/>
        <sz val="10"/>
        <rFont val="ＭＳ Ｐ明朝"/>
        <family val="1"/>
        <charset val="128"/>
      </rPr>
      <t>2</t>
    </r>
    <r>
      <rPr>
        <sz val="10"/>
        <rFont val="ＭＳ Ｐ明朝"/>
        <family val="1"/>
        <charset val="128"/>
      </rPr>
      <t>/kWh）</t>
    </r>
    <rPh sb="1" eb="3">
      <t>タンイ</t>
    </rPh>
    <phoneticPr fontId="2"/>
  </si>
  <si>
    <t>利用量
(千kWh)</t>
    <rPh sb="0" eb="2">
      <t>リヨウ</t>
    </rPh>
    <rPh sb="2" eb="3">
      <t>リョウ</t>
    </rPh>
    <rPh sb="5" eb="6">
      <t>セン</t>
    </rPh>
    <phoneticPr fontId="2"/>
  </si>
  <si>
    <t>利用率（％）</t>
    <rPh sb="0" eb="2">
      <t>リヨウ</t>
    </rPh>
    <rPh sb="2" eb="3">
      <t>リツ</t>
    </rPh>
    <phoneticPr fontId="2"/>
  </si>
  <si>
    <r>
      <t>次年度の
CO</t>
    </r>
    <r>
      <rPr>
        <vertAlign val="subscript"/>
        <sz val="10"/>
        <rFont val="ＭＳ Ｐ明朝"/>
        <family val="1"/>
        <charset val="128"/>
      </rPr>
      <t>2</t>
    </r>
    <r>
      <rPr>
        <sz val="10"/>
        <rFont val="ＭＳ Ｐ明朝"/>
        <family val="1"/>
        <charset val="128"/>
      </rPr>
      <t>排出係数</t>
    </r>
    <rPh sb="0" eb="3">
      <t>ジネンド</t>
    </rPh>
    <rPh sb="1" eb="3">
      <t>ネンド</t>
    </rPh>
    <rPh sb="8" eb="10">
      <t>ハイシュツ</t>
    </rPh>
    <rPh sb="10" eb="12">
      <t>ケイスウ</t>
    </rPh>
    <phoneticPr fontId="2"/>
  </si>
  <si>
    <t>当年度の利用量</t>
    <rPh sb="0" eb="1">
      <t>トウ</t>
    </rPh>
    <rPh sb="1" eb="3">
      <t>ネンド</t>
    </rPh>
    <rPh sb="4" eb="6">
      <t>リヨウ</t>
    </rPh>
    <rPh sb="6" eb="7">
      <t>リョウ</t>
    </rPh>
    <phoneticPr fontId="2"/>
  </si>
  <si>
    <t>（１）　未利用エネルギー等を利用した発電による電気の供給の量の割合の拡大に係る措置及び目標</t>
    <rPh sb="4" eb="7">
      <t>ミリヨウ</t>
    </rPh>
    <rPh sb="12" eb="13">
      <t>トウ</t>
    </rPh>
    <rPh sb="14" eb="16">
      <t>リヨウ</t>
    </rPh>
    <rPh sb="18" eb="20">
      <t>ハツデン</t>
    </rPh>
    <rPh sb="23" eb="25">
      <t>デンキ</t>
    </rPh>
    <rPh sb="26" eb="28">
      <t>キョウキュウ</t>
    </rPh>
    <rPh sb="29" eb="30">
      <t>リョウ</t>
    </rPh>
    <rPh sb="31" eb="33">
      <t>ワリアイ</t>
    </rPh>
    <rPh sb="34" eb="36">
      <t>カクダイ</t>
    </rPh>
    <rPh sb="37" eb="38">
      <t>カカワ</t>
    </rPh>
    <rPh sb="39" eb="41">
      <t>ソチ</t>
    </rPh>
    <rPh sb="41" eb="42">
      <t>オヨ</t>
    </rPh>
    <rPh sb="43" eb="45">
      <t>モクヒョウ</t>
    </rPh>
    <phoneticPr fontId="2"/>
  </si>
  <si>
    <t>次年度の利用量</t>
    <rPh sb="0" eb="3">
      <t>ジネンド</t>
    </rPh>
    <rPh sb="1" eb="3">
      <t>ネンド</t>
    </rPh>
    <rPh sb="4" eb="6">
      <t>リヨウ</t>
    </rPh>
    <rPh sb="6" eb="7">
      <t>リョウ</t>
    </rPh>
    <phoneticPr fontId="2"/>
  </si>
  <si>
    <t>特別高圧</t>
    <rPh sb="0" eb="2">
      <t>トクベツ</t>
    </rPh>
    <rPh sb="2" eb="4">
      <t>コウアツ</t>
    </rPh>
    <phoneticPr fontId="2"/>
  </si>
  <si>
    <t>高圧</t>
    <rPh sb="0" eb="2">
      <t>コウアツ</t>
    </rPh>
    <phoneticPr fontId="2"/>
  </si>
  <si>
    <t>低圧（電力）</t>
    <rPh sb="0" eb="2">
      <t>テイアツ</t>
    </rPh>
    <rPh sb="3" eb="5">
      <t>デンリョク</t>
    </rPh>
    <phoneticPr fontId="2"/>
  </si>
  <si>
    <t>低圧（電灯）</t>
    <rPh sb="0" eb="2">
      <t>テイアツ</t>
    </rPh>
    <rPh sb="3" eb="5">
      <t>デントウ</t>
    </rPh>
    <phoneticPr fontId="2"/>
  </si>
  <si>
    <t>　都内供給区分</t>
    <rPh sb="1" eb="3">
      <t>トナイ</t>
    </rPh>
    <rPh sb="3" eb="5">
      <t>キョウキュウ</t>
    </rPh>
    <rPh sb="5" eb="7">
      <t>クブン</t>
    </rPh>
    <phoneticPr fontId="2"/>
  </si>
  <si>
    <t>事業者の名称</t>
    <rPh sb="0" eb="3">
      <t>ジギョウシャ</t>
    </rPh>
    <rPh sb="4" eb="6">
      <t>メイショウ</t>
    </rPh>
    <phoneticPr fontId="2"/>
  </si>
  <si>
    <t>事業者の所在地</t>
    <rPh sb="0" eb="3">
      <t>ジギョウシャ</t>
    </rPh>
    <rPh sb="4" eb="7">
      <t>ショザイチ</t>
    </rPh>
    <phoneticPr fontId="2"/>
  </si>
  <si>
    <t>エネルギー環境計画書</t>
    <rPh sb="5" eb="7">
      <t>カンキョウ</t>
    </rPh>
    <rPh sb="7" eb="10">
      <t>ケイカクショ</t>
    </rPh>
    <phoneticPr fontId="2"/>
  </si>
  <si>
    <t>別添のとおり</t>
    <rPh sb="0" eb="2">
      <t>ベッテン</t>
    </rPh>
    <phoneticPr fontId="2"/>
  </si>
  <si>
    <t>）</t>
    <phoneticPr fontId="2"/>
  </si>
  <si>
    <t>※受付欄</t>
    <rPh sb="1" eb="3">
      <t>ウケツケ</t>
    </rPh>
    <rPh sb="3" eb="4">
      <t>ラン</t>
    </rPh>
    <phoneticPr fontId="2"/>
  </si>
  <si>
    <t>　都民の健康と安全を確保する環境に関する条例第９条の３の規定によりエネルギー環境計画書を提出します。</t>
    <phoneticPr fontId="2"/>
  </si>
  <si>
    <t>エネルギー環境計画書提出書</t>
    <phoneticPr fontId="2"/>
  </si>
  <si>
    <t>住所</t>
    <rPh sb="0" eb="2">
      <t>ジュウショ</t>
    </rPh>
    <phoneticPr fontId="2"/>
  </si>
  <si>
    <t>氏名</t>
    <rPh sb="0" eb="2">
      <t>シメイ</t>
    </rPh>
    <phoneticPr fontId="2"/>
  </si>
  <si>
    <t>日</t>
    <rPh sb="0" eb="1">
      <t>ニチ</t>
    </rPh>
    <phoneticPr fontId="2"/>
  </si>
  <si>
    <t>月</t>
    <rPh sb="0" eb="1">
      <t>ガツ</t>
    </rPh>
    <phoneticPr fontId="2"/>
  </si>
  <si>
    <t>年</t>
    <rPh sb="0" eb="1">
      <t>ネン</t>
    </rPh>
    <phoneticPr fontId="2"/>
  </si>
  <si>
    <t>東　京　都　知　事　殿　　　</t>
    <rPh sb="0" eb="1">
      <t>ヒガシ</t>
    </rPh>
    <rPh sb="2" eb="3">
      <t>キョウ</t>
    </rPh>
    <rPh sb="4" eb="5">
      <t>ト</t>
    </rPh>
    <rPh sb="6" eb="7">
      <t>チ</t>
    </rPh>
    <rPh sb="8" eb="9">
      <t>コト</t>
    </rPh>
    <rPh sb="10" eb="11">
      <t>トノ</t>
    </rPh>
    <phoneticPr fontId="2"/>
  </si>
  <si>
    <r>
      <rPr>
        <b/>
        <u/>
        <sz val="11"/>
        <color indexed="10"/>
        <rFont val="ＭＳ Ｐ明朝"/>
        <family val="1"/>
        <charset val="128"/>
      </rPr>
      <t>※本シートは公表されます。</t>
    </r>
    <r>
      <rPr>
        <sz val="11"/>
        <color indexed="10"/>
        <rFont val="ＭＳ Ｐ明朝"/>
        <family val="1"/>
        <charset val="128"/>
      </rPr>
      <t xml:space="preserve">
都内需要家（専門家以外の方）にも理解しやすい記載をお願いします。</t>
    </r>
    <rPh sb="1" eb="2">
      <t>ホン</t>
    </rPh>
    <rPh sb="6" eb="8">
      <t>コウヒョウ</t>
    </rPh>
    <rPh sb="14" eb="16">
      <t>トナイ</t>
    </rPh>
    <rPh sb="16" eb="19">
      <t>ジュヨウカ</t>
    </rPh>
    <rPh sb="20" eb="23">
      <t>センモンカ</t>
    </rPh>
    <rPh sb="23" eb="25">
      <t>イガイ</t>
    </rPh>
    <rPh sb="26" eb="27">
      <t>カタ</t>
    </rPh>
    <rPh sb="30" eb="32">
      <t>リカイ</t>
    </rPh>
    <rPh sb="36" eb="38">
      <t>キサイ</t>
    </rPh>
    <rPh sb="40" eb="41">
      <t>ネガ</t>
    </rPh>
    <phoneticPr fontId="2"/>
  </si>
  <si>
    <t>担当部署名を記載してください。（担当部署がない場合は、法人名を記載してください。）</t>
    <rPh sb="0" eb="2">
      <t>タントウ</t>
    </rPh>
    <rPh sb="2" eb="4">
      <t>ブショ</t>
    </rPh>
    <rPh sb="4" eb="5">
      <t>メイ</t>
    </rPh>
    <rPh sb="6" eb="8">
      <t>キサイ</t>
    </rPh>
    <rPh sb="16" eb="18">
      <t>タントウ</t>
    </rPh>
    <rPh sb="18" eb="20">
      <t>ブショ</t>
    </rPh>
    <rPh sb="23" eb="25">
      <t>バアイ</t>
    </rPh>
    <rPh sb="27" eb="29">
      <t>ホウジン</t>
    </rPh>
    <rPh sb="29" eb="30">
      <t>メイ</t>
    </rPh>
    <rPh sb="31" eb="33">
      <t>キサイ</t>
    </rPh>
    <phoneticPr fontId="2"/>
  </si>
  <si>
    <t>　　　　　１つ以上記入してください。</t>
    <rPh sb="7" eb="9">
      <t>イジョウ</t>
    </rPh>
    <rPh sb="9" eb="11">
      <t>キニュウ</t>
    </rPh>
    <phoneticPr fontId="2"/>
  </si>
  <si>
    <r>
      <rPr>
        <b/>
        <sz val="11"/>
        <color indexed="10"/>
        <rFont val="ＭＳ Ｐ明朝"/>
        <family val="1"/>
        <charset val="128"/>
      </rPr>
      <t>　　　　　</t>
    </r>
    <r>
      <rPr>
        <b/>
        <u/>
        <sz val="11"/>
        <color indexed="10"/>
        <rFont val="ＭＳ Ｐ明朝"/>
        <family val="1"/>
        <charset val="128"/>
      </rPr>
      <t>個人が特定できないアドレス（組織アドレス等）を記載してください。</t>
    </r>
    <rPh sb="5" eb="7">
      <t>コジン</t>
    </rPh>
    <rPh sb="8" eb="10">
      <t>トクテイ</t>
    </rPh>
    <rPh sb="19" eb="21">
      <t>ソシキ</t>
    </rPh>
    <rPh sb="25" eb="26">
      <t>トウ</t>
    </rPh>
    <rPh sb="28" eb="30">
      <t>キサイ</t>
    </rPh>
    <phoneticPr fontId="2"/>
  </si>
  <si>
    <t>小売電気事業者登録番号</t>
    <rPh sb="0" eb="2">
      <t>コウリ</t>
    </rPh>
    <rPh sb="2" eb="4">
      <t>デンキ</t>
    </rPh>
    <rPh sb="4" eb="7">
      <t>ジギョウシャ</t>
    </rPh>
    <rPh sb="7" eb="9">
      <t>トウロク</t>
    </rPh>
    <rPh sb="9" eb="11">
      <t>バンゴウ</t>
    </rPh>
    <phoneticPr fontId="2"/>
  </si>
  <si>
    <t>事業者名</t>
    <rPh sb="0" eb="3">
      <t>ジギョウシャ</t>
    </rPh>
    <rPh sb="3" eb="4">
      <t>メイ</t>
    </rPh>
    <phoneticPr fontId="2"/>
  </si>
  <si>
    <t>内容</t>
    <rPh sb="0" eb="2">
      <t>ナイヨウ</t>
    </rPh>
    <phoneticPr fontId="2"/>
  </si>
  <si>
    <t>提出書</t>
    <rPh sb="0" eb="2">
      <t>テイシュツ</t>
    </rPh>
    <rPh sb="2" eb="3">
      <t>ショ</t>
    </rPh>
    <phoneticPr fontId="2"/>
  </si>
  <si>
    <t>※各シートの自動計算に使用します。記入してください。</t>
    <phoneticPr fontId="2"/>
  </si>
  <si>
    <t>本ファイルの構成</t>
    <phoneticPr fontId="2"/>
  </si>
  <si>
    <t>はじめに</t>
    <phoneticPr fontId="2"/>
  </si>
  <si>
    <t>○</t>
    <phoneticPr fontId="2"/>
  </si>
  <si>
    <r>
      <rPr>
        <b/>
        <u/>
        <sz val="11"/>
        <color indexed="10"/>
        <rFont val="ＭＳ Ｐ明朝"/>
        <family val="1"/>
        <charset val="128"/>
      </rPr>
      <t>昨年度提出した計画書の値が自動で反映されます。（初めて提出する事業者は「－」）</t>
    </r>
    <r>
      <rPr>
        <b/>
        <sz val="11"/>
        <color indexed="10"/>
        <rFont val="ＭＳ Ｐ明朝"/>
        <family val="1"/>
        <charset val="128"/>
      </rPr>
      <t xml:space="preserve">
</t>
    </r>
    <r>
      <rPr>
        <sz val="11"/>
        <color indexed="10"/>
        <rFont val="ＭＳ Ｐ明朝"/>
        <family val="1"/>
        <charset val="128"/>
      </rPr>
      <t>※正しく反映されていない場合は、「はじめに」シートの入力に誤りがあります。</t>
    </r>
    <rPh sb="0" eb="3">
      <t>サクネンド</t>
    </rPh>
    <rPh sb="3" eb="5">
      <t>テイシュツ</t>
    </rPh>
    <rPh sb="7" eb="9">
      <t>ケイカク</t>
    </rPh>
    <rPh sb="9" eb="10">
      <t>ショ</t>
    </rPh>
    <rPh sb="11" eb="12">
      <t>アタイ</t>
    </rPh>
    <rPh sb="13" eb="15">
      <t>ジドウ</t>
    </rPh>
    <rPh sb="16" eb="18">
      <t>ハンエイ</t>
    </rPh>
    <rPh sb="41" eb="42">
      <t>タダ</t>
    </rPh>
    <rPh sb="44" eb="46">
      <t>ハンエイ</t>
    </rPh>
    <rPh sb="52" eb="54">
      <t>バアイ</t>
    </rPh>
    <rPh sb="66" eb="68">
      <t>ニュウリョク</t>
    </rPh>
    <rPh sb="69" eb="70">
      <t>アヤマ</t>
    </rPh>
    <phoneticPr fontId="2"/>
  </si>
  <si>
    <t>A0281</t>
  </si>
  <si>
    <t>A0122</t>
  </si>
  <si>
    <t>A0060</t>
  </si>
  <si>
    <t>A0230</t>
  </si>
  <si>
    <t>A0137</t>
  </si>
  <si>
    <t>A0401</t>
  </si>
  <si>
    <t>A0179</t>
  </si>
  <si>
    <t>A0008</t>
  </si>
  <si>
    <t>A0067</t>
  </si>
  <si>
    <t>A0002</t>
  </si>
  <si>
    <t>A0005</t>
  </si>
  <si>
    <t>A0004</t>
  </si>
  <si>
    <t>A0253</t>
  </si>
  <si>
    <t>A0028</t>
  </si>
  <si>
    <t>A0043</t>
  </si>
  <si>
    <t>A0068</t>
  </si>
  <si>
    <t>A0071</t>
  </si>
  <si>
    <t>A0073</t>
  </si>
  <si>
    <t>A0079</t>
  </si>
  <si>
    <t>A0080</t>
  </si>
  <si>
    <t>A0037</t>
  </si>
  <si>
    <t>A0340</t>
  </si>
  <si>
    <t>A0172</t>
  </si>
  <si>
    <t>A0072</t>
  </si>
  <si>
    <t>A0186</t>
  </si>
  <si>
    <t>A0131</t>
  </si>
  <si>
    <t>A0153</t>
  </si>
  <si>
    <t>A0187</t>
  </si>
  <si>
    <t>A0242</t>
  </si>
  <si>
    <t>A0014</t>
  </si>
  <si>
    <t>A0054</t>
  </si>
  <si>
    <t>A0200</t>
  </si>
  <si>
    <t>A0009</t>
  </si>
  <si>
    <t>A0063</t>
  </si>
  <si>
    <t>A0025</t>
  </si>
  <si>
    <t>A0156</t>
  </si>
  <si>
    <t>A0347</t>
  </si>
  <si>
    <t>A0001</t>
  </si>
  <si>
    <t>A0049</t>
  </si>
  <si>
    <t>A0140</t>
  </si>
  <si>
    <t>A0286</t>
  </si>
  <si>
    <t>A0070</t>
  </si>
  <si>
    <t>A0066</t>
  </si>
  <si>
    <t>A0048</t>
  </si>
  <si>
    <t>A0053</t>
  </si>
  <si>
    <t>A0088</t>
  </si>
  <si>
    <t>A0272</t>
  </si>
  <si>
    <t>A0138</t>
  </si>
  <si>
    <t>A0164</t>
  </si>
  <si>
    <t>A0193</t>
  </si>
  <si>
    <t>A0320</t>
  </si>
  <si>
    <t>A0149</t>
  </si>
  <si>
    <t>A0360</t>
  </si>
  <si>
    <t>A0077</t>
  </si>
  <si>
    <t>A0056</t>
  </si>
  <si>
    <t>A0081</t>
  </si>
  <si>
    <t>A0015</t>
  </si>
  <si>
    <t>A0057</t>
  </si>
  <si>
    <t>A0061</t>
  </si>
  <si>
    <t>A0159</t>
  </si>
  <si>
    <t>A0202</t>
  </si>
  <si>
    <t>A0221</t>
  </si>
  <si>
    <t>A0050</t>
  </si>
  <si>
    <t>A0022</t>
  </si>
  <si>
    <t>A0095</t>
  </si>
  <si>
    <t>A0096</t>
  </si>
  <si>
    <t>A0099</t>
  </si>
  <si>
    <t>A0106</t>
  </si>
  <si>
    <t>A0109</t>
  </si>
  <si>
    <t>A0110</t>
  </si>
  <si>
    <t>A0111</t>
  </si>
  <si>
    <t>A0112</t>
  </si>
  <si>
    <t>A0113</t>
  </si>
  <si>
    <t>A0114</t>
  </si>
  <si>
    <t>A0116</t>
  </si>
  <si>
    <t>A0118</t>
  </si>
  <si>
    <t>A0274</t>
  </si>
  <si>
    <t>A0087</t>
  </si>
  <si>
    <t>A0086</t>
  </si>
  <si>
    <t>A0354</t>
  </si>
  <si>
    <t>A0012</t>
  </si>
  <si>
    <t>A0031</t>
  </si>
  <si>
    <t>A0076</t>
  </si>
  <si>
    <t>A0365</t>
  </si>
  <si>
    <t>A0152</t>
  </si>
  <si>
    <t>A0181</t>
  </si>
  <si>
    <t>A0127</t>
  </si>
  <si>
    <t>A0157</t>
  </si>
  <si>
    <t>A0310</t>
  </si>
  <si>
    <t>A0035</t>
  </si>
  <si>
    <t>A0178</t>
  </si>
  <si>
    <t>A0135</t>
  </si>
  <si>
    <t>A0027</t>
  </si>
  <si>
    <t>A0046</t>
  </si>
  <si>
    <t>A0170</t>
  </si>
  <si>
    <t>A0126</t>
  </si>
  <si>
    <t>A0203</t>
  </si>
  <si>
    <t>A0082</t>
  </si>
  <si>
    <t>A0278</t>
  </si>
  <si>
    <t>A0032</t>
  </si>
  <si>
    <t>A0355</t>
  </si>
  <si>
    <t>A0020</t>
  </si>
  <si>
    <t>A0273</t>
  </si>
  <si>
    <t>A0270</t>
  </si>
  <si>
    <t>A0327</t>
  </si>
  <si>
    <t>A0359</t>
  </si>
  <si>
    <t>A0069</t>
  </si>
  <si>
    <t>A0026</t>
  </si>
  <si>
    <t>A0064</t>
  </si>
  <si>
    <t>A0269</t>
  </si>
  <si>
    <t>A0296</t>
  </si>
  <si>
    <t>A0225</t>
  </si>
  <si>
    <t>A0268</t>
  </si>
  <si>
    <t>A0219</t>
  </si>
  <si>
    <t>A0162</t>
  </si>
  <si>
    <t>A0151</t>
  </si>
  <si>
    <t>A0075</t>
  </si>
  <si>
    <t>A0328</t>
  </si>
  <si>
    <t>A0220</t>
  </si>
  <si>
    <t>A0176</t>
  </si>
  <si>
    <t>A0019</t>
  </si>
  <si>
    <t>A0226</t>
  </si>
  <si>
    <t>A0093</t>
  </si>
  <si>
    <t>A0222</t>
  </si>
  <si>
    <t>A0136</t>
  </si>
  <si>
    <t>A0215</t>
  </si>
  <si>
    <t>A0311</t>
  </si>
  <si>
    <t>A0185</t>
  </si>
  <si>
    <t>A0123</t>
  </si>
  <si>
    <t>A0333</t>
  </si>
  <si>
    <t>A0134</t>
  </si>
  <si>
    <t>A0045</t>
  </si>
  <si>
    <t>A0384</t>
  </si>
  <si>
    <t>A0290</t>
  </si>
  <si>
    <t>A0265</t>
  </si>
  <si>
    <t>A0029</t>
  </si>
  <si>
    <t>A0180</t>
  </si>
  <si>
    <t>A0271</t>
  </si>
  <si>
    <t>A0279</t>
  </si>
  <si>
    <t>A0251</t>
  </si>
  <si>
    <t>A0130</t>
  </si>
  <si>
    <t>A0078</t>
  </si>
  <si>
    <t>A0052</t>
  </si>
  <si>
    <t>A0194</t>
  </si>
  <si>
    <t>A0016</t>
  </si>
  <si>
    <t>A0128</t>
  </si>
  <si>
    <t>A0143</t>
  </si>
  <si>
    <t>A0386</t>
  </si>
  <si>
    <t>A0055</t>
  </si>
  <si>
    <t>A0169</t>
  </si>
  <si>
    <t>A0213</t>
  </si>
  <si>
    <t>A0388</t>
  </si>
  <si>
    <t>A0003</t>
  </si>
  <si>
    <t>A0062</t>
  </si>
  <si>
    <t>A0090</t>
  </si>
  <si>
    <t>A0211</t>
  </si>
  <si>
    <t>A0021</t>
  </si>
  <si>
    <t>A0010</t>
  </si>
  <si>
    <t>A0171</t>
  </si>
  <si>
    <t>A0184</t>
  </si>
  <si>
    <t>アーバンエナジー株式会社</t>
  </si>
  <si>
    <t>株式会社アイ・グリッド・ソリューションズ</t>
  </si>
  <si>
    <t>アストモスエネルギー株式会社</t>
  </si>
  <si>
    <t>株式会社イーセル</t>
  </si>
  <si>
    <t>株式会社イーネットワークシステムズ</t>
  </si>
  <si>
    <t>出光グリーンパワー株式会社</t>
  </si>
  <si>
    <t>伊藤忠エネクス株式会社</t>
  </si>
  <si>
    <t>伊藤忠商事株式会社</t>
  </si>
  <si>
    <t>入間ガス株式会社</t>
  </si>
  <si>
    <t>イワタニ関東株式会社</t>
  </si>
  <si>
    <t>イワタニ首都圏株式会社</t>
  </si>
  <si>
    <t>株式会社ウエスト電力</t>
  </si>
  <si>
    <t>株式会社エージーピー</t>
  </si>
  <si>
    <t>株式会社エコスタイル</t>
  </si>
  <si>
    <t>SBパワー株式会社</t>
  </si>
  <si>
    <t>株式会社エナリス・パワー・マーケティング</t>
  </si>
  <si>
    <t>エネサーブ株式会社</t>
  </si>
  <si>
    <t>株式会社エネサンス関東</t>
  </si>
  <si>
    <t>エネックス株式会社</t>
  </si>
  <si>
    <t>株式会社エネット</t>
  </si>
  <si>
    <t>株式会社エネルギア・ソリューション・アンド・サービス</t>
  </si>
  <si>
    <t>荏原環境プラント株式会社</t>
  </si>
  <si>
    <t>エフィシエント株式会社</t>
  </si>
  <si>
    <t>エフビットコミュニケーションズ株式会社</t>
  </si>
  <si>
    <t>株式会社エルピオ</t>
  </si>
  <si>
    <t>王子・伊藤忠エネクス電力販売株式会社</t>
  </si>
  <si>
    <t>青梅ガス株式会社</t>
  </si>
  <si>
    <t>大阪瓦斯株式会社</t>
  </si>
  <si>
    <t>オリックス株式会社</t>
  </si>
  <si>
    <t>関西電力株式会社</t>
  </si>
  <si>
    <t>株式会社関電エネルギーソリューション</t>
  </si>
  <si>
    <t>キヤノンマーケティングジャパン株式会社</t>
  </si>
  <si>
    <t>九電みらいエナジー株式会社</t>
  </si>
  <si>
    <t>株式会社グローバルエンジニアリング</t>
  </si>
  <si>
    <t>グローバルソリューションサービス株式会社</t>
  </si>
  <si>
    <t>サーラeエナジー株式会社</t>
  </si>
  <si>
    <t>株式会社サニックス</t>
  </si>
  <si>
    <t>サミットエナジー株式会社</t>
  </si>
  <si>
    <t>株式会社シーエナジー</t>
  </si>
  <si>
    <t>株式会社ジェイコム東京</t>
  </si>
  <si>
    <t>四国電力株式会社</t>
  </si>
  <si>
    <t>シナネン株式会社</t>
  </si>
  <si>
    <t>清水建設株式会社</t>
  </si>
  <si>
    <t>株式会社新出光</t>
  </si>
  <si>
    <t>鈴与商事株式会社</t>
  </si>
  <si>
    <t>株式会社スマートテック</t>
  </si>
  <si>
    <t>株式会社生活クラブエナジー</t>
  </si>
  <si>
    <t>全農エネルギー株式会社</t>
  </si>
  <si>
    <t>大東ガス株式会社</t>
  </si>
  <si>
    <t>ダイヤモンドパワー株式会社</t>
  </si>
  <si>
    <t>大和エネルギー株式会社</t>
  </si>
  <si>
    <t>大和ハウス工業株式会社</t>
  </si>
  <si>
    <t>株式会社タクマエナジー</t>
  </si>
  <si>
    <t>株式会社地球クラブ</t>
  </si>
  <si>
    <t>千葉電力株式会社</t>
  </si>
  <si>
    <t>中央電力株式会社</t>
  </si>
  <si>
    <t>中央電力エナジー株式会社</t>
  </si>
  <si>
    <t>中国電力株式会社</t>
  </si>
  <si>
    <t>東罐商事株式会社</t>
  </si>
  <si>
    <t>株式会社東急パワーサプライ</t>
  </si>
  <si>
    <t>東京エコサービス株式会社</t>
  </si>
  <si>
    <t>東京ガス株式会社</t>
  </si>
  <si>
    <t>東京電力エナジーパートナー株式会社</t>
  </si>
  <si>
    <t>公益財団法人東京都環境公社</t>
  </si>
  <si>
    <t>東北電力株式会社</t>
  </si>
  <si>
    <t>凸版印刷株式会社</t>
  </si>
  <si>
    <t>日産トレーデイング株式会社</t>
  </si>
  <si>
    <t>株式会社日本エコシステム</t>
  </si>
  <si>
    <t>日本テクノ株式会社</t>
  </si>
  <si>
    <t>パシフィックパワー株式会社</t>
  </si>
  <si>
    <t>株式会社パネイル</t>
  </si>
  <si>
    <t>株式会社ハルエネ</t>
  </si>
  <si>
    <t>株式会社パルシステム電力</t>
  </si>
  <si>
    <t>日立造船株式会社</t>
  </si>
  <si>
    <t>株式会社V-Power</t>
  </si>
  <si>
    <t>武陽ガス株式会社</t>
  </si>
  <si>
    <t>北陸電力株式会社</t>
  </si>
  <si>
    <t>株式会社坊っちゃん電力</t>
  </si>
  <si>
    <t>本田技研工業株式会社</t>
  </si>
  <si>
    <t>丸紅新電力株式会社</t>
  </si>
  <si>
    <t>三井物産株式会社</t>
  </si>
  <si>
    <t>ミツウロコグリーンエネルギー株式会社</t>
  </si>
  <si>
    <t>水戸電力株式会社</t>
  </si>
  <si>
    <t>ミライフ株式会社</t>
  </si>
  <si>
    <t>森の電力株式会社</t>
  </si>
  <si>
    <t>リエスパワー株式会社</t>
  </si>
  <si>
    <t>リコージャパン株式会社</t>
  </si>
  <si>
    <t>株式会社リミックスポイント</t>
  </si>
  <si>
    <t>株式会社Looop</t>
  </si>
  <si>
    <t>極力低減</t>
  </si>
  <si>
    <t>0.100以下</t>
  </si>
  <si>
    <t>当年度以下</t>
  </si>
  <si>
    <t>極力増大</t>
  </si>
  <si>
    <t>※ご自身の事業者名が表示されているかご確認ください。
表示されない場合は小売電気事業者登録番号をご確認ください。</t>
    <rPh sb="2" eb="4">
      <t>ジシン</t>
    </rPh>
    <rPh sb="5" eb="8">
      <t>ジギョウシャ</t>
    </rPh>
    <rPh sb="8" eb="9">
      <t>メイ</t>
    </rPh>
    <rPh sb="10" eb="12">
      <t>ヒョウジ</t>
    </rPh>
    <rPh sb="19" eb="21">
      <t>カクニン</t>
    </rPh>
    <rPh sb="27" eb="29">
      <t>ヒョウジ</t>
    </rPh>
    <rPh sb="33" eb="35">
      <t>バアイ</t>
    </rPh>
    <rPh sb="36" eb="38">
      <t>コウ</t>
    </rPh>
    <rPh sb="38" eb="40">
      <t>デンキ</t>
    </rPh>
    <rPh sb="40" eb="43">
      <t>ジギョウシャ</t>
    </rPh>
    <rPh sb="43" eb="45">
      <t>トウロク</t>
    </rPh>
    <rPh sb="45" eb="47">
      <t>バンゴウ</t>
    </rPh>
    <rPh sb="49" eb="51">
      <t>カクニン</t>
    </rPh>
    <phoneticPr fontId="2"/>
  </si>
  <si>
    <t>A0007</t>
  </si>
  <si>
    <t>A0013</t>
  </si>
  <si>
    <t>A0017</t>
  </si>
  <si>
    <t>A0018</t>
  </si>
  <si>
    <t>A0023</t>
  </si>
  <si>
    <t>A0024</t>
  </si>
  <si>
    <t>A0033</t>
  </si>
  <si>
    <t>A0034</t>
  </si>
  <si>
    <t>A0036</t>
  </si>
  <si>
    <t>A0039</t>
  </si>
  <si>
    <t>A0040</t>
  </si>
  <si>
    <t>A0041</t>
  </si>
  <si>
    <t>A0042</t>
  </si>
  <si>
    <t>A0051</t>
  </si>
  <si>
    <t>A0058</t>
  </si>
  <si>
    <t>A0065</t>
  </si>
  <si>
    <t>A0074</t>
  </si>
  <si>
    <t>A0083</t>
  </si>
  <si>
    <t>A0084</t>
  </si>
  <si>
    <t>A0085</t>
  </si>
  <si>
    <t>A0089</t>
  </si>
  <si>
    <t>A0091</t>
  </si>
  <si>
    <t>A0092</t>
  </si>
  <si>
    <t>A0094</t>
  </si>
  <si>
    <t>A0097</t>
  </si>
  <si>
    <t>A0098</t>
  </si>
  <si>
    <t>A0101</t>
  </si>
  <si>
    <t>A0102</t>
  </si>
  <si>
    <t>A0103</t>
  </si>
  <si>
    <t>A0104</t>
  </si>
  <si>
    <t>A0105</t>
  </si>
  <si>
    <t>A0107</t>
  </si>
  <si>
    <t>A0108</t>
  </si>
  <si>
    <t>A0115</t>
  </si>
  <si>
    <t>A0117</t>
  </si>
  <si>
    <t>A0119</t>
  </si>
  <si>
    <t>A0120</t>
  </si>
  <si>
    <t>A0121</t>
  </si>
  <si>
    <t>A0124</t>
  </si>
  <si>
    <t>A0125</t>
  </si>
  <si>
    <t>A0132</t>
  </si>
  <si>
    <t>A0133</t>
  </si>
  <si>
    <t>A0139</t>
  </si>
  <si>
    <t>A0141</t>
  </si>
  <si>
    <t>A0142</t>
  </si>
  <si>
    <t>A0144</t>
  </si>
  <si>
    <t>A0145</t>
  </si>
  <si>
    <t>A0146</t>
  </si>
  <si>
    <t>A0147</t>
  </si>
  <si>
    <t>A0150</t>
  </si>
  <si>
    <t>A0154</t>
  </si>
  <si>
    <t>A0155</t>
  </si>
  <si>
    <t>A0158</t>
  </si>
  <si>
    <t>A0160</t>
  </si>
  <si>
    <t>A0161</t>
  </si>
  <si>
    <t>A0163</t>
  </si>
  <si>
    <t>A0165</t>
  </si>
  <si>
    <t>A0166</t>
  </si>
  <si>
    <t>A0167</t>
  </si>
  <si>
    <t>A0168</t>
  </si>
  <si>
    <t>A0173</t>
  </si>
  <si>
    <t>A0174</t>
  </si>
  <si>
    <t>A0175</t>
  </si>
  <si>
    <t>A0177</t>
  </si>
  <si>
    <t>A0183</t>
  </si>
  <si>
    <t>A0188</t>
  </si>
  <si>
    <t>A0189</t>
  </si>
  <si>
    <t>A0190</t>
  </si>
  <si>
    <t>A0191</t>
  </si>
  <si>
    <t>A0192</t>
  </si>
  <si>
    <t>A0195</t>
  </si>
  <si>
    <t>A0196</t>
  </si>
  <si>
    <t>A0197</t>
  </si>
  <si>
    <t>A0198</t>
  </si>
  <si>
    <t>A0199</t>
  </si>
  <si>
    <t>A0201</t>
  </si>
  <si>
    <t>A0204</t>
  </si>
  <si>
    <t>A0205</t>
  </si>
  <si>
    <t>A0206</t>
  </si>
  <si>
    <t>A0207</t>
  </si>
  <si>
    <t>A0208</t>
  </si>
  <si>
    <t>A0209</t>
  </si>
  <si>
    <t>A0210</t>
  </si>
  <si>
    <t>A0212</t>
  </si>
  <si>
    <t>A0214</t>
  </si>
  <si>
    <t>A0216</t>
  </si>
  <si>
    <t>A0217</t>
  </si>
  <si>
    <t>A0218</t>
  </si>
  <si>
    <t>A0223</t>
  </si>
  <si>
    <t>A0224</t>
  </si>
  <si>
    <t>A0227</t>
  </si>
  <si>
    <t>A0228</t>
  </si>
  <si>
    <t>A0229</t>
  </si>
  <si>
    <t>A0231</t>
  </si>
  <si>
    <t>A0232</t>
  </si>
  <si>
    <t>A0233</t>
  </si>
  <si>
    <t>A0234</t>
  </si>
  <si>
    <t>A0235</t>
  </si>
  <si>
    <t>A0236</t>
  </si>
  <si>
    <t>A0237</t>
  </si>
  <si>
    <t>A0238</t>
  </si>
  <si>
    <t>A0239</t>
  </si>
  <si>
    <t>A0240</t>
  </si>
  <si>
    <t>A0241</t>
  </si>
  <si>
    <t>A0243</t>
  </si>
  <si>
    <t>A0244</t>
  </si>
  <si>
    <t>A0245</t>
  </si>
  <si>
    <t>A0246</t>
  </si>
  <si>
    <t>A0247</t>
  </si>
  <si>
    <t>A0248</t>
  </si>
  <si>
    <t>A0249</t>
  </si>
  <si>
    <t>A0250</t>
  </si>
  <si>
    <t>A0252</t>
  </si>
  <si>
    <t>A0254</t>
  </si>
  <si>
    <t>A0255</t>
  </si>
  <si>
    <t>A0256</t>
  </si>
  <si>
    <t>A0257</t>
  </si>
  <si>
    <t>A0258</t>
  </si>
  <si>
    <t>A0259</t>
  </si>
  <si>
    <t>A0260</t>
  </si>
  <si>
    <t>A0261</t>
  </si>
  <si>
    <t>A0262</t>
  </si>
  <si>
    <t>A0263</t>
  </si>
  <si>
    <t>A0264</t>
  </si>
  <si>
    <t>A0266</t>
  </si>
  <si>
    <t>A0267</t>
  </si>
  <si>
    <t>A0275</t>
  </si>
  <si>
    <t>A0276</t>
  </si>
  <si>
    <t>A0277</t>
  </si>
  <si>
    <t>A0280</t>
  </si>
  <si>
    <t>A0282</t>
  </si>
  <si>
    <t>A0283</t>
  </si>
  <si>
    <t>A0284</t>
  </si>
  <si>
    <t>A0285</t>
  </si>
  <si>
    <t>A0287</t>
  </si>
  <si>
    <t>A0288</t>
  </si>
  <si>
    <t>A0289</t>
  </si>
  <si>
    <t>A0291</t>
  </si>
  <si>
    <t>A0292</t>
  </si>
  <si>
    <t>A0293</t>
  </si>
  <si>
    <t>A0294</t>
  </si>
  <si>
    <t>A0295</t>
  </si>
  <si>
    <t>A0297</t>
  </si>
  <si>
    <t>A0298</t>
  </si>
  <si>
    <t>A0299</t>
  </si>
  <si>
    <t>A0300</t>
  </si>
  <si>
    <t>A0302</t>
  </si>
  <si>
    <t>A0303</t>
  </si>
  <si>
    <t>A0304</t>
  </si>
  <si>
    <t>A0305</t>
  </si>
  <si>
    <t>A0306</t>
  </si>
  <si>
    <t>A0307</t>
  </si>
  <si>
    <t>A0308</t>
  </si>
  <si>
    <t>A0309</t>
  </si>
  <si>
    <t>A0312</t>
  </si>
  <si>
    <t>A0313</t>
  </si>
  <si>
    <t>A0314</t>
  </si>
  <si>
    <t>A0315</t>
  </si>
  <si>
    <t>A0316</t>
  </si>
  <si>
    <t>A0317</t>
  </si>
  <si>
    <t>A0318</t>
  </si>
  <si>
    <t>A0319</t>
  </si>
  <si>
    <t>A0321</t>
  </si>
  <si>
    <t>A0323</t>
  </si>
  <si>
    <t>A0324</t>
  </si>
  <si>
    <t>A0325</t>
  </si>
  <si>
    <t>A0326</t>
  </si>
  <si>
    <t>A0329</t>
  </si>
  <si>
    <t>A0330</t>
  </si>
  <si>
    <t>A0331</t>
  </si>
  <si>
    <t>A0332</t>
  </si>
  <si>
    <t>A0334</t>
  </si>
  <si>
    <t>A0335</t>
  </si>
  <si>
    <t>A0336</t>
  </si>
  <si>
    <t>A0337</t>
  </si>
  <si>
    <t>A0338</t>
  </si>
  <si>
    <t>A0339</t>
  </si>
  <si>
    <t>A0341</t>
  </si>
  <si>
    <t>A0342</t>
  </si>
  <si>
    <t>A0343</t>
  </si>
  <si>
    <t>A0344</t>
  </si>
  <si>
    <t>A0345</t>
  </si>
  <si>
    <t>A0346</t>
  </si>
  <si>
    <t>A0348</t>
  </si>
  <si>
    <t>A0349</t>
  </si>
  <si>
    <t>A0350</t>
  </si>
  <si>
    <t>A0351</t>
  </si>
  <si>
    <t>A0352</t>
  </si>
  <si>
    <t>A0353</t>
  </si>
  <si>
    <t>A0356</t>
  </si>
  <si>
    <t>A0357</t>
  </si>
  <si>
    <t>A0358</t>
  </si>
  <si>
    <t>A0361</t>
  </si>
  <si>
    <t>A0362</t>
  </si>
  <si>
    <t>A0363</t>
  </si>
  <si>
    <t>A0364</t>
  </si>
  <si>
    <t>A0366</t>
  </si>
  <si>
    <t>A0367</t>
  </si>
  <si>
    <t>A0368</t>
  </si>
  <si>
    <t>A0369</t>
  </si>
  <si>
    <t>A0370</t>
  </si>
  <si>
    <t>A0371</t>
  </si>
  <si>
    <t>A0372</t>
  </si>
  <si>
    <t>A0373</t>
  </si>
  <si>
    <t>A0374</t>
  </si>
  <si>
    <t>A0375</t>
  </si>
  <si>
    <t>A0376</t>
  </si>
  <si>
    <t>A0377</t>
  </si>
  <si>
    <t>A0378</t>
  </si>
  <si>
    <t>A0379</t>
  </si>
  <si>
    <t>A0380</t>
  </si>
  <si>
    <t>A0381</t>
  </si>
  <si>
    <t>A0382</t>
  </si>
  <si>
    <t>A0383</t>
  </si>
  <si>
    <t>A0385</t>
  </si>
  <si>
    <t>A0387</t>
  </si>
  <si>
    <t>A0389</t>
  </si>
  <si>
    <t>A0390</t>
  </si>
  <si>
    <t>A0391</t>
  </si>
  <si>
    <t>A0392</t>
  </si>
  <si>
    <t>A0393</t>
  </si>
  <si>
    <t>A0394</t>
  </si>
  <si>
    <t>A0395</t>
  </si>
  <si>
    <t>A0396</t>
  </si>
  <si>
    <t>A0397</t>
  </si>
  <si>
    <t>A0398</t>
  </si>
  <si>
    <t>A0399</t>
  </si>
  <si>
    <t>A0400</t>
  </si>
  <si>
    <t>A0402</t>
  </si>
  <si>
    <t>A0403</t>
  </si>
  <si>
    <t>A0404</t>
  </si>
  <si>
    <t>A0405</t>
  </si>
  <si>
    <t>A0406</t>
  </si>
  <si>
    <t>A0407</t>
  </si>
  <si>
    <t>A0408</t>
  </si>
  <si>
    <t>A0409</t>
  </si>
  <si>
    <t>A0410</t>
  </si>
  <si>
    <t>A0411</t>
  </si>
  <si>
    <t>A0412</t>
  </si>
  <si>
    <t>A0413</t>
  </si>
  <si>
    <t>A0414</t>
  </si>
  <si>
    <t>A0415</t>
  </si>
  <si>
    <t>A0416</t>
  </si>
  <si>
    <t>A0417</t>
  </si>
  <si>
    <t>A0418</t>
  </si>
  <si>
    <t>A0419</t>
  </si>
  <si>
    <t>A0420</t>
  </si>
  <si>
    <t>A0421</t>
  </si>
  <si>
    <t>A0422</t>
  </si>
  <si>
    <t>A0423</t>
  </si>
  <si>
    <t>A0424</t>
  </si>
  <si>
    <t>A0425</t>
  </si>
  <si>
    <t>A0426</t>
  </si>
  <si>
    <t>A0427</t>
  </si>
  <si>
    <t>A0428</t>
  </si>
  <si>
    <t>A0429</t>
  </si>
  <si>
    <t>A0430</t>
  </si>
  <si>
    <t>A0431</t>
  </si>
  <si>
    <t>A0432</t>
  </si>
  <si>
    <t>A0433</t>
  </si>
  <si>
    <t>A0434</t>
  </si>
  <si>
    <t>A0435</t>
  </si>
  <si>
    <t>A0436</t>
  </si>
  <si>
    <t>A0437</t>
  </si>
  <si>
    <t>A0438</t>
  </si>
  <si>
    <t>A0439</t>
  </si>
  <si>
    <t>A0440</t>
  </si>
  <si>
    <t>A0441</t>
  </si>
  <si>
    <t>A0442</t>
  </si>
  <si>
    <t>A0443</t>
  </si>
  <si>
    <t>A0444</t>
  </si>
  <si>
    <t>A0445</t>
  </si>
  <si>
    <t>A0446</t>
  </si>
  <si>
    <t>A0447</t>
  </si>
  <si>
    <t>A0448</t>
  </si>
  <si>
    <t>A0449</t>
  </si>
  <si>
    <t>A0450</t>
  </si>
  <si>
    <t>A0451</t>
  </si>
  <si>
    <t>A0452</t>
  </si>
  <si>
    <t>A0453</t>
  </si>
  <si>
    <t>A0454</t>
  </si>
  <si>
    <t>A0455</t>
  </si>
  <si>
    <t>A0456</t>
  </si>
  <si>
    <t>A0457</t>
  </si>
  <si>
    <t>A0458</t>
  </si>
  <si>
    <t>A0459</t>
  </si>
  <si>
    <t>A0460</t>
  </si>
  <si>
    <t>A0461</t>
  </si>
  <si>
    <t>A0462</t>
  </si>
  <si>
    <t>A0463</t>
  </si>
  <si>
    <t>A0464</t>
  </si>
  <si>
    <t>A0465</t>
  </si>
  <si>
    <t>A0466</t>
  </si>
  <si>
    <t>A0467</t>
  </si>
  <si>
    <t>A0468</t>
  </si>
  <si>
    <t>A0469</t>
  </si>
  <si>
    <t>A0470</t>
  </si>
  <si>
    <t>A0471</t>
  </si>
  <si>
    <t>A0472</t>
  </si>
  <si>
    <t>A0473</t>
  </si>
  <si>
    <t>A0474</t>
  </si>
  <si>
    <t>A0475</t>
  </si>
  <si>
    <t>A0476</t>
  </si>
  <si>
    <t>A0477</t>
  </si>
  <si>
    <t>A0478</t>
  </si>
  <si>
    <t>A0479</t>
  </si>
  <si>
    <t>A0480</t>
  </si>
  <si>
    <t>A0481</t>
  </si>
  <si>
    <t>A0482</t>
  </si>
  <si>
    <t>A0483</t>
  </si>
  <si>
    <t>A0484</t>
  </si>
  <si>
    <t>A0485</t>
  </si>
  <si>
    <t>A0486</t>
  </si>
  <si>
    <t>A0487</t>
  </si>
  <si>
    <t>A0488</t>
  </si>
  <si>
    <t>A0489</t>
  </si>
  <si>
    <t>A0490</t>
  </si>
  <si>
    <t>A0491</t>
  </si>
  <si>
    <t>A0492</t>
  </si>
  <si>
    <t>A0493</t>
  </si>
  <si>
    <t>A0494</t>
  </si>
  <si>
    <t>A0495</t>
  </si>
  <si>
    <t>株式会社SEウイングズ</t>
  </si>
  <si>
    <t>-</t>
  </si>
  <si>
    <t>須賀川瓦斯株式会社</t>
  </si>
  <si>
    <t>ネクストパワーやまと株式会社</t>
  </si>
  <si>
    <t>株式会社ナンワエナジー</t>
  </si>
  <si>
    <t>静岡ガス＆パワー株式会社</t>
  </si>
  <si>
    <t>にちほクラウド電力株式会社</t>
  </si>
  <si>
    <t>一般財団法人泉佐野電力</t>
  </si>
  <si>
    <t>株式会社グリーンサークル</t>
  </si>
  <si>
    <t>北海道瓦斯株式会社</t>
  </si>
  <si>
    <t>新エネルギー開発株式会社</t>
  </si>
  <si>
    <t>真庭バイオエネルギー株式会社</t>
  </si>
  <si>
    <t>株式会社コンシェルジュ</t>
  </si>
  <si>
    <t>テス・エンジニアリング株式会社</t>
  </si>
  <si>
    <t>テプコカスタマーサービス株式会社</t>
  </si>
  <si>
    <t>株式会社エコア</t>
  </si>
  <si>
    <t>西部瓦斯株式会社</t>
  </si>
  <si>
    <t>東邦ガス株式会社</t>
  </si>
  <si>
    <t>大一ガス株式会社</t>
  </si>
  <si>
    <t>大阪いずみ市民生活協同組合</t>
  </si>
  <si>
    <t>株式会社中海テレビ放送</t>
  </si>
  <si>
    <t>株式会社ジェイコムウエスト</t>
  </si>
  <si>
    <t>株式会社ジェイコム札幌</t>
  </si>
  <si>
    <t>株式会社ジェイコム千葉</t>
  </si>
  <si>
    <t>土浦ケーブルテレビ株式会社</t>
  </si>
  <si>
    <t>鹿児島電力株式会社</t>
  </si>
  <si>
    <t>太陽ガス株式会社</t>
  </si>
  <si>
    <t>合同会社北上新電力</t>
  </si>
  <si>
    <t>ダイネン株式会社</t>
  </si>
  <si>
    <t>奈良電力株式会社</t>
  </si>
  <si>
    <t>株式会社北九州パワー</t>
  </si>
  <si>
    <t>武州瓦斯株式会社</t>
  </si>
  <si>
    <t>大垣ガス株式会社</t>
  </si>
  <si>
    <t>株式会社藤田商店</t>
  </si>
  <si>
    <t>株式会社ケーブルネット下関</t>
  </si>
  <si>
    <t>株式会社ジェイコム九州</t>
  </si>
  <si>
    <t>九州エナジー株式会社</t>
  </si>
  <si>
    <t>みやまスマートエネルギー株式会社</t>
  </si>
  <si>
    <t>生活協同組合コープこうべ</t>
  </si>
  <si>
    <t>角栄ガス株式会社</t>
  </si>
  <si>
    <t>京葉瓦斯株式会社</t>
  </si>
  <si>
    <t>伊勢崎ガス株式会社</t>
  </si>
  <si>
    <t>株式会社とっとり市民電力</t>
  </si>
  <si>
    <t>株式会社イーエムアイ</t>
  </si>
  <si>
    <t>佐野瓦斯株式会社</t>
  </si>
  <si>
    <t>桐生瓦斯株式会社</t>
  </si>
  <si>
    <t>株式会社アシストワンエナジー</t>
  </si>
  <si>
    <t>株式会社フソウ・エナジー</t>
  </si>
  <si>
    <t>湘南電力株式会社</t>
  </si>
  <si>
    <t>ひおき地域エネルギー株式会社</t>
  </si>
  <si>
    <t>和歌山電力株式会社</t>
  </si>
  <si>
    <t>株式会社トドック電力</t>
  </si>
  <si>
    <t>MBエナジー株式会社</t>
  </si>
  <si>
    <t>株式会社フォレストパワー</t>
  </si>
  <si>
    <t>日高都市ガス株式会社</t>
  </si>
  <si>
    <t>株式会社アドバンテック</t>
  </si>
  <si>
    <t>ローカルエナジー株式会社</t>
  </si>
  <si>
    <t>なでしこ電力株式会社</t>
  </si>
  <si>
    <t>日田グリーン電力株式会社</t>
  </si>
  <si>
    <t>埼玉ガス株式会社</t>
  </si>
  <si>
    <t>宮崎パワーライン株式会社</t>
  </si>
  <si>
    <t>株式会社エネルギー・オプティマイザー</t>
  </si>
  <si>
    <t>株式会社岩手ウッドパワー</t>
  </si>
  <si>
    <t>里山パワーワークス株式会社</t>
  </si>
  <si>
    <t>株式会社中之条パワー</t>
  </si>
  <si>
    <t>伊藤忠エネクスホームライフ西日本株式会社</t>
  </si>
  <si>
    <t>はりま電力株式会社</t>
  </si>
  <si>
    <t>株式会社浜松新電力</t>
  </si>
  <si>
    <t>ゼロワットパワー株式会社</t>
  </si>
  <si>
    <t>株式会社やまがた新電力</t>
  </si>
  <si>
    <t>一般社団法人東松島みらいとし機構</t>
  </si>
  <si>
    <t>株式会社グリーンパワー大東</t>
  </si>
  <si>
    <t>御所野縄文電力株式会社</t>
  </si>
  <si>
    <t>宮古新電力株式会社</t>
  </si>
  <si>
    <t>長崎地域電力株式会社</t>
  </si>
  <si>
    <t>株式会社エネアーク関西</t>
  </si>
  <si>
    <t>近畿電力株式会社</t>
  </si>
  <si>
    <t>新電力おおいた株式会社</t>
  </si>
  <si>
    <t>株式会社日本セレモニー</t>
  </si>
  <si>
    <t>株式会社池見石油店</t>
  </si>
  <si>
    <t>芝浦電力株式会社</t>
  </si>
  <si>
    <t>エコエンジニアリング株式会社</t>
  </si>
  <si>
    <t>スズカ電工株式会社</t>
  </si>
  <si>
    <t>株式会社エーコープサービス</t>
  </si>
  <si>
    <t>サンリン株式会社</t>
  </si>
  <si>
    <t>山陰エレキ・アライアンス株式会社</t>
  </si>
  <si>
    <t>ミライフ東日本株式会社</t>
  </si>
  <si>
    <t>豊通エネルギー株式会社</t>
  </si>
  <si>
    <t>株式会社ウッドエナジー</t>
  </si>
  <si>
    <t>山陰酸素工業株式会社</t>
  </si>
  <si>
    <t>北海道電力株式会社</t>
  </si>
  <si>
    <t>九州電力株式会社</t>
  </si>
  <si>
    <t>沖縄電力株式会社</t>
  </si>
  <si>
    <t>北日本石油株式会社</t>
  </si>
  <si>
    <t>やめエネルギー株式会社</t>
  </si>
  <si>
    <t>足利ガス株式会社</t>
  </si>
  <si>
    <t>米子瓦斯株式会社</t>
  </si>
  <si>
    <t>浜田ガス株式会社</t>
  </si>
  <si>
    <t>株式会社アメニティ電力</t>
  </si>
  <si>
    <t>新電力フロンティア株式会社</t>
  </si>
  <si>
    <t>岡田建設株式会社</t>
  </si>
  <si>
    <t>出雲ガス株式会社</t>
  </si>
  <si>
    <t>富山電力株式会社</t>
  </si>
  <si>
    <t>三井物産プラントシステム株式会社</t>
  </si>
  <si>
    <t>イオンディライト株式会社</t>
  </si>
  <si>
    <t>株式会社ファミリーネット・ジャパン</t>
  </si>
  <si>
    <t>株式会社アドバリュー</t>
  </si>
  <si>
    <t>日本製紙木材株式会社</t>
  </si>
  <si>
    <t>奈良総合リサイクルセンター株式会社</t>
  </si>
  <si>
    <t>積水化学工業株式会社</t>
  </si>
  <si>
    <t>株式会社リケン工業</t>
  </si>
  <si>
    <t>株式会社ビビット</t>
  </si>
  <si>
    <t>株式会社おおた電力</t>
  </si>
  <si>
    <t>センチュリー・エナジー株式会社</t>
  </si>
  <si>
    <t>伊藤忠プランテック株式会社</t>
  </si>
  <si>
    <t>株式会社オカモト</t>
  </si>
  <si>
    <t>キタコー株式会社</t>
  </si>
  <si>
    <t>RYOKI ENERGY株式会社</t>
  </si>
  <si>
    <t>株式会社大林クリーンエナジー</t>
  </si>
  <si>
    <t>香川電力株式会社</t>
  </si>
  <si>
    <t>株式会社PinT</t>
  </si>
  <si>
    <t>株式会社沖縄ガスニューパワー</t>
  </si>
  <si>
    <t>諏訪瓦斯株式会社</t>
  </si>
  <si>
    <t>神栖パワープラントセールス合同会社</t>
  </si>
  <si>
    <t>株式会社いちき串木野電力</t>
  </si>
  <si>
    <t>西武ガス株式会社</t>
  </si>
  <si>
    <t>松本ガス株式会社</t>
  </si>
  <si>
    <t>南部だんだんエナジー株式会社</t>
  </si>
  <si>
    <t>株式会社エフエネ</t>
  </si>
  <si>
    <t>こなんウルトラパワー株式会社</t>
  </si>
  <si>
    <t>株式会社関西空調</t>
  </si>
  <si>
    <t>奥出雲電力株式会社</t>
  </si>
  <si>
    <t>株式会社成田香取エネルギー</t>
  </si>
  <si>
    <t>三光株式会社</t>
  </si>
  <si>
    <t>株式会社インボイス</t>
  </si>
  <si>
    <t>ふくしま新電力株式会社</t>
  </si>
  <si>
    <t>株式会社エネクスライフサービス</t>
  </si>
  <si>
    <t>ネイチャーエナジー小国株式会社</t>
  </si>
  <si>
    <t>リエスパワーネクスト株式会社</t>
  </si>
  <si>
    <t>京都生活協同組合</t>
  </si>
  <si>
    <t>山本商事株式会社</t>
  </si>
  <si>
    <t>株式会社グリムスパワー</t>
  </si>
  <si>
    <t>日本ファシリティ・ソリューション株式会社</t>
  </si>
  <si>
    <t>自然電力株式会社</t>
  </si>
  <si>
    <t>株式会社オノプロックス</t>
  </si>
  <si>
    <t>本庄ガス株式会社</t>
  </si>
  <si>
    <t>株式会社フィット</t>
  </si>
  <si>
    <t>青森県民エナジー株式会社</t>
  </si>
  <si>
    <t>国際航業株式会社</t>
  </si>
  <si>
    <t>株式会社明治産業</t>
  </si>
  <si>
    <t>株式会社翠光トップライン</t>
  </si>
  <si>
    <t>うすきエネルギー株式会社</t>
  </si>
  <si>
    <t>岐阜電力株式会社</t>
  </si>
  <si>
    <t>格安電力株式会社</t>
  </si>
  <si>
    <t>株式会社ゼック</t>
  </si>
  <si>
    <t>株式会社エスケーエナジー</t>
  </si>
  <si>
    <t>名南共同エネルギー株式会社</t>
  </si>
  <si>
    <t>Apaman Energy株式会社</t>
  </si>
  <si>
    <t>株式会社TOKYO油電力</t>
  </si>
  <si>
    <t>大分ケーブルテレコム株式会社</t>
  </si>
  <si>
    <t>生活協同組合コープみらい</t>
  </si>
  <si>
    <t>福井電力株式会社</t>
  </si>
  <si>
    <t>株式会社MKエネルギー</t>
  </si>
  <si>
    <t>株式会社ネクシィーズ・ゼロ</t>
  </si>
  <si>
    <t>横浜ウォーター株式会社</t>
  </si>
  <si>
    <t>スマートエナジー磐田株式会社</t>
  </si>
  <si>
    <t>そうまIグリッド合同会社</t>
  </si>
  <si>
    <t>第一日本電力株式会社</t>
  </si>
  <si>
    <t>新潟県民電力株式会社</t>
  </si>
  <si>
    <t>エネトレード株式会社</t>
  </si>
  <si>
    <t>Myシティ電力株式会社</t>
  </si>
  <si>
    <t>ニシムラ株式会社</t>
  </si>
  <si>
    <t>株式会社さくら新電力</t>
  </si>
  <si>
    <t>株式会社グローアップ</t>
  </si>
  <si>
    <t>佐賀電力株式会社</t>
  </si>
  <si>
    <t>大分県民電力株式会社</t>
  </si>
  <si>
    <t>いこま市民パワー株式会社</t>
  </si>
  <si>
    <t>株式会社コープでんき東北</t>
  </si>
  <si>
    <t>おもてなし山形株式会社</t>
  </si>
  <si>
    <t>長野都市ガス株式会社</t>
  </si>
  <si>
    <t>上田ガス株式会社</t>
  </si>
  <si>
    <t>株式会社シグナストラスト</t>
  </si>
  <si>
    <t>ゲーテハウス株式会社</t>
  </si>
  <si>
    <t>JPエネルギー株式会社</t>
  </si>
  <si>
    <t>兵庫電力株式会社</t>
  </si>
  <si>
    <t>大和ライフエナジア株式会社</t>
  </si>
  <si>
    <t>京都新電力株式会社</t>
  </si>
  <si>
    <t>株式会社エースタイル</t>
  </si>
  <si>
    <t>Cocoテラスたがわ株式会社</t>
  </si>
  <si>
    <t>東北電力エナジートレーディング株式会社</t>
  </si>
  <si>
    <t>株式会社横浜環境デザイン</t>
  </si>
  <si>
    <t>株式会社まち未来製作所</t>
  </si>
  <si>
    <t>TRENDE株式会社</t>
  </si>
  <si>
    <t>株式会社どさんこパワー</t>
  </si>
  <si>
    <t>みなとみらい電力株式会社</t>
  </si>
  <si>
    <t>株式会社LIXIL TEPCO スマートパートナーズ</t>
  </si>
  <si>
    <t>三菱瓦斯化学株式会社</t>
  </si>
  <si>
    <t>株式会社宮交シティ</t>
  </si>
  <si>
    <t>株式会社アルファライズ</t>
  </si>
  <si>
    <t>おおすみ半島スマートエネルギー株式会社</t>
  </si>
  <si>
    <t>おきなわコープエナジー株式会社</t>
  </si>
  <si>
    <t>久慈地域エネルギー株式会社</t>
  </si>
  <si>
    <t>弘前ガス株式会社</t>
  </si>
  <si>
    <t>株式会社フォーバルテレコム</t>
  </si>
  <si>
    <t>くるめエネルギー株式会社</t>
  </si>
  <si>
    <t>松阪新電力株式会社</t>
  </si>
  <si>
    <t>ヒューリックプロパティソリューション株式会社</t>
  </si>
  <si>
    <t>三友エンテック株式会社</t>
  </si>
  <si>
    <t>府中・調布まちなかエナジー株式会社</t>
  </si>
  <si>
    <t>伊勢志摩電力株式会社</t>
  </si>
  <si>
    <t>九州スポーツ電力株式会社</t>
  </si>
  <si>
    <t>株式会社CDエナジーダイレクト</t>
  </si>
  <si>
    <t>株式会社ぶんごおおのエナジー</t>
  </si>
  <si>
    <t>ヴィジョナリーパワー株式会社</t>
  </si>
  <si>
    <t>有明エナジー株式会社</t>
  </si>
  <si>
    <t>極力活用</t>
  </si>
  <si>
    <t>導入検討</t>
  </si>
  <si>
    <t>エバーグリーン・マーケティング株式会社</t>
  </si>
  <si>
    <t>株式会社オプテージ</t>
  </si>
  <si>
    <t>極力導入</t>
  </si>
  <si>
    <t>前年度以下</t>
  </si>
  <si>
    <t>シン・エナジー株式会社</t>
  </si>
  <si>
    <t>「0.4」以下をめざす</t>
  </si>
  <si>
    <t>拡大に努める</t>
  </si>
  <si>
    <t>0.500以下</t>
  </si>
  <si>
    <t>可能な限り低減</t>
  </si>
  <si>
    <t>可能な限り拡大</t>
  </si>
  <si>
    <t>株式会社エネアーク関東</t>
  </si>
  <si>
    <t>導入に向け努力する</t>
  </si>
  <si>
    <t>導入検討　　</t>
  </si>
  <si>
    <t>次年度以上</t>
  </si>
  <si>
    <t>株式会社とんでんホールディングス</t>
  </si>
  <si>
    <t>日鉄エンジニアリング株式会社</t>
  </si>
  <si>
    <t>継続的に利用率20％を目指す</t>
  </si>
  <si>
    <t>可能な限り導入</t>
  </si>
  <si>
    <t>株式会社トヨタエナジーソリューションズ</t>
  </si>
  <si>
    <t>0.5程度</t>
  </si>
  <si>
    <t>前年度以上</t>
  </si>
  <si>
    <t>改善に努めます</t>
  </si>
  <si>
    <t>現状維持</t>
  </si>
  <si>
    <t>導入に努める</t>
  </si>
  <si>
    <t>NFパワーサービス株式会社</t>
  </si>
  <si>
    <t>極力増加</t>
  </si>
  <si>
    <t>極力減少</t>
  </si>
  <si>
    <t>株式会社ミツウロコヴェッセル</t>
  </si>
  <si>
    <t>株式会社パワー・オプティマイザー</t>
  </si>
  <si>
    <t>0.40以下</t>
  </si>
  <si>
    <t>Next Power株式会社</t>
  </si>
  <si>
    <t>東芝エネルギーシステムズ株式会社</t>
  </si>
  <si>
    <t>当年度以上</t>
  </si>
  <si>
    <t>削減に努力</t>
  </si>
  <si>
    <t>導入拡大に努力</t>
  </si>
  <si>
    <t>ローカルでんき株式会社</t>
  </si>
  <si>
    <t>岡山電力株式会社</t>
  </si>
  <si>
    <t>極力改善</t>
  </si>
  <si>
    <t>森のエネルギー株式会社</t>
  </si>
  <si>
    <t>エネラボ株式会社</t>
  </si>
  <si>
    <t>日本瓦斯株式会社</t>
  </si>
  <si>
    <t>株式会社NEXT ONE</t>
  </si>
  <si>
    <t>宮崎電力株式会社</t>
  </si>
  <si>
    <t>みちのくエコランドマネジメント株式会社</t>
  </si>
  <si>
    <t>厚木瓦斯株式会社</t>
  </si>
  <si>
    <t>株式会社エネ・ビジョン</t>
  </si>
  <si>
    <t>イワタニ三重株式会社</t>
  </si>
  <si>
    <t>株式会社マルヰ</t>
  </si>
  <si>
    <t>大多喜ガス株式会社</t>
  </si>
  <si>
    <t>ベスト・ウイング株式会社</t>
  </si>
  <si>
    <t>鈴与電力株式会社</t>
  </si>
  <si>
    <t>コープ電力株式会社</t>
  </si>
  <si>
    <t>生活協同組合コープぐんま</t>
  </si>
  <si>
    <t>とちぎコープ生活協同組合</t>
  </si>
  <si>
    <t>いばらきコープ生活協同組合</t>
  </si>
  <si>
    <t>亀岡ふるさとエナジー株式会社</t>
  </si>
  <si>
    <t>株式会社織戸組</t>
  </si>
  <si>
    <t>ふかやeパワー株式会社</t>
  </si>
  <si>
    <t>株式会社Link Life</t>
  </si>
  <si>
    <t>淡路島電力株式会社</t>
  </si>
  <si>
    <t>株式会社AIサポート</t>
  </si>
  <si>
    <t>株式会社グローバルキャスト</t>
  </si>
  <si>
    <t>日本エネルギー総合システム株式会社</t>
  </si>
  <si>
    <t>イワタニ東海株式会社</t>
  </si>
  <si>
    <t>株式会社デライトアップ</t>
  </si>
  <si>
    <t>イーゲート株式会社</t>
  </si>
  <si>
    <t>株式会社ところざわ未来電力</t>
  </si>
  <si>
    <t>朝日ガスエナジー株式会社</t>
  </si>
  <si>
    <t>株式会社エネファント</t>
  </si>
  <si>
    <t>ゼロテレコム株式会社</t>
  </si>
  <si>
    <t>秩父新電力株式会社</t>
  </si>
  <si>
    <t>みよしエナジー株式会社</t>
  </si>
  <si>
    <t>東日本ガス株式会社</t>
  </si>
  <si>
    <t>東彩ガス株式会社</t>
  </si>
  <si>
    <t>綿半パートナーズ株式会社</t>
  </si>
  <si>
    <t>株式会社karch</t>
  </si>
  <si>
    <t>株式会社くきつ</t>
  </si>
  <si>
    <t>株式会社フィリッジ</t>
  </si>
  <si>
    <t>株式会社かみでん里山公社</t>
  </si>
  <si>
    <t>ワイズテレコム株式会社</t>
  </si>
  <si>
    <t>株式会社三郷ひまわりエナジー</t>
  </si>
  <si>
    <t>株式会社球磨村森電力</t>
  </si>
  <si>
    <t>北日本ガス株式会社</t>
  </si>
  <si>
    <t>飯田まちづくり電力株式会社</t>
  </si>
  <si>
    <t>イワタニ長野株式会社</t>
  </si>
  <si>
    <t>シェルジャパン株式会社</t>
  </si>
  <si>
    <t>株式会社クボタ</t>
  </si>
  <si>
    <t>石油資源開発株式会社</t>
  </si>
  <si>
    <t>越後天然ガス株式会社</t>
  </si>
  <si>
    <t>坂戸ガス株式会社</t>
  </si>
  <si>
    <t>株式会社テレ・マーカー</t>
  </si>
  <si>
    <t>MGCエネルギー株式会社</t>
  </si>
  <si>
    <t>福島フェニックス電力株式会社</t>
  </si>
  <si>
    <t>あんしん電力合同会社</t>
  </si>
  <si>
    <t>株式会社美作国電力</t>
  </si>
  <si>
    <t>株式会社サンジュニア</t>
  </si>
  <si>
    <t>八幡商事株式会社</t>
  </si>
  <si>
    <t>おいでんエネルギー株式会社</t>
  </si>
  <si>
    <t>株式会社イシオ</t>
  </si>
  <si>
    <t>北陸電力ビズ・エナジーソリューション株式会社</t>
  </si>
  <si>
    <t>リニューアブルトレード株式会社</t>
  </si>
  <si>
    <t>丸紅伊那みらいでんき株式会社</t>
  </si>
  <si>
    <t>富士山エナジー株式会社</t>
  </si>
  <si>
    <t>株式会社エナネス</t>
  </si>
  <si>
    <t>WSエナジー株式会社</t>
  </si>
  <si>
    <t>TERA Energy株式会社</t>
  </si>
  <si>
    <t>テラスライト株式会社</t>
  </si>
  <si>
    <t>グリーンシティこばやし株式会社</t>
  </si>
  <si>
    <t>株式会社吉田石油店</t>
  </si>
  <si>
    <t>スマートエナジー熊本株式会社</t>
  </si>
  <si>
    <t>福山未来エナジー株式会社</t>
  </si>
  <si>
    <t>株式会社Kエナジー</t>
  </si>
  <si>
    <t>AOIエネルギーソリューション株式会社</t>
  </si>
  <si>
    <t>五島市民電力株式会社</t>
  </si>
  <si>
    <t>電力保全サービス株式会社</t>
  </si>
  <si>
    <t>リストプロパティーズ株式会社</t>
  </si>
  <si>
    <t>ENECHANGE株式会社</t>
  </si>
  <si>
    <t>バンプーパワートレーディング合同会社</t>
  </si>
  <si>
    <t>株式会社エイチティーピー</t>
  </si>
  <si>
    <t>株式会社センカク</t>
  </si>
  <si>
    <t>株式会社日精協サービスセンター</t>
  </si>
  <si>
    <t>株式会社ミナサポ</t>
  </si>
  <si>
    <t>唐津電力株式会社</t>
  </si>
  <si>
    <t>日本エネルギーファーム株式会社</t>
  </si>
  <si>
    <t>一般社団法人フライングエステート</t>
  </si>
  <si>
    <t>株式会社イーネットワーク</t>
  </si>
  <si>
    <t>バイオガスエナジー株式会社</t>
  </si>
  <si>
    <t>スマートエコエナジー株式会社</t>
  </si>
  <si>
    <t>株式会社あおぞら</t>
  </si>
  <si>
    <t>A0006</t>
  </si>
  <si>
    <t>A0011</t>
  </si>
  <si>
    <t>A0030</t>
  </si>
  <si>
    <t>A0038</t>
  </si>
  <si>
    <t>A0044</t>
  </si>
  <si>
    <t>A0047</t>
  </si>
  <si>
    <t>A0059</t>
  </si>
  <si>
    <t>A0100</t>
  </si>
  <si>
    <t>A0129</t>
  </si>
  <si>
    <t>A0148</t>
  </si>
  <si>
    <t>A0182</t>
  </si>
  <si>
    <t>A0301</t>
  </si>
  <si>
    <t>A0322</t>
  </si>
  <si>
    <t>A0496</t>
  </si>
  <si>
    <t>A0497</t>
  </si>
  <si>
    <t>A0498</t>
  </si>
  <si>
    <t>A0499</t>
  </si>
  <si>
    <t>A0500</t>
  </si>
  <si>
    <t>A0501</t>
  </si>
  <si>
    <t>A0502</t>
  </si>
  <si>
    <t>A0503</t>
  </si>
  <si>
    <t>A0504</t>
  </si>
  <si>
    <t>A0505</t>
  </si>
  <si>
    <t>A0506</t>
  </si>
  <si>
    <t>A0507</t>
  </si>
  <si>
    <t>A0508</t>
  </si>
  <si>
    <t>A0509</t>
  </si>
  <si>
    <t>A0510</t>
  </si>
  <si>
    <t>A0511</t>
  </si>
  <si>
    <t>A0512</t>
  </si>
  <si>
    <t>A0513</t>
  </si>
  <si>
    <t>A0514</t>
  </si>
  <si>
    <t>A0515</t>
  </si>
  <si>
    <t>A0516</t>
  </si>
  <si>
    <t>A0517</t>
  </si>
  <si>
    <t>A0518</t>
  </si>
  <si>
    <t>A0519</t>
  </si>
  <si>
    <t>A0520</t>
  </si>
  <si>
    <t>A0521</t>
  </si>
  <si>
    <t>A0522</t>
  </si>
  <si>
    <t>A0523</t>
  </si>
  <si>
    <t>A0524</t>
  </si>
  <si>
    <t>A0525</t>
  </si>
  <si>
    <t>A0526</t>
  </si>
  <si>
    <t>A0527</t>
  </si>
  <si>
    <t>A0528</t>
  </si>
  <si>
    <t>A0529</t>
  </si>
  <si>
    <t>A0530</t>
  </si>
  <si>
    <t>A0531</t>
  </si>
  <si>
    <t>A0532</t>
  </si>
  <si>
    <t>A0533</t>
  </si>
  <si>
    <t>A0534</t>
  </si>
  <si>
    <t>A0535</t>
  </si>
  <si>
    <t>A0536</t>
  </si>
  <si>
    <t>A0537</t>
  </si>
  <si>
    <t>A0538</t>
  </si>
  <si>
    <t>A0539</t>
  </si>
  <si>
    <t>A0540</t>
  </si>
  <si>
    <t>A0541</t>
  </si>
  <si>
    <t>A0542</t>
  </si>
  <si>
    <t>A0543</t>
  </si>
  <si>
    <t>A0544</t>
  </si>
  <si>
    <t>A0545</t>
  </si>
  <si>
    <t>A0546</t>
  </si>
  <si>
    <t>A0547</t>
  </si>
  <si>
    <t>A0548</t>
  </si>
  <si>
    <t>A0549</t>
  </si>
  <si>
    <t>A0550</t>
  </si>
  <si>
    <t>A0551</t>
  </si>
  <si>
    <t>A0552</t>
  </si>
  <si>
    <t>A0553</t>
  </si>
  <si>
    <t>A0554</t>
  </si>
  <si>
    <t>A0555</t>
  </si>
  <si>
    <t>A0556</t>
  </si>
  <si>
    <t>A0557</t>
  </si>
  <si>
    <t>A0558</t>
  </si>
  <si>
    <t>A0559</t>
  </si>
  <si>
    <t>A0560</t>
  </si>
  <si>
    <t>A0561</t>
  </si>
  <si>
    <t>A0562</t>
  </si>
  <si>
    <t>A0563</t>
  </si>
  <si>
    <t>A0564</t>
  </si>
  <si>
    <t>A0565</t>
  </si>
  <si>
    <t>A0566</t>
  </si>
  <si>
    <t>A0567</t>
  </si>
  <si>
    <t>A0568</t>
  </si>
  <si>
    <t>A0569</t>
  </si>
  <si>
    <t>A0570</t>
  </si>
  <si>
    <t>A0571</t>
  </si>
  <si>
    <t>A0572</t>
  </si>
  <si>
    <t>A0573</t>
  </si>
  <si>
    <t>A0574</t>
  </si>
  <si>
    <t>A0575</t>
  </si>
  <si>
    <t>A0576</t>
  </si>
  <si>
    <t>A0577</t>
  </si>
  <si>
    <t>A0578</t>
  </si>
  <si>
    <t>A0579</t>
  </si>
  <si>
    <t>A0580</t>
  </si>
  <si>
    <t>A0581</t>
  </si>
  <si>
    <t>A0582</t>
  </si>
  <si>
    <t>A0583</t>
  </si>
  <si>
    <t>A0584</t>
  </si>
  <si>
    <t>A0585</t>
  </si>
  <si>
    <t>A0586</t>
  </si>
  <si>
    <t>A0587</t>
  </si>
  <si>
    <t>A0588</t>
  </si>
  <si>
    <t>A0589</t>
  </si>
  <si>
    <t>A0590</t>
  </si>
  <si>
    <t>A0591</t>
  </si>
  <si>
    <t>A0592</t>
  </si>
  <si>
    <t>A0593</t>
  </si>
  <si>
    <t>A0594</t>
  </si>
  <si>
    <t>A0595</t>
  </si>
  <si>
    <t>A0596</t>
  </si>
  <si>
    <t>A0597</t>
  </si>
  <si>
    <t>A0598</t>
  </si>
  <si>
    <t>A0599</t>
  </si>
  <si>
    <t>A0600</t>
  </si>
  <si>
    <t>A0601</t>
  </si>
  <si>
    <t>A0602</t>
  </si>
  <si>
    <t>A0603</t>
  </si>
  <si>
    <t>A0604</t>
  </si>
  <si>
    <t>A0605</t>
  </si>
  <si>
    <t>A0606</t>
  </si>
  <si>
    <t>A0607</t>
  </si>
  <si>
    <t>A0608</t>
  </si>
  <si>
    <t>A0609</t>
  </si>
  <si>
    <t>A0610</t>
  </si>
  <si>
    <t>A0611</t>
  </si>
  <si>
    <t>A0612</t>
  </si>
  <si>
    <t>A0613</t>
  </si>
  <si>
    <t>A0614</t>
  </si>
  <si>
    <t>A0615</t>
  </si>
  <si>
    <t>A0616</t>
  </si>
  <si>
    <t>A0617</t>
  </si>
  <si>
    <t>A0618</t>
  </si>
  <si>
    <t>A0619</t>
  </si>
  <si>
    <t>A0620</t>
  </si>
  <si>
    <t>A0621</t>
  </si>
  <si>
    <t>出光興産株式会社</t>
  </si>
  <si>
    <t>2020年度以上</t>
  </si>
  <si>
    <t xml:space="preserve">― </t>
  </si>
  <si>
    <t>セントラル石油瓦斯株式会社</t>
  </si>
  <si>
    <t>株式会社ジェイコム埼玉・東日本</t>
  </si>
  <si>
    <t>株式会社ジェイコム湘南・神奈川</t>
  </si>
  <si>
    <t>当年実績以上</t>
  </si>
  <si>
    <t>歌舞伎エナジー株式会社</t>
  </si>
  <si>
    <t>利用を検討する</t>
  </si>
  <si>
    <t>ワタミエナジー株式会社</t>
  </si>
  <si>
    <t>極力拡大</t>
  </si>
  <si>
    <t>中部電力ミライズ株式会社</t>
  </si>
  <si>
    <t>一般社団法人グリーンコープでんき</t>
  </si>
  <si>
    <t>フラワーペイメント株式会社</t>
  </si>
  <si>
    <t>0.471以下</t>
  </si>
  <si>
    <t>アジアバンクホールディングス株式会社</t>
  </si>
  <si>
    <t>エネルギーパワー株式会社</t>
  </si>
  <si>
    <t>富士山電力株式会社</t>
  </si>
  <si>
    <t>30年度比10％程度削減</t>
  </si>
  <si>
    <t>東京電力リニューアブルパワー株式会社</t>
  </si>
  <si>
    <t>株式会社Mpower</t>
  </si>
  <si>
    <t>次年度以下</t>
  </si>
  <si>
    <t>株式会社情熱電力</t>
  </si>
  <si>
    <t>新電力いばらき株式会社</t>
  </si>
  <si>
    <t>RE100電力株式会社</t>
  </si>
  <si>
    <t>株式会社LENETS</t>
  </si>
  <si>
    <t>A0622</t>
  </si>
  <si>
    <t>A0623</t>
  </si>
  <si>
    <t>株式会社富士山電力</t>
  </si>
  <si>
    <t>A0624</t>
  </si>
  <si>
    <t>A0625</t>
  </si>
  <si>
    <t>株式会社プラニカ</t>
  </si>
  <si>
    <t>A0626</t>
  </si>
  <si>
    <t>A0627</t>
  </si>
  <si>
    <t>フィンテックラボ協同組合</t>
  </si>
  <si>
    <t>A0628</t>
  </si>
  <si>
    <t>A0629</t>
  </si>
  <si>
    <t>新電力新潟株式会社</t>
  </si>
  <si>
    <t>A0630</t>
  </si>
  <si>
    <t>A0631</t>
  </si>
  <si>
    <t>気仙沼グリーンエナジー株式会社</t>
  </si>
  <si>
    <t>A0632</t>
  </si>
  <si>
    <t>株式会社ユーラスグリーンエナジー</t>
  </si>
  <si>
    <t>A0633</t>
  </si>
  <si>
    <t>A0634</t>
  </si>
  <si>
    <t>ネミー株式会社</t>
  </si>
  <si>
    <t>A0635</t>
  </si>
  <si>
    <t>A0636</t>
  </si>
  <si>
    <t>生活協同組合コープながの</t>
  </si>
  <si>
    <t>A0637</t>
  </si>
  <si>
    <t>京セラ関電エナジー合同会社</t>
  </si>
  <si>
    <t>A0638</t>
  </si>
  <si>
    <t>株式会社Energy Concierge</t>
  </si>
  <si>
    <t>A0639</t>
  </si>
  <si>
    <t>酒田天然瓦斯株式会社</t>
  </si>
  <si>
    <t>A0640</t>
  </si>
  <si>
    <t>東亜ガス株式会社</t>
  </si>
  <si>
    <t>A0641</t>
  </si>
  <si>
    <t>株式会社三河の山里コミュニティパワー</t>
  </si>
  <si>
    <t>A0642</t>
  </si>
  <si>
    <t>新潟スワンエナジー株式会社</t>
  </si>
  <si>
    <t>A0643</t>
  </si>
  <si>
    <t>A0644</t>
  </si>
  <si>
    <t>グリーンピープルズパワー株式会社</t>
  </si>
  <si>
    <t>A0645</t>
  </si>
  <si>
    <t>A0646</t>
  </si>
  <si>
    <t>A0647</t>
  </si>
  <si>
    <t>レネックス電力合同会社</t>
  </si>
  <si>
    <t>A0648</t>
  </si>
  <si>
    <t>株式会社マルイファシリティーズ</t>
  </si>
  <si>
    <t>A0649</t>
  </si>
  <si>
    <t>株式会社デンケン</t>
  </si>
  <si>
    <t>A0650</t>
  </si>
  <si>
    <t>株式会社東名</t>
  </si>
  <si>
    <t>A0651</t>
  </si>
  <si>
    <t>A0652</t>
  </si>
  <si>
    <t>A0653</t>
  </si>
  <si>
    <t>NTTアノードエナジー株式会社</t>
  </si>
  <si>
    <t>A0654</t>
  </si>
  <si>
    <t>スマート電気株式会社</t>
  </si>
  <si>
    <t>A0655</t>
  </si>
  <si>
    <t>株式会社唐津パワーホールディングス</t>
  </si>
  <si>
    <t>A0656</t>
  </si>
  <si>
    <t>株式会社クリーンエネルギー総合研究所</t>
  </si>
  <si>
    <t>A0657</t>
  </si>
  <si>
    <t>株式会社スマートエナジー</t>
  </si>
  <si>
    <t>A0658</t>
  </si>
  <si>
    <t>新電力株式会社</t>
  </si>
  <si>
    <t>A0659</t>
  </si>
  <si>
    <t>株式会社かづのパワー</t>
  </si>
  <si>
    <t>A0660</t>
  </si>
  <si>
    <t>UNIVERGY株式会社</t>
  </si>
  <si>
    <t>A0661</t>
  </si>
  <si>
    <t>A0662</t>
  </si>
  <si>
    <t>A0663</t>
  </si>
  <si>
    <t>株式会社アイキューブ・マーケティング</t>
  </si>
  <si>
    <t>A0664</t>
  </si>
  <si>
    <t>デジタルグリッド株式会社</t>
  </si>
  <si>
    <t>A0665</t>
  </si>
  <si>
    <t>ワタミエコパワー株式会社</t>
  </si>
  <si>
    <t>A0666</t>
  </si>
  <si>
    <t>株式会社西九州させぼパワーズ</t>
  </si>
  <si>
    <t>A0667</t>
  </si>
  <si>
    <t>たんたんエナジー株式会社</t>
  </si>
  <si>
    <t>A0668</t>
  </si>
  <si>
    <t>A0669</t>
  </si>
  <si>
    <t>A0670</t>
  </si>
  <si>
    <t>A0671</t>
  </si>
  <si>
    <t>株式会社スマート</t>
  </si>
  <si>
    <t>A0672</t>
  </si>
  <si>
    <t>A0673</t>
  </si>
  <si>
    <t>株式会社ジャパネットサービスイノベーション</t>
  </si>
  <si>
    <t>A0674</t>
  </si>
  <si>
    <t>A0675</t>
  </si>
  <si>
    <t>株式会社リクルート</t>
  </si>
  <si>
    <t>A0676</t>
  </si>
  <si>
    <t>A0677</t>
  </si>
  <si>
    <t>株式会社しおさい電力</t>
  </si>
  <si>
    <t>A0678</t>
  </si>
  <si>
    <t>A0679</t>
  </si>
  <si>
    <t>A0680</t>
  </si>
  <si>
    <t>A0681</t>
  </si>
  <si>
    <t>うべ未来エネルギー株式会社</t>
  </si>
  <si>
    <t>A0682</t>
  </si>
  <si>
    <t>A0683</t>
  </si>
  <si>
    <t>永井自動車工業株式会社</t>
  </si>
  <si>
    <t>A0684</t>
  </si>
  <si>
    <t>小島電機工業株式会社</t>
  </si>
  <si>
    <t>A0685</t>
  </si>
  <si>
    <t>陸前高田しみんエネルギー株式会社</t>
  </si>
  <si>
    <t>A0686</t>
  </si>
  <si>
    <t>株式会社アーク</t>
  </si>
  <si>
    <t>A0687</t>
  </si>
  <si>
    <t>株式会社チャームドライフ</t>
  </si>
  <si>
    <t>A0688</t>
  </si>
  <si>
    <t>株式会社エイワット</t>
  </si>
  <si>
    <t>A0689</t>
  </si>
  <si>
    <t>スターティア株式会社</t>
  </si>
  <si>
    <t>A0690</t>
  </si>
  <si>
    <t>東広島スマートエネルギー株式会社</t>
  </si>
  <si>
    <t>A0691</t>
  </si>
  <si>
    <t>A0692</t>
  </si>
  <si>
    <t>旭化成株式会社</t>
  </si>
  <si>
    <t>A0693</t>
  </si>
  <si>
    <t>京和ガス株式会社</t>
  </si>
  <si>
    <t>A0694</t>
  </si>
  <si>
    <t>株式会社トラストバンク</t>
  </si>
  <si>
    <t>A0695</t>
  </si>
  <si>
    <t>A0696</t>
  </si>
  <si>
    <t>株式会社岡崎建材</t>
  </si>
  <si>
    <t>A0697</t>
  </si>
  <si>
    <t>A0698</t>
  </si>
  <si>
    <t>株式会社エフオン</t>
  </si>
  <si>
    <t>A0699</t>
  </si>
  <si>
    <t>株式会社岡崎さくら電力</t>
  </si>
  <si>
    <t>A0700</t>
  </si>
  <si>
    <t>A0701</t>
  </si>
  <si>
    <t>株式会社平安コーポレーション</t>
  </si>
  <si>
    <t>A0702</t>
  </si>
  <si>
    <t>旭マルヰガス株式会社</t>
  </si>
  <si>
    <t>A0703</t>
  </si>
  <si>
    <t>A0704</t>
  </si>
  <si>
    <t>A0705</t>
  </si>
  <si>
    <t>神戸電力株式会社</t>
  </si>
  <si>
    <t>エバーグリーン・リテイリング株式会社</t>
  </si>
  <si>
    <t>2021年度以下</t>
  </si>
  <si>
    <t>2021年度以上</t>
  </si>
  <si>
    <t>ENEOS株式会社</t>
  </si>
  <si>
    <t>0.450以下</t>
  </si>
  <si>
    <t>カワサキグリーンエナジー株式会社</t>
  </si>
  <si>
    <t>パワーネクスト株式会社</t>
  </si>
  <si>
    <t>マッコーリーエナジージャパン株式会社</t>
  </si>
  <si>
    <t>大東建託パートナーズ株式会社</t>
  </si>
  <si>
    <t>0.150以下</t>
  </si>
  <si>
    <t>未定</t>
  </si>
  <si>
    <t>グリーナ株式会社</t>
  </si>
  <si>
    <t>アストマックス株式会社</t>
  </si>
  <si>
    <t>ティーダッシュ合同会社</t>
  </si>
  <si>
    <t>今後検討</t>
  </si>
  <si>
    <t>楽天エナジー株式会社</t>
  </si>
  <si>
    <t>株式会社グランデータ</t>
  </si>
  <si>
    <t>検討中</t>
  </si>
  <si>
    <t>排出係数公表前の為不明</t>
  </si>
  <si>
    <t>株式会社エスエナジー</t>
  </si>
  <si>
    <t>株式会社エコログ</t>
  </si>
  <si>
    <t>株式会社デベロップ</t>
  </si>
  <si>
    <t>銚子電力株式会社</t>
  </si>
  <si>
    <t>株式会社メディオテック</t>
  </si>
  <si>
    <t>供給の50％以上</t>
  </si>
  <si>
    <t>株式会社能勢・豊能まちづくり</t>
  </si>
  <si>
    <t>株式会社再エネ思考電力</t>
  </si>
  <si>
    <t>かみすでんき株式会社</t>
  </si>
  <si>
    <t>会津エナジー株式会社</t>
  </si>
  <si>
    <t>ＪＲＥトレーディング株式会社</t>
  </si>
  <si>
    <t>A0706</t>
  </si>
  <si>
    <t>一般社団法人全国新エネルギー次世代設備施工協会</t>
  </si>
  <si>
    <t>A0707</t>
  </si>
  <si>
    <t>Ｖａｌｈａｌｌ合同会社</t>
  </si>
  <si>
    <t>A0708</t>
  </si>
  <si>
    <t>A0709</t>
  </si>
  <si>
    <t>生活協同組合ひろしま</t>
  </si>
  <si>
    <t>A0710</t>
  </si>
  <si>
    <t>株式会社京楽産業ホールディングス</t>
  </si>
  <si>
    <t>A0711</t>
  </si>
  <si>
    <t>株式会社RenoLabo</t>
  </si>
  <si>
    <t>A0712</t>
  </si>
  <si>
    <t>アークエルテクノロジーズ株式会社</t>
  </si>
  <si>
    <t>A0713</t>
  </si>
  <si>
    <t>弥富ガス協同組合</t>
  </si>
  <si>
    <t>A0714</t>
  </si>
  <si>
    <t>エルメック株式会社</t>
  </si>
  <si>
    <t>A0715</t>
  </si>
  <si>
    <t>株式会社オズエナジー</t>
  </si>
  <si>
    <t>A0716</t>
  </si>
  <si>
    <t>レモンガス株式会社</t>
  </si>
  <si>
    <t>A0717</t>
  </si>
  <si>
    <t>A0718</t>
  </si>
  <si>
    <t>株式会社日本海水</t>
  </si>
  <si>
    <t>A0719</t>
  </si>
  <si>
    <t>株式会社イーネットワークネクスト</t>
  </si>
  <si>
    <t>A0720</t>
  </si>
  <si>
    <t>株式会社ａｆｔｅｒＦＩＴ</t>
  </si>
  <si>
    <t>A0721</t>
  </si>
  <si>
    <t>中小企業支援株式会社</t>
  </si>
  <si>
    <t>A0722</t>
  </si>
  <si>
    <t>サントラベラーズサービス有限会社</t>
  </si>
  <si>
    <t>A0723</t>
  </si>
  <si>
    <t>株式会社カインドホーム</t>
  </si>
  <si>
    <t>A0724</t>
  </si>
  <si>
    <t>A0725</t>
  </si>
  <si>
    <t>A0726</t>
  </si>
  <si>
    <t>八千代エンジニヤリング株式会社</t>
  </si>
  <si>
    <t>A0727</t>
  </si>
  <si>
    <t>日本海ガス株式会社</t>
  </si>
  <si>
    <t>A0728</t>
  </si>
  <si>
    <t>A0729</t>
  </si>
  <si>
    <t>神楽電力株式会社</t>
  </si>
  <si>
    <t>A0730</t>
  </si>
  <si>
    <t>ゆきぐに新電力株式会社</t>
  </si>
  <si>
    <t>A0731</t>
  </si>
  <si>
    <t>A0732</t>
  </si>
  <si>
    <t>株式会社ながさきサステナエナジー</t>
  </si>
  <si>
    <t>A0733</t>
  </si>
  <si>
    <t>葛尾創生電力株式会社</t>
  </si>
  <si>
    <t>A0734</t>
  </si>
  <si>
    <t>A0735</t>
  </si>
  <si>
    <t>Infinity Ring株式会社</t>
  </si>
  <si>
    <t>A0736</t>
  </si>
  <si>
    <t>A0737</t>
  </si>
  <si>
    <t>株式会社ライフエナジー</t>
  </si>
  <si>
    <t>A0738</t>
  </si>
  <si>
    <t>株式会社グルーヴエナジー</t>
  </si>
  <si>
    <t>A0739</t>
  </si>
  <si>
    <t>高知ニューエナジー株式会社</t>
  </si>
  <si>
    <t>A0740</t>
  </si>
  <si>
    <t>もみじ電力株式会社</t>
  </si>
  <si>
    <t>A0741</t>
  </si>
  <si>
    <t>Nature株式会社</t>
  </si>
  <si>
    <t>A0742</t>
  </si>
  <si>
    <t>株式会社縁人</t>
  </si>
  <si>
    <t>A0743</t>
  </si>
  <si>
    <t>T＆Tエナジー株式会社</t>
  </si>
  <si>
    <t>A0744</t>
  </si>
  <si>
    <t>株式会社ルーク</t>
  </si>
  <si>
    <t>A0745</t>
  </si>
  <si>
    <t>A0746</t>
  </si>
  <si>
    <t>かけがわ報徳パワー株式会社</t>
  </si>
  <si>
    <t>A0747</t>
  </si>
  <si>
    <t>SustainableEnergy株式会社</t>
  </si>
  <si>
    <t>A0748</t>
  </si>
  <si>
    <t>穂の国とよはし電力株式会社</t>
  </si>
  <si>
    <t>A0749</t>
  </si>
  <si>
    <t>A0750</t>
  </si>
  <si>
    <t>A0751</t>
  </si>
  <si>
    <t>A0752</t>
  </si>
  <si>
    <t>イワタニセントラル北海道株式会社</t>
  </si>
  <si>
    <t>A0753</t>
  </si>
  <si>
    <t>ホームタウンエナジー株式会社</t>
  </si>
  <si>
    <t>A0754</t>
  </si>
  <si>
    <t>株式会社彩の国でんき</t>
  </si>
  <si>
    <t>A0755</t>
  </si>
  <si>
    <t>株式会社SCN電力</t>
  </si>
  <si>
    <t>A0756</t>
  </si>
  <si>
    <t>A0757</t>
  </si>
  <si>
    <t>A0758</t>
  </si>
  <si>
    <t>株式会社みやきエネルギー</t>
  </si>
  <si>
    <t>A0759</t>
  </si>
  <si>
    <t>株式会社クリーンベンチャー２１</t>
  </si>
  <si>
    <t>A0760</t>
  </si>
  <si>
    <t>三河商事株式会社</t>
  </si>
  <si>
    <t>A0761</t>
  </si>
  <si>
    <t>株式会社みとや</t>
  </si>
  <si>
    <t>A0762</t>
  </si>
  <si>
    <t>三州電力株式会社</t>
  </si>
  <si>
    <t>A0763</t>
  </si>
  <si>
    <t>フラットエナジー株式会社</t>
  </si>
  <si>
    <t>A0764</t>
  </si>
  <si>
    <t>沖縄新エネ開発株式会社</t>
  </si>
  <si>
    <t>A0765</t>
  </si>
  <si>
    <t>株式会社未来創造社</t>
  </si>
  <si>
    <t>A0766</t>
  </si>
  <si>
    <t>つづくみらいエナジー株式会社</t>
  </si>
  <si>
    <t>A0767</t>
  </si>
  <si>
    <t>株式会社ウィット</t>
  </si>
  <si>
    <t>A0768</t>
  </si>
  <si>
    <t>A0769</t>
  </si>
  <si>
    <t>株式会社中庄商店</t>
  </si>
  <si>
    <t>A0770</t>
  </si>
  <si>
    <t>株式会社ほくだん</t>
  </si>
  <si>
    <t>A0771</t>
  </si>
  <si>
    <t>株式会社イー・アドバンス</t>
  </si>
  <si>
    <t>A0772</t>
  </si>
  <si>
    <t>株式会社エスコ</t>
  </si>
  <si>
    <t>A0773</t>
  </si>
  <si>
    <t>株式会社Qvou</t>
  </si>
  <si>
    <t>A0774</t>
  </si>
  <si>
    <t>株式会社コノミヤホールディングス</t>
  </si>
  <si>
    <t>A0775</t>
  </si>
  <si>
    <t>森の国から電力株式会社</t>
  </si>
  <si>
    <t>A0776</t>
  </si>
  <si>
    <t>自由でんき株式会社</t>
  </si>
  <si>
    <t>A0777</t>
  </si>
  <si>
    <t>住友商事株式会社</t>
  </si>
  <si>
    <t>A0778</t>
  </si>
  <si>
    <t>A0779</t>
  </si>
  <si>
    <t>A0780</t>
  </si>
  <si>
    <t>A0781</t>
  </si>
  <si>
    <t>株式会社丸の内電力</t>
  </si>
  <si>
    <t>A0782</t>
  </si>
  <si>
    <t>西川建材工業株式会社</t>
  </si>
  <si>
    <t>A0783</t>
  </si>
  <si>
    <t>株式会社中京電力</t>
  </si>
  <si>
    <t>A0784</t>
  </si>
  <si>
    <t>箕面ゆずる電力株式会社</t>
  </si>
  <si>
    <t>A0785</t>
  </si>
  <si>
    <t>株式会社クオリティプラス</t>
  </si>
  <si>
    <t>A0786</t>
  </si>
  <si>
    <t>Y.W.C.株式会社</t>
  </si>
  <si>
    <t>A0787</t>
  </si>
  <si>
    <t>株式会社フジコー</t>
  </si>
  <si>
    <t>A0788</t>
  </si>
  <si>
    <t>株式会社ミライネクト</t>
  </si>
  <si>
    <t>A0789</t>
  </si>
  <si>
    <t>シャチ電工株式会社</t>
  </si>
  <si>
    <t>A0790</t>
  </si>
  <si>
    <t>A0791</t>
  </si>
  <si>
    <t>株式会社タケエイ</t>
  </si>
  <si>
    <t>A0792</t>
  </si>
  <si>
    <t>A0793</t>
  </si>
  <si>
    <t>TGオクトパスエナジー株式会社</t>
  </si>
  <si>
    <t>A0794</t>
  </si>
  <si>
    <t>A0795</t>
  </si>
  <si>
    <t>SOUHAIDEN</t>
  </si>
  <si>
    <t>2022年度以下</t>
  </si>
  <si>
    <t>2022年度以上</t>
  </si>
  <si>
    <t>コスモエネルギーソリューションズ株式会社</t>
  </si>
  <si>
    <t>アルカナエナジー株式会社</t>
  </si>
  <si>
    <t>0.400以下</t>
  </si>
  <si>
    <t>株式会社UPDATER</t>
  </si>
  <si>
    <t>パナソニックオペレーショナルエクセレンス株式会社</t>
  </si>
  <si>
    <t>前年度レベル以上</t>
  </si>
  <si>
    <t>前年度レベル程度</t>
  </si>
  <si>
    <t>リニューアブル・ジャパン株式会社</t>
  </si>
  <si>
    <t>Japan電力株式会社</t>
  </si>
  <si>
    <t>電源開発株式会社</t>
  </si>
  <si>
    <t>バンプージャパン株式会社</t>
  </si>
  <si>
    <t>株式会社レクスポート</t>
  </si>
  <si>
    <t>株式会社地域創生ホールディングス</t>
  </si>
  <si>
    <t>エッセンシャルエナジー株式会社</t>
  </si>
  <si>
    <t>株式会社ネットプライスエナジー</t>
  </si>
  <si>
    <t>アストマックス・エネルギー株式会社</t>
  </si>
  <si>
    <t>株式会社恒電社</t>
  </si>
  <si>
    <t>トリニティエナジー株式会社</t>
  </si>
  <si>
    <t>株式会社エネコード</t>
  </si>
  <si>
    <t>前年度並の排出係数を目指す</t>
  </si>
  <si>
    <t>検討予定</t>
  </si>
  <si>
    <t>アイエスジー株式会社</t>
  </si>
  <si>
    <t>ＫＢＮ株式会社</t>
  </si>
  <si>
    <t>株式会社eClear</t>
  </si>
  <si>
    <t>エア・ウォーター・ライフソリューション株式会社</t>
  </si>
  <si>
    <t>ReGen100株式会社</t>
  </si>
  <si>
    <t>EGトレーディング合同会社</t>
  </si>
  <si>
    <t>株式会社そらいろ電力</t>
  </si>
  <si>
    <t>A0796</t>
  </si>
  <si>
    <t>東北電力フロンティア株式会社</t>
  </si>
  <si>
    <t>A0797</t>
  </si>
  <si>
    <t>株式会社エクソル</t>
  </si>
  <si>
    <t>A0798</t>
  </si>
  <si>
    <t>株式会社ファラデー</t>
  </si>
  <si>
    <t>A0799</t>
  </si>
  <si>
    <t>A0800</t>
  </si>
  <si>
    <t>有限会社M’sシステム</t>
  </si>
  <si>
    <t>A0801</t>
  </si>
  <si>
    <t>RE CAPITAL株式会社</t>
  </si>
  <si>
    <t>A0802</t>
  </si>
  <si>
    <t>大塚ビジネスサポート株式会社</t>
  </si>
  <si>
    <t>A0803</t>
  </si>
  <si>
    <t>出雲ケーブルビジョン株式会社</t>
  </si>
  <si>
    <t>A0804</t>
  </si>
  <si>
    <t>株式会社トーラス</t>
  </si>
  <si>
    <t>A0805</t>
  </si>
  <si>
    <t>株式会社パワーネットワークス</t>
  </si>
  <si>
    <t>A0806</t>
  </si>
  <si>
    <t>いずも縁結び電力株式会社</t>
  </si>
  <si>
    <t>A0807</t>
  </si>
  <si>
    <t>恵那電力株式会社</t>
  </si>
  <si>
    <t>A0808</t>
  </si>
  <si>
    <t>宇都宮ライトパワー株式会社</t>
  </si>
  <si>
    <t>A0809</t>
  </si>
  <si>
    <t>帯広電力株式会社</t>
  </si>
  <si>
    <t>A0810</t>
  </si>
  <si>
    <t>フジ物産株式会社</t>
  </si>
  <si>
    <t>A0811</t>
  </si>
  <si>
    <t>A0812</t>
  </si>
  <si>
    <t>金沢エナジー株式会社</t>
  </si>
  <si>
    <t>A0813</t>
  </si>
  <si>
    <t>株式会社シモセ</t>
  </si>
  <si>
    <t>A0814</t>
  </si>
  <si>
    <t>株式会社未来ネット</t>
  </si>
  <si>
    <t>A0815</t>
  </si>
  <si>
    <t>Energy Creation株式会社</t>
  </si>
  <si>
    <t>A0816</t>
  </si>
  <si>
    <t>エナジーグリッド株式会社</t>
  </si>
  <si>
    <t>A0817</t>
  </si>
  <si>
    <t>株式会社なんとエナジー</t>
  </si>
  <si>
    <t>A0818</t>
  </si>
  <si>
    <t>A0819</t>
  </si>
  <si>
    <t>株式会社ボーダレス・ジャパン</t>
  </si>
  <si>
    <t>A0820</t>
  </si>
  <si>
    <t>株式会社ワット</t>
  </si>
  <si>
    <t>A0821</t>
  </si>
  <si>
    <t>ジケイ・スペース株式会社</t>
  </si>
  <si>
    <t>A0822</t>
  </si>
  <si>
    <t>広島ガス株式会社</t>
  </si>
  <si>
    <t>A0823</t>
  </si>
  <si>
    <t>A0824</t>
  </si>
  <si>
    <t>A0825</t>
  </si>
  <si>
    <t>エナジーサプライ株式会社</t>
  </si>
  <si>
    <t>A0826</t>
  </si>
  <si>
    <t>A0827</t>
  </si>
  <si>
    <t>大熊るるるん電力株式会社</t>
  </si>
  <si>
    <t>A0828</t>
  </si>
  <si>
    <t>株式会社エイブル</t>
  </si>
  <si>
    <t>A0829</t>
  </si>
  <si>
    <t>特種東海製紙株式会社</t>
  </si>
  <si>
    <t>A0830</t>
  </si>
  <si>
    <t>A0831</t>
  </si>
  <si>
    <t>おきたま新電力株式会社</t>
  </si>
  <si>
    <t>A0832</t>
  </si>
  <si>
    <t>A0833</t>
  </si>
  <si>
    <t>カスタマイズドエナジーソリューションズジャパン株式会社</t>
  </si>
  <si>
    <t>A0834</t>
  </si>
  <si>
    <t>イオン株式会社</t>
  </si>
  <si>
    <t>公表方法</t>
    <phoneticPr fontId="2"/>
  </si>
  <si>
    <t>導入にむけ努力する</t>
  </si>
  <si>
    <t>一定量</t>
  </si>
  <si>
    <t>一定割合</t>
  </si>
  <si>
    <t>要検討</t>
  </si>
  <si>
    <t>導入に向け
努力する</t>
  </si>
  <si>
    <t>導入を検討します</t>
  </si>
  <si>
    <t>A0835</t>
  </si>
  <si>
    <t>河原実業株式会社</t>
  </si>
  <si>
    <t>A0836</t>
  </si>
  <si>
    <t>粋裕株式会社</t>
  </si>
  <si>
    <t>A0837</t>
  </si>
  <si>
    <t>一般社団法人地域資源活用推進協会</t>
  </si>
  <si>
    <t>A0838</t>
  </si>
  <si>
    <t>株式会社ｓｔｃ</t>
  </si>
  <si>
    <t>A0839</t>
  </si>
  <si>
    <t>株式会社工営エナジー</t>
  </si>
  <si>
    <t>A0840</t>
  </si>
  <si>
    <t>アースシグナルソリューションズ株式会社</t>
  </si>
  <si>
    <t>A0841</t>
  </si>
  <si>
    <t>日本電力供給株式会社</t>
  </si>
  <si>
    <t>A0842</t>
  </si>
  <si>
    <t>青山株式会社</t>
  </si>
  <si>
    <t>A0843</t>
  </si>
  <si>
    <t>シントウエナジー株式会社</t>
  </si>
  <si>
    <t>A0844</t>
  </si>
  <si>
    <t>那須野ヶ原みらい電力株式会社</t>
  </si>
  <si>
    <t>A0845</t>
  </si>
  <si>
    <t>ElectroRoute Japan株式会社</t>
  </si>
  <si>
    <t>A0846</t>
  </si>
  <si>
    <t>株式会社JERAパワートレーディング</t>
  </si>
  <si>
    <t>A0847</t>
  </si>
  <si>
    <t>柏崎あい・あーるエナジー株式会社</t>
  </si>
  <si>
    <t>A0848</t>
  </si>
  <si>
    <t>おおなんきらりエネルギー株式会社</t>
  </si>
  <si>
    <t>A0849</t>
  </si>
  <si>
    <t>京セラ株式会社</t>
  </si>
  <si>
    <t>A0850</t>
  </si>
  <si>
    <t>ElecONE株式会社</t>
  </si>
  <si>
    <t>A0851</t>
  </si>
  <si>
    <t>株式会社鳥取みらい電力</t>
  </si>
  <si>
    <t>A0852</t>
  </si>
  <si>
    <t>鈴鹿グリーンエナジー株式会社</t>
  </si>
  <si>
    <t>A0853</t>
  </si>
  <si>
    <t>一般社団法人東北自動車産業グリーンエネルギー普及協会</t>
  </si>
  <si>
    <t>A0854</t>
  </si>
  <si>
    <t>刈谷知立みらい電力株式会社</t>
  </si>
  <si>
    <t>A0855</t>
  </si>
  <si>
    <t>株式会社フレックス</t>
  </si>
  <si>
    <t>A0856</t>
  </si>
  <si>
    <t>有限会社本郷工業</t>
  </si>
  <si>
    <t>A0857</t>
  </si>
  <si>
    <t>株式会社パワーエックス</t>
  </si>
  <si>
    <t>A0858</t>
  </si>
  <si>
    <t>ＭＦＴ　Ｅｎｅｒｇｙ　ＡＰＡＣ３株式会社</t>
  </si>
  <si>
    <t>A0859</t>
  </si>
  <si>
    <t>いちのみや未来エネルギー株式会社</t>
  </si>
  <si>
    <t>2023年度以下</t>
  </si>
  <si>
    <t>2022年度値以下</t>
  </si>
  <si>
    <t>2023年度以上</t>
  </si>
  <si>
    <t>前年度実績以下</t>
  </si>
  <si>
    <t>当年実績並</t>
  </si>
  <si>
    <t>2023年度以上確保</t>
  </si>
  <si>
    <t>0.700以下</t>
  </si>
  <si>
    <t xml:space="preserve">極力導入 </t>
  </si>
  <si>
    <t>2021年度同等</t>
  </si>
  <si>
    <t>２０２２年度水準</t>
  </si>
  <si>
    <t>0.453以下</t>
  </si>
  <si>
    <t>0.530（2021年度排出係数）以下</t>
  </si>
  <si>
    <t xml:space="preserve">0.4kg-CO2/kWh程度	</t>
  </si>
  <si>
    <t>0.360程度</t>
  </si>
  <si>
    <t xml:space="preserve">前年度並の排出係数を目指す				</t>
  </si>
  <si>
    <t xml:space="preserve">前年度より低い排出係数を目指す				</t>
  </si>
  <si>
    <t>活用検討</t>
  </si>
  <si>
    <t>株式会社エネワンでんき</t>
  </si>
  <si>
    <t>株式会社リエネ</t>
  </si>
  <si>
    <t>auエネルギー＆ライフ株式会社</t>
  </si>
  <si>
    <t>ZEパワー株式会社</t>
  </si>
  <si>
    <t>株式会社TTSパワー</t>
  </si>
  <si>
    <t>株式会社エネウィル</t>
  </si>
  <si>
    <t>株式会社シーラパワー</t>
  </si>
  <si>
    <t>株式会社カーボンニュートラル</t>
  </si>
  <si>
    <t>booost technologies 株式会社</t>
  </si>
  <si>
    <t>株式会社ジョヴィ</t>
  </si>
  <si>
    <t>株式会社アースインフィニティ</t>
  </si>
  <si>
    <t>株式会社Misumi</t>
  </si>
  <si>
    <t>NECフィールディング株式会社</t>
  </si>
  <si>
    <t>MKステーションズ株式会社</t>
  </si>
  <si>
    <t>株式会社ユーミ―総合研究所</t>
  </si>
  <si>
    <t>株式会社クローバー・テクノロジーズ</t>
  </si>
  <si>
    <t>株式会社CHIBAむつざわエナジー</t>
  </si>
  <si>
    <t>株式会社CWS</t>
  </si>
  <si>
    <t>RWE Supply &amp; Trading Japan 株式会社</t>
  </si>
  <si>
    <t>株式会社サンヴィレッジ</t>
  </si>
  <si>
    <t>ワンワールドエナジー株式会社</t>
  </si>
  <si>
    <t>Trailstone合同会社</t>
  </si>
  <si>
    <t>くこくエネルギー株式会社</t>
  </si>
  <si>
    <t>MCPD株式会社</t>
  </si>
  <si>
    <t>株式会社エネクル</t>
  </si>
  <si>
    <t>株式会社タケエイでんき</t>
  </si>
  <si>
    <t>yh株式会社</t>
  </si>
  <si>
    <t>KMパワー株式会社</t>
  </si>
  <si>
    <t>合同会社Peak８</t>
  </si>
  <si>
    <t>株式会社Ｉ＆Ｉ</t>
  </si>
  <si>
    <t>K.G.TRADING株式会社</t>
  </si>
  <si>
    <t>三菱ＨＣキャピタルエナジー株式会社</t>
  </si>
  <si>
    <t>Trafigura Japan株式会社</t>
  </si>
  <si>
    <t>EDF Trading Japan 株式会社</t>
  </si>
  <si>
    <t>株式会社IＱg</t>
  </si>
  <si>
    <t>Well Energy株式会社</t>
  </si>
  <si>
    <t>カテ
ゴリ</t>
    <phoneticPr fontId="2"/>
  </si>
  <si>
    <t>シート名</t>
    <rPh sb="3" eb="4">
      <t>ナ</t>
    </rPh>
    <phoneticPr fontId="2"/>
  </si>
  <si>
    <t>指針での様式名等</t>
    <rPh sb="0" eb="2">
      <t>シシン</t>
    </rPh>
    <rPh sb="4" eb="6">
      <t>ヨウシキ</t>
    </rPh>
    <rPh sb="6" eb="7">
      <t>ナ</t>
    </rPh>
    <rPh sb="7" eb="8">
      <t>ナド</t>
    </rPh>
    <phoneticPr fontId="2"/>
  </si>
  <si>
    <t>入力
項目</t>
    <rPh sb="0" eb="2">
      <t>ニュウリョク</t>
    </rPh>
    <rPh sb="3" eb="5">
      <t>コウモク</t>
    </rPh>
    <phoneticPr fontId="2"/>
  </si>
  <si>
    <t>公表
対象</t>
    <rPh sb="0" eb="2">
      <t>コウヒョウ</t>
    </rPh>
    <rPh sb="3" eb="5">
      <t>タイショウ</t>
    </rPh>
    <phoneticPr fontId="2"/>
  </si>
  <si>
    <t>総則</t>
    <rPh sb="0" eb="2">
      <t>ソウソク</t>
    </rPh>
    <phoneticPr fontId="2"/>
  </si>
  <si>
    <t>計_はじめに</t>
    <phoneticPr fontId="2"/>
  </si>
  <si>
    <t>基礎情報入力、本ファイル構成</t>
    <rPh sb="0" eb="6">
      <t>キソジョウホウニュウリョク</t>
    </rPh>
    <rPh sb="7" eb="8">
      <t>ホン</t>
    </rPh>
    <rPh sb="12" eb="14">
      <t>コウセイ</t>
    </rPh>
    <phoneticPr fontId="28"/>
  </si>
  <si>
    <t>－</t>
    <phoneticPr fontId="2"/>
  </si>
  <si>
    <t>計_提出書</t>
    <phoneticPr fontId="2"/>
  </si>
  <si>
    <t>エネルギー環境計画書提出書（計画の表紙）</t>
    <rPh sb="5" eb="10">
      <t>カンキョウケイカクショ</t>
    </rPh>
    <rPh sb="10" eb="13">
      <t>テイシュツショ</t>
    </rPh>
    <rPh sb="14" eb="16">
      <t>ケイカク</t>
    </rPh>
    <rPh sb="17" eb="19">
      <t>ヒョウシ</t>
    </rPh>
    <phoneticPr fontId="28"/>
  </si>
  <si>
    <t>様式</t>
    <rPh sb="0" eb="2">
      <t>ヨウシキ</t>
    </rPh>
    <phoneticPr fontId="2"/>
  </si>
  <si>
    <t>A１</t>
    <phoneticPr fontId="2"/>
  </si>
  <si>
    <t>第１号様式　その１（計画書）</t>
    <rPh sb="0" eb="1">
      <t>ダイ</t>
    </rPh>
    <rPh sb="2" eb="5">
      <t>ゴウヨウシキ</t>
    </rPh>
    <rPh sb="10" eb="13">
      <t>ケイカクショ</t>
    </rPh>
    <phoneticPr fontId="2"/>
  </si>
  <si>
    <t>A２</t>
    <phoneticPr fontId="2"/>
  </si>
  <si>
    <t>第１号様式　その２（計画書）</t>
    <rPh sb="10" eb="13">
      <t>ケイカクショ</t>
    </rPh>
    <phoneticPr fontId="2"/>
  </si>
  <si>
    <t>２．地球温暖化対策の取組方針、３．推進体制、４．特定エネルギーの供給に伴い排出される温室効果ガスの量（１ｋＷｈ当たり）の抑制に係る措置及び目標</t>
    <rPh sb="2" eb="9">
      <t>チキュウオンダンカタイサク</t>
    </rPh>
    <rPh sb="10" eb="14">
      <t>トリクミホウシン</t>
    </rPh>
    <rPh sb="17" eb="21">
      <t>スイシンタイセイ</t>
    </rPh>
    <rPh sb="24" eb="26">
      <t>トクテイ</t>
    </rPh>
    <rPh sb="32" eb="34">
      <t>キョウキュウ</t>
    </rPh>
    <rPh sb="35" eb="36">
      <t>トモナ</t>
    </rPh>
    <rPh sb="37" eb="39">
      <t>ハイシュツ</t>
    </rPh>
    <rPh sb="42" eb="44">
      <t>オンシツ</t>
    </rPh>
    <rPh sb="44" eb="46">
      <t>コウカ</t>
    </rPh>
    <rPh sb="49" eb="50">
      <t>リョウ</t>
    </rPh>
    <rPh sb="55" eb="56">
      <t>ア</t>
    </rPh>
    <rPh sb="60" eb="62">
      <t>ヨクセイ</t>
    </rPh>
    <rPh sb="63" eb="64">
      <t>カカ</t>
    </rPh>
    <rPh sb="65" eb="67">
      <t>ソチ</t>
    </rPh>
    <rPh sb="67" eb="68">
      <t>オヨ</t>
    </rPh>
    <rPh sb="69" eb="71">
      <t>モクヒョウ</t>
    </rPh>
    <phoneticPr fontId="28"/>
  </si>
  <si>
    <t>A３_１</t>
    <phoneticPr fontId="2"/>
  </si>
  <si>
    <t>第１号様式　その３（計画書）</t>
    <rPh sb="10" eb="13">
      <t>ケイカクショ</t>
    </rPh>
    <phoneticPr fontId="2"/>
  </si>
  <si>
    <t>A３_２</t>
    <phoneticPr fontId="2"/>
  </si>
  <si>
    <t>第１号様式　その３（計画書）（２）</t>
    <rPh sb="10" eb="13">
      <t>ケイカクショ</t>
    </rPh>
    <phoneticPr fontId="2"/>
  </si>
  <si>
    <t>（つづき）　都内へ供給する電気の属性</t>
    <rPh sb="6" eb="8">
      <t>トナイ</t>
    </rPh>
    <rPh sb="9" eb="11">
      <t>キョウキュウ</t>
    </rPh>
    <rPh sb="13" eb="15">
      <t>デンキ</t>
    </rPh>
    <rPh sb="16" eb="18">
      <t>ゾクセイ</t>
    </rPh>
    <phoneticPr fontId="28"/>
  </si>
  <si>
    <t>A４</t>
    <phoneticPr fontId="2"/>
  </si>
  <si>
    <t>第１号様式　その４（計画書）</t>
    <rPh sb="10" eb="13">
      <t>ケイカクショ</t>
    </rPh>
    <phoneticPr fontId="2"/>
  </si>
  <si>
    <t>７．多様な再エネ電力メニューから選択できる環境の計画</t>
    <phoneticPr fontId="28"/>
  </si>
  <si>
    <t>A５</t>
    <phoneticPr fontId="2"/>
  </si>
  <si>
    <t>第１号様式　その５（計画書）</t>
    <rPh sb="10" eb="13">
      <t>ケイカクショ</t>
    </rPh>
    <phoneticPr fontId="2"/>
  </si>
  <si>
    <t>８．その他地球温暖化の対策に関する事項</t>
    <phoneticPr fontId="28"/>
  </si>
  <si>
    <t>添付
資料</t>
    <rPh sb="0" eb="2">
      <t>テンプ</t>
    </rPh>
    <rPh sb="3" eb="5">
      <t>シリョウ</t>
    </rPh>
    <phoneticPr fontId="2"/>
  </si>
  <si>
    <t>B１</t>
    <phoneticPr fontId="2"/>
  </si>
  <si>
    <t>第１号様式　添付資料１</t>
    <rPh sb="6" eb="10">
      <t>テンプシリョウ</t>
    </rPh>
    <phoneticPr fontId="2"/>
  </si>
  <si>
    <t>B２</t>
    <phoneticPr fontId="2"/>
  </si>
  <si>
    <t>第１号様式　添付資料２</t>
    <rPh sb="6" eb="10">
      <t>テンプシリョウ</t>
    </rPh>
    <phoneticPr fontId="2"/>
  </si>
  <si>
    <t>メニューごとの再生可能エネルギー利用率等</t>
    <phoneticPr fontId="28"/>
  </si>
  <si>
    <t>事業者名</t>
    <rPh sb="0" eb="4">
      <t>ジギョウシャメイ</t>
    </rPh>
    <phoneticPr fontId="2"/>
  </si>
  <si>
    <t>代表者役職</t>
    <rPh sb="0" eb="3">
      <t>ダイヒョウシャ</t>
    </rPh>
    <rPh sb="3" eb="5">
      <t>ヤクショク</t>
    </rPh>
    <phoneticPr fontId="2"/>
  </si>
  <si>
    <t>代表者名</t>
    <rPh sb="0" eb="4">
      <t>ダイヒョウシャメイ</t>
    </rPh>
    <phoneticPr fontId="2"/>
  </si>
  <si>
    <t>（電話番号：</t>
    <rPh sb="1" eb="3">
      <t>デンワ</t>
    </rPh>
    <rPh sb="3" eb="5">
      <t>バンゴウ</t>
    </rPh>
    <phoneticPr fontId="2"/>
  </si>
  <si>
    <t>事　業　者　の　HP　ア　ド　レ　ス</t>
    <phoneticPr fontId="2"/>
  </si>
  <si>
    <t>Ver_2024_0</t>
    <phoneticPr fontId="2"/>
  </si>
  <si>
    <t>※本シートは公表されません。
書類作成者の連絡先（なるべく担当者名まで）を記載してください。</t>
    <rPh sb="1" eb="2">
      <t>ホン</t>
    </rPh>
    <rPh sb="6" eb="8">
      <t>コウヒョウ</t>
    </rPh>
    <rPh sb="15" eb="17">
      <t>ショルイ</t>
    </rPh>
    <rPh sb="17" eb="20">
      <t>サクセイシャ</t>
    </rPh>
    <rPh sb="21" eb="24">
      <t>レンラクサキ</t>
    </rPh>
    <rPh sb="29" eb="32">
      <t>タントウシャ</t>
    </rPh>
    <rPh sb="32" eb="33">
      <t>メイ</t>
    </rPh>
    <rPh sb="37" eb="39">
      <t>キサイ</t>
    </rPh>
    <phoneticPr fontId="2"/>
  </si>
  <si>
    <r>
      <t>・「計_はじめに」シートで小売電気事業者登録番号を入力すると自動で表示されます</t>
    </r>
    <r>
      <rPr>
        <b/>
        <sz val="11"/>
        <color indexed="10"/>
        <rFont val="ＭＳ Ｐ明朝"/>
        <family val="1"/>
        <charset val="128"/>
      </rPr>
      <t>。
　提出者が当該小売電気事業者と異なる場合は</t>
    </r>
    <r>
      <rPr>
        <b/>
        <sz val="11"/>
        <color rgb="FFFF0000"/>
        <rFont val="ＭＳ Ｐ明朝"/>
        <family val="1"/>
        <charset val="128"/>
      </rPr>
      <t>、上書き入力してください。</t>
    </r>
    <rPh sb="2" eb="3">
      <t>ケイ</t>
    </rPh>
    <rPh sb="25" eb="27">
      <t>ニュウリョク</t>
    </rPh>
    <rPh sb="30" eb="32">
      <t>ジドウ</t>
    </rPh>
    <rPh sb="33" eb="35">
      <t>ヒョウジ</t>
    </rPh>
    <rPh sb="42" eb="45">
      <t>テイシュツシャ</t>
    </rPh>
    <rPh sb="46" eb="48">
      <t>トウガイ</t>
    </rPh>
    <rPh sb="56" eb="57">
      <t>コト</t>
    </rPh>
    <rPh sb="59" eb="61">
      <t>バアイ</t>
    </rPh>
    <rPh sb="63" eb="65">
      <t>ウワガ</t>
    </rPh>
    <rPh sb="66" eb="68">
      <t>ニュウリョク</t>
    </rPh>
    <phoneticPr fontId="2"/>
  </si>
  <si>
    <t>特定エネルギー供給事業者の氏名
（法人にあっては名称及び代表者の氏名）</t>
    <phoneticPr fontId="2"/>
  </si>
  <si>
    <t>代表者役職</t>
    <phoneticPr fontId="2"/>
  </si>
  <si>
    <r>
      <t>・「計_はじめに」シートで小売電気事業者登録番号を入力すると自動で表示されます</t>
    </r>
    <r>
      <rPr>
        <b/>
        <sz val="11"/>
        <color indexed="10"/>
        <rFont val="ＭＳ Ｐ明朝"/>
        <family val="1"/>
        <charset val="128"/>
      </rPr>
      <t>。</t>
    </r>
    <rPh sb="2" eb="3">
      <t>ケイ</t>
    </rPh>
    <rPh sb="25" eb="27">
      <t>ニュウリョク</t>
    </rPh>
    <rPh sb="30" eb="32">
      <t>ジドウ</t>
    </rPh>
    <rPh sb="33" eb="35">
      <t>ヒョウジ</t>
    </rPh>
    <phoneticPr fontId="2"/>
  </si>
  <si>
    <r>
      <t>※「特定エネルギー供給事業者」はこの場合、</t>
    </r>
    <r>
      <rPr>
        <b/>
        <u/>
        <sz val="11"/>
        <color rgb="FFFF0000"/>
        <rFont val="ＭＳ Ｐ明朝"/>
        <family val="1"/>
        <charset val="128"/>
      </rPr>
      <t>都内に電気を供給する全ての事業者</t>
    </r>
    <r>
      <rPr>
        <b/>
        <sz val="11"/>
        <color rgb="FFFF0000"/>
        <rFont val="ＭＳ Ｐ明朝"/>
        <family val="1"/>
        <charset val="128"/>
      </rPr>
      <t>を指します。</t>
    </r>
    <rPh sb="2" eb="4">
      <t>トクテイ</t>
    </rPh>
    <rPh sb="9" eb="14">
      <t>キョウキュウジギョウシャ</t>
    </rPh>
    <rPh sb="18" eb="20">
      <t>バアイ</t>
    </rPh>
    <rPh sb="21" eb="23">
      <t>トナイ</t>
    </rPh>
    <rPh sb="31" eb="32">
      <t>スベ</t>
    </rPh>
    <phoneticPr fontId="2"/>
  </si>
  <si>
    <r>
      <t>長期的目標年度（2030年度）のCO</t>
    </r>
    <r>
      <rPr>
        <vertAlign val="subscript"/>
        <sz val="10"/>
        <rFont val="ＭＳ Ｐ明朝"/>
        <family val="1"/>
        <charset val="128"/>
      </rPr>
      <t>2</t>
    </r>
    <r>
      <rPr>
        <sz val="10"/>
        <rFont val="ＭＳ Ｐ明朝"/>
        <family val="1"/>
        <charset val="128"/>
      </rPr>
      <t>排出係数</t>
    </r>
    <rPh sb="19" eb="21">
      <t>ハイシュツ</t>
    </rPh>
    <rPh sb="21" eb="23">
      <t>ケイスウ</t>
    </rPh>
    <phoneticPr fontId="2"/>
  </si>
  <si>
    <t>再生可能エネルギー利用量
（千kWh）</t>
    <rPh sb="0" eb="4">
      <t>サイセイカノウ</t>
    </rPh>
    <rPh sb="9" eb="11">
      <t>リヨウ</t>
    </rPh>
    <rPh sb="11" eb="12">
      <t>リョウ</t>
    </rPh>
    <rPh sb="14" eb="15">
      <t>セン</t>
    </rPh>
    <phoneticPr fontId="2"/>
  </si>
  <si>
    <t>再生可能エネルギー利用率</t>
  </si>
  <si>
    <t>再生可能エネルギー利用量
（千kWh）</t>
    <rPh sb="0" eb="4">
      <t>サイセイカノウ</t>
    </rPh>
    <rPh sb="9" eb="11">
      <t>リヨウ</t>
    </rPh>
    <rPh sb="11" eb="12">
      <t>リョウ</t>
    </rPh>
    <phoneticPr fontId="2"/>
  </si>
  <si>
    <t>再生可能エネルギー利用率</t>
    <rPh sb="0" eb="4">
      <t>サイセイカノウ</t>
    </rPh>
    <rPh sb="9" eb="12">
      <t>リヨウリツ</t>
    </rPh>
    <phoneticPr fontId="2"/>
  </si>
  <si>
    <t>（１）電源構成</t>
    <rPh sb="3" eb="7">
      <t>デンゲンコウセイ</t>
    </rPh>
    <phoneticPr fontId="2"/>
  </si>
  <si>
    <t>（再生可能エネルギー発電設備の増加に係る措置の考え方）</t>
    <phoneticPr fontId="2"/>
  </si>
  <si>
    <t>発電所の名称</t>
    <phoneticPr fontId="2"/>
  </si>
  <si>
    <t>発電所の位置</t>
    <phoneticPr fontId="2"/>
  </si>
  <si>
    <t>発電事業者の名称</t>
    <phoneticPr fontId="2"/>
  </si>
  <si>
    <t>電源種</t>
    <phoneticPr fontId="2"/>
  </si>
  <si>
    <t>発電規模
（ｋW）</t>
    <rPh sb="0" eb="4">
      <t>ハツデンキボ</t>
    </rPh>
    <phoneticPr fontId="2"/>
  </si>
  <si>
    <t>太陽光</t>
  </si>
  <si>
    <t>FIT</t>
  </si>
  <si>
    <t>風力</t>
  </si>
  <si>
    <t>FIP</t>
  </si>
  <si>
    <t>水力（3万kWh未満）</t>
  </si>
  <si>
    <t>非FIT非FIP</t>
  </si>
  <si>
    <t>水力（3万kWh以上）</t>
  </si>
  <si>
    <t>地熱</t>
  </si>
  <si>
    <t>未定</t>
    <rPh sb="0" eb="2">
      <t>ミテイ</t>
    </rPh>
    <phoneticPr fontId="2"/>
  </si>
  <si>
    <t>再生可能バイオマス</t>
  </si>
  <si>
    <t>その他再生可能</t>
  </si>
  <si>
    <t>原子力</t>
  </si>
  <si>
    <t>卸取引所</t>
  </si>
  <si>
    <t>メニューごとの再生可能エネルギー利用率等</t>
    <rPh sb="7" eb="11">
      <t>サイセイカノウ</t>
    </rPh>
    <rPh sb="16" eb="19">
      <t>リヨウリツ</t>
    </rPh>
    <rPh sb="19" eb="20">
      <t>トウ</t>
    </rPh>
    <phoneticPr fontId="2"/>
  </si>
  <si>
    <t>メニュー</t>
    <phoneticPr fontId="2"/>
  </si>
  <si>
    <t>当年度計画における都内供給</t>
    <phoneticPr fontId="2"/>
  </si>
  <si>
    <t>電源</t>
    <rPh sb="0" eb="2">
      <t>デンゲン</t>
    </rPh>
    <phoneticPr fontId="2"/>
  </si>
  <si>
    <t>電源種</t>
    <rPh sb="0" eb="3">
      <t>デンゲンシュ</t>
    </rPh>
    <phoneticPr fontId="2"/>
  </si>
  <si>
    <t>利用率</t>
    <rPh sb="0" eb="2">
      <t>リヨウ</t>
    </rPh>
    <rPh sb="2" eb="3">
      <t>リツ</t>
    </rPh>
    <phoneticPr fontId="2"/>
  </si>
  <si>
    <t>メニューA</t>
    <phoneticPr fontId="2"/>
  </si>
  <si>
    <t>商品名等</t>
    <rPh sb="0" eb="3">
      <t>ショウヒンメイ</t>
    </rPh>
    <rPh sb="3" eb="4">
      <t>トウ</t>
    </rPh>
    <phoneticPr fontId="2"/>
  </si>
  <si>
    <t>契約時の確約</t>
    <rPh sb="0" eb="3">
      <t>ケイヤクジ</t>
    </rPh>
    <rPh sb="4" eb="6">
      <t>カクヤク</t>
    </rPh>
    <phoneticPr fontId="2"/>
  </si>
  <si>
    <t>新設再生可能エネルギー利用率</t>
  </si>
  <si>
    <t>メニューB</t>
    <phoneticPr fontId="2"/>
  </si>
  <si>
    <t>メニューC</t>
    <phoneticPr fontId="2"/>
  </si>
  <si>
    <t>メニューD</t>
    <phoneticPr fontId="2"/>
  </si>
  <si>
    <t>メニューE</t>
    <phoneticPr fontId="2"/>
  </si>
  <si>
    <t>（多様な再エネ電力メニューの提供について具体的な措置の考え方）</t>
    <rPh sb="1" eb="3">
      <t>タヨウ</t>
    </rPh>
    <rPh sb="4" eb="5">
      <t>サイ</t>
    </rPh>
    <rPh sb="7" eb="9">
      <t>デンリョク</t>
    </rPh>
    <rPh sb="14" eb="16">
      <t>テイキョウ</t>
    </rPh>
    <rPh sb="20" eb="23">
      <t>グタイテキ</t>
    </rPh>
    <rPh sb="24" eb="26">
      <t>ソチ</t>
    </rPh>
    <rPh sb="27" eb="28">
      <t>カンガ</t>
    </rPh>
    <rPh sb="29" eb="30">
      <t>カタ</t>
    </rPh>
    <phoneticPr fontId="24"/>
  </si>
  <si>
    <t>８　その他地球温暖化の対策に関する事項</t>
    <rPh sb="4" eb="5">
      <t>タ</t>
    </rPh>
    <rPh sb="5" eb="7">
      <t>チキュウ</t>
    </rPh>
    <rPh sb="7" eb="10">
      <t>オンダンカ</t>
    </rPh>
    <rPh sb="11" eb="13">
      <t>タイサク</t>
    </rPh>
    <rPh sb="14" eb="15">
      <t>カン</t>
    </rPh>
    <rPh sb="17" eb="19">
      <t>ジコウ</t>
    </rPh>
    <phoneticPr fontId="2"/>
  </si>
  <si>
    <t>長期的目標年度（2030年度）の利用量</t>
    <rPh sb="0" eb="2">
      <t>チョウキ</t>
    </rPh>
    <rPh sb="2" eb="3">
      <t>テキ</t>
    </rPh>
    <rPh sb="3" eb="5">
      <t>モクヒョウ</t>
    </rPh>
    <rPh sb="5" eb="7">
      <t>ネンド</t>
    </rPh>
    <rPh sb="12" eb="13">
      <t>ネン</t>
    </rPh>
    <rPh sb="13" eb="14">
      <t>ド</t>
    </rPh>
    <rPh sb="16" eb="18">
      <t>リヨウ</t>
    </rPh>
    <rPh sb="18" eb="19">
      <t>リョウ</t>
    </rPh>
    <phoneticPr fontId="2"/>
  </si>
  <si>
    <t>（未利用エネルギー等の具体的な利用促進対策、今後の開発の見通し等目標設定に係る措置の考え方）</t>
    <rPh sb="11" eb="14">
      <t>グタイテキ</t>
    </rPh>
    <rPh sb="15" eb="19">
      <t>リヨウソクシン</t>
    </rPh>
    <rPh sb="19" eb="21">
      <t>タイサク</t>
    </rPh>
    <rPh sb="22" eb="24">
      <t>コンゴ</t>
    </rPh>
    <rPh sb="25" eb="27">
      <t>カイハツ</t>
    </rPh>
    <rPh sb="28" eb="30">
      <t>ミトオ</t>
    </rPh>
    <rPh sb="31" eb="32">
      <t>トウ</t>
    </rPh>
    <rPh sb="32" eb="34">
      <t>モクヒョウ</t>
    </rPh>
    <rPh sb="34" eb="36">
      <t>セッテイ</t>
    </rPh>
    <rPh sb="37" eb="38">
      <t>カカワ</t>
    </rPh>
    <rPh sb="39" eb="41">
      <t>ソチ</t>
    </rPh>
    <rPh sb="42" eb="43">
      <t>カンガ</t>
    </rPh>
    <rPh sb="44" eb="45">
      <t>カタ</t>
    </rPh>
    <phoneticPr fontId="2"/>
  </si>
  <si>
    <t>（２）　火力発電所における熱効率の向上に係る措置及び目標</t>
    <rPh sb="4" eb="6">
      <t>カリョク</t>
    </rPh>
    <rPh sb="6" eb="8">
      <t>ハツデン</t>
    </rPh>
    <rPh sb="8" eb="9">
      <t>ショ</t>
    </rPh>
    <rPh sb="13" eb="16">
      <t>ネツコウリツ</t>
    </rPh>
    <rPh sb="17" eb="19">
      <t>コウジョウ</t>
    </rPh>
    <rPh sb="20" eb="21">
      <t>カカワ</t>
    </rPh>
    <rPh sb="22" eb="24">
      <t>ソチ</t>
    </rPh>
    <rPh sb="24" eb="25">
      <t>オヨ</t>
    </rPh>
    <rPh sb="26" eb="28">
      <t>モクヒョウ</t>
    </rPh>
    <phoneticPr fontId="2"/>
  </si>
  <si>
    <t>（火力発電所における具体的な地球温暖化対策について取組状況および今後の取組計画）</t>
    <phoneticPr fontId="2"/>
  </si>
  <si>
    <t>（３）　都内の電気需要者への地球温暖化対策促進の働きかけに係る措置</t>
    <rPh sb="4" eb="6">
      <t>トナイ</t>
    </rPh>
    <rPh sb="7" eb="9">
      <t>デンキ</t>
    </rPh>
    <rPh sb="9" eb="11">
      <t>ジュヨウ</t>
    </rPh>
    <rPh sb="11" eb="12">
      <t>シャ</t>
    </rPh>
    <rPh sb="14" eb="16">
      <t>チキュウ</t>
    </rPh>
    <rPh sb="16" eb="19">
      <t>オンダンカ</t>
    </rPh>
    <rPh sb="19" eb="21">
      <t>タイサク</t>
    </rPh>
    <rPh sb="21" eb="23">
      <t>ソクシン</t>
    </rPh>
    <rPh sb="24" eb="25">
      <t>ハタラ</t>
    </rPh>
    <rPh sb="29" eb="30">
      <t>カカ</t>
    </rPh>
    <rPh sb="31" eb="33">
      <t>ソチ</t>
    </rPh>
    <phoneticPr fontId="2"/>
  </si>
  <si>
    <t>都内電力供給量（千kWh）</t>
    <rPh sb="0" eb="2">
      <t>トナイ</t>
    </rPh>
    <rPh sb="2" eb="4">
      <t>デンリョク</t>
    </rPh>
    <rPh sb="4" eb="6">
      <t>キョウキュウ</t>
    </rPh>
    <rPh sb="6" eb="7">
      <t>リョウ</t>
    </rPh>
    <rPh sb="8" eb="9">
      <t>セン</t>
    </rPh>
    <phoneticPr fontId="2"/>
  </si>
  <si>
    <t>再生可能エネルギー
利用量（千kWh）</t>
    <rPh sb="0" eb="4">
      <t>サイセイカノウ</t>
    </rPh>
    <rPh sb="10" eb="12">
      <t>リヨウ</t>
    </rPh>
    <rPh sb="12" eb="13">
      <t>リョウ</t>
    </rPh>
    <phoneticPr fontId="2"/>
  </si>
  <si>
    <t>再エネ証書付与電気量</t>
    <rPh sb="0" eb="1">
      <t>サイ</t>
    </rPh>
    <rPh sb="3" eb="5">
      <t>ショウショ</t>
    </rPh>
    <rPh sb="5" eb="7">
      <t>フヨ</t>
    </rPh>
    <rPh sb="7" eb="9">
      <t>デンキ</t>
    </rPh>
    <rPh sb="9" eb="10">
      <t>リョウ</t>
    </rPh>
    <phoneticPr fontId="2"/>
  </si>
  <si>
    <t>証書未発行の再エネ電源からの電気量</t>
    <rPh sb="16" eb="17">
      <t>リョウ</t>
    </rPh>
    <phoneticPr fontId="2"/>
  </si>
  <si>
    <t>再生可能エネルギー利用率（％）</t>
    <rPh sb="0" eb="4">
      <t>サイセイカノウ</t>
    </rPh>
    <rPh sb="9" eb="12">
      <t>リヨウリツ</t>
    </rPh>
    <phoneticPr fontId="2"/>
  </si>
  <si>
    <t>再エネ証書かつ再エネ電源</t>
    <phoneticPr fontId="2"/>
  </si>
  <si>
    <t>新設再生可能エネルギー</t>
    <phoneticPr fontId="2"/>
  </si>
  <si>
    <t>電源種選択リスト</t>
    <rPh sb="0" eb="3">
      <t>デンゲンシュ</t>
    </rPh>
    <rPh sb="3" eb="5">
      <t>センタク</t>
    </rPh>
    <phoneticPr fontId="2"/>
  </si>
  <si>
    <t>非火力</t>
    <rPh sb="0" eb="1">
      <t>ヒ</t>
    </rPh>
    <rPh sb="1" eb="3">
      <t>カリョク</t>
    </rPh>
    <phoneticPr fontId="2"/>
  </si>
  <si>
    <t>太陽光（FIT）</t>
    <rPh sb="0" eb="3">
      <t>タイヨウコウ</t>
    </rPh>
    <phoneticPr fontId="2"/>
  </si>
  <si>
    <t>太陽光（FIP）</t>
    <rPh sb="0" eb="3">
      <t>タイヨウコウ</t>
    </rPh>
    <phoneticPr fontId="2"/>
  </si>
  <si>
    <t>太陽光（非FIT・非FIP）</t>
    <rPh sb="0" eb="3">
      <t>タイヨウコウ</t>
    </rPh>
    <rPh sb="4" eb="5">
      <t>ヒ</t>
    </rPh>
    <rPh sb="9" eb="10">
      <t>ヒ</t>
    </rPh>
    <phoneticPr fontId="2"/>
  </si>
  <si>
    <t>風力（FIT）</t>
    <rPh sb="0" eb="2">
      <t>フウリョク</t>
    </rPh>
    <phoneticPr fontId="2"/>
  </si>
  <si>
    <t>風力（FIP）</t>
    <rPh sb="0" eb="2">
      <t>フウリョク</t>
    </rPh>
    <phoneticPr fontId="2"/>
  </si>
  <si>
    <t>風力（非FIT・非FIP）</t>
    <rPh sb="0" eb="2">
      <t>フウリョク</t>
    </rPh>
    <rPh sb="3" eb="4">
      <t>ヒ</t>
    </rPh>
    <rPh sb="8" eb="9">
      <t>ヒ</t>
    </rPh>
    <phoneticPr fontId="2"/>
  </si>
  <si>
    <t>水力（3万kWh未満）（FIT）</t>
    <rPh sb="0" eb="2">
      <t>スイリョク</t>
    </rPh>
    <rPh sb="8" eb="10">
      <t>ミマン</t>
    </rPh>
    <phoneticPr fontId="2"/>
  </si>
  <si>
    <t>水力（3万kWh未満）（FIP）</t>
    <rPh sb="0" eb="2">
      <t>スイリョク</t>
    </rPh>
    <rPh sb="8" eb="10">
      <t>ミマン</t>
    </rPh>
    <phoneticPr fontId="2"/>
  </si>
  <si>
    <t>水力（3万kWh未満）（非FIT・非FIP）</t>
    <rPh sb="0" eb="2">
      <t>スイリョク</t>
    </rPh>
    <rPh sb="8" eb="10">
      <t>ミマン</t>
    </rPh>
    <rPh sb="12" eb="13">
      <t>ヒ</t>
    </rPh>
    <rPh sb="17" eb="18">
      <t>ヒ</t>
    </rPh>
    <phoneticPr fontId="2"/>
  </si>
  <si>
    <t>水力（3万kWh以上）（FIT）</t>
    <rPh sb="0" eb="2">
      <t>スイリョク</t>
    </rPh>
    <rPh sb="8" eb="10">
      <t>イジョウ</t>
    </rPh>
    <phoneticPr fontId="2"/>
  </si>
  <si>
    <t>水力（3万kWh以上）（FIP）</t>
    <rPh sb="0" eb="2">
      <t>スイリョク</t>
    </rPh>
    <rPh sb="8" eb="10">
      <t>イジョウ</t>
    </rPh>
    <phoneticPr fontId="2"/>
  </si>
  <si>
    <t>水力（3万kWh以上）（非FIT・非FIP）</t>
    <rPh sb="0" eb="2">
      <t>スイリョク</t>
    </rPh>
    <rPh sb="8" eb="10">
      <t>イジョウ</t>
    </rPh>
    <rPh sb="12" eb="13">
      <t>ヒ</t>
    </rPh>
    <rPh sb="17" eb="18">
      <t>ヒ</t>
    </rPh>
    <phoneticPr fontId="2"/>
  </si>
  <si>
    <t>地熱（FIT）</t>
    <rPh sb="0" eb="2">
      <t>チネツ</t>
    </rPh>
    <phoneticPr fontId="2"/>
  </si>
  <si>
    <t>地熱（FIP）</t>
    <rPh sb="0" eb="2">
      <t>チネツ</t>
    </rPh>
    <phoneticPr fontId="2"/>
  </si>
  <si>
    <t>地熱（非FIT・非FIP）</t>
    <rPh sb="0" eb="2">
      <t>チネツ</t>
    </rPh>
    <rPh sb="3" eb="4">
      <t>ヒ</t>
    </rPh>
    <rPh sb="8" eb="9">
      <t>ヒ</t>
    </rPh>
    <phoneticPr fontId="2"/>
  </si>
  <si>
    <t>バイオマス（FIT）</t>
    <phoneticPr fontId="2"/>
  </si>
  <si>
    <t>バイオマス（FIP）</t>
    <phoneticPr fontId="2"/>
  </si>
  <si>
    <t>再生可能バイオマス（非FIT・非FIP）</t>
    <rPh sb="0" eb="4">
      <t>サイセイカノウ</t>
    </rPh>
    <rPh sb="10" eb="11">
      <t>ヒ</t>
    </rPh>
    <rPh sb="15" eb="16">
      <t>ヒ</t>
    </rPh>
    <phoneticPr fontId="2"/>
  </si>
  <si>
    <t>火力</t>
    <rPh sb="0" eb="2">
      <t>カリョク</t>
    </rPh>
    <phoneticPr fontId="2"/>
  </si>
  <si>
    <t>原子力</t>
    <rPh sb="0" eb="3">
      <t>ゲンシリョク</t>
    </rPh>
    <phoneticPr fontId="2"/>
  </si>
  <si>
    <t>未利用エネルギー</t>
    <rPh sb="0" eb="3">
      <t>ミリヨウ</t>
    </rPh>
    <phoneticPr fontId="2"/>
  </si>
  <si>
    <t>石油</t>
    <rPh sb="0" eb="2">
      <t>セキユ</t>
    </rPh>
    <phoneticPr fontId="2"/>
  </si>
  <si>
    <t>他社等調達</t>
    <rPh sb="0" eb="2">
      <t>タシャ</t>
    </rPh>
    <rPh sb="2" eb="3">
      <t>トウ</t>
    </rPh>
    <rPh sb="3" eb="5">
      <t>チョウタツ</t>
    </rPh>
    <phoneticPr fontId="2"/>
  </si>
  <si>
    <t>他社から（FIT）</t>
    <phoneticPr fontId="2"/>
  </si>
  <si>
    <t>他社から（FIT）</t>
  </si>
  <si>
    <t>LNG</t>
    <phoneticPr fontId="2"/>
  </si>
  <si>
    <t>他社から（FIP）</t>
    <phoneticPr fontId="2"/>
  </si>
  <si>
    <t>他社から（FIP）</t>
  </si>
  <si>
    <t>その他火力</t>
    <rPh sb="2" eb="3">
      <t>タ</t>
    </rPh>
    <rPh sb="3" eb="5">
      <t>カリョク</t>
    </rPh>
    <phoneticPr fontId="2"/>
  </si>
  <si>
    <t>卸取引所</t>
    <rPh sb="0" eb="1">
      <t>オロシ</t>
    </rPh>
    <rPh sb="1" eb="3">
      <t>トリヒキ</t>
    </rPh>
    <rPh sb="3" eb="4">
      <t>ジョ</t>
    </rPh>
    <phoneticPr fontId="2"/>
  </si>
  <si>
    <t>再エネ</t>
    <rPh sb="0" eb="1">
      <t>サイ</t>
    </rPh>
    <phoneticPr fontId="2"/>
  </si>
  <si>
    <t>供給予定合計</t>
    <phoneticPr fontId="2"/>
  </si>
  <si>
    <t>メニューごとの再生可能エネルギー利用率等</t>
    <phoneticPr fontId="2"/>
  </si>
  <si>
    <t>新設再生可能エネルギー</t>
  </si>
  <si>
    <t>＜G列：電源種プルダウン１＞</t>
    <rPh sb="2" eb="3">
      <t>レツ</t>
    </rPh>
    <rPh sb="4" eb="7">
      <t>デンゲンシュ</t>
    </rPh>
    <phoneticPr fontId="2"/>
  </si>
  <si>
    <t>当年度の計画に
おける目標値</t>
    <phoneticPr fontId="2"/>
  </si>
  <si>
    <t>前年度の計画に
おける目標値</t>
    <phoneticPr fontId="2"/>
  </si>
  <si>
    <t>再エネ証書かつ
再エネ電源利用率</t>
    <phoneticPr fontId="2"/>
  </si>
  <si>
    <t>新設
再生可能エネルギー利用率</t>
    <phoneticPr fontId="2"/>
  </si>
  <si>
    <t>非再エネ</t>
  </si>
  <si>
    <t>再生可能エネルギー
利用率</t>
    <rPh sb="0" eb="2">
      <t>サイセイ</t>
    </rPh>
    <rPh sb="2" eb="4">
      <t>カノウ</t>
    </rPh>
    <rPh sb="10" eb="13">
      <t>リヨウリツ</t>
    </rPh>
    <phoneticPr fontId="2"/>
  </si>
  <si>
    <r>
      <t>調整後CO</t>
    </r>
    <r>
      <rPr>
        <sz val="6"/>
        <rFont val="ＭＳ Ｐ明朝"/>
        <family val="1"/>
        <charset val="128"/>
      </rPr>
      <t>2</t>
    </r>
    <r>
      <rPr>
        <sz val="8"/>
        <rFont val="ＭＳ Ｐ明朝"/>
        <family val="1"/>
        <charset val="128"/>
      </rPr>
      <t>排出係数（kg-CO</t>
    </r>
    <r>
      <rPr>
        <sz val="6"/>
        <rFont val="ＭＳ Ｐ明朝"/>
        <family val="1"/>
        <charset val="128"/>
      </rPr>
      <t>2</t>
    </r>
    <r>
      <rPr>
        <sz val="8"/>
        <rFont val="ＭＳ Ｐ明朝"/>
        <family val="1"/>
        <charset val="128"/>
      </rPr>
      <t>/kWh）</t>
    </r>
    <phoneticPr fontId="2"/>
  </si>
  <si>
    <r>
      <t>・開始日には「計_提出書」シートで入力した提出日が初期値として自動設定されます</t>
    </r>
    <r>
      <rPr>
        <b/>
        <sz val="11"/>
        <color indexed="10"/>
        <rFont val="ＭＳ Ｐ明朝"/>
        <family val="1"/>
        <charset val="128"/>
      </rPr>
      <t>。</t>
    </r>
    <rPh sb="1" eb="4">
      <t>カイシビ</t>
    </rPh>
    <rPh sb="7" eb="8">
      <t>ケイ</t>
    </rPh>
    <rPh sb="9" eb="12">
      <t>テイシュツショ</t>
    </rPh>
    <rPh sb="17" eb="19">
      <t>ニュウリョク</t>
    </rPh>
    <rPh sb="21" eb="24">
      <t>テイシュツビ</t>
    </rPh>
    <rPh sb="25" eb="28">
      <t>ショキチ</t>
    </rPh>
    <rPh sb="31" eb="33">
      <t>ジドウ</t>
    </rPh>
    <rPh sb="33" eb="35">
      <t>セッテイ</t>
    </rPh>
    <phoneticPr fontId="2"/>
  </si>
  <si>
    <t>　変更する場合は、コメントにしたがって提出日以降の日付を入力してください。</t>
    <rPh sb="1" eb="3">
      <t>ヘンコウ</t>
    </rPh>
    <rPh sb="5" eb="7">
      <t>バアイ</t>
    </rPh>
    <rPh sb="19" eb="22">
      <t>テイシュツビ</t>
    </rPh>
    <rPh sb="22" eb="24">
      <t>イコウ</t>
    </rPh>
    <rPh sb="25" eb="27">
      <t>ヒヅケ</t>
    </rPh>
    <rPh sb="28" eb="30">
      <t>ニュウリョク</t>
    </rPh>
    <phoneticPr fontId="2"/>
  </si>
  <si>
    <r>
      <t xml:space="preserve">・当年度計画における都内電力量の電源種別の再エネ証書かつ再エネ電源利用量、新設再生可能エネルギー利用量について、 </t>
    </r>
    <r>
      <rPr>
        <b/>
        <u/>
        <sz val="11"/>
        <color rgb="FFFF0000"/>
        <rFont val="ＭＳ Ｐ明朝"/>
        <family val="1"/>
        <charset val="128"/>
      </rPr>
      <t>B1 シートに記載する</t>
    </r>
    <r>
      <rPr>
        <b/>
        <sz val="11"/>
        <color rgb="FFFF0000"/>
        <rFont val="ＭＳ Ｐ明朝"/>
        <family val="1"/>
        <charset val="128"/>
      </rPr>
      <t>ことにより 再エ ネ証書かつ再エネ電源の利用率と、新設再生可能エネルギー利用率 が自動で表示されます。</t>
    </r>
    <phoneticPr fontId="2"/>
  </si>
  <si>
    <r>
      <t>・2030年度までの期間における年度ごとの再生可能エネルギー利用量・再生可能エネルギー
利用率について、見込み値を</t>
    </r>
    <r>
      <rPr>
        <b/>
        <u/>
        <sz val="11"/>
        <color rgb="FFFF0000"/>
        <rFont val="ＭＳ Ｐ明朝"/>
        <family val="1"/>
        <charset val="128"/>
      </rPr>
      <t>B1 シートに記載する</t>
    </r>
    <r>
      <rPr>
        <b/>
        <sz val="11"/>
        <color rgb="FFFF0000"/>
        <rFont val="ＭＳ Ｐ明朝"/>
        <family val="1"/>
        <charset val="128"/>
      </rPr>
      <t>ことにより「 2030 年度までの再生可能エネルギー利用目標」 に反映されます。</t>
    </r>
    <phoneticPr fontId="2"/>
  </si>
  <si>
    <r>
      <t xml:space="preserve">自社及び子会社が所有する火力発電所の熱効率を向上させるための措置及び目標値を記載してください。
</t>
    </r>
    <r>
      <rPr>
        <b/>
        <u/>
        <sz val="10"/>
        <color indexed="10"/>
        <rFont val="ＭＳ Ｐ明朝"/>
        <family val="1"/>
        <charset val="128"/>
      </rPr>
      <t>※火力発電所を所有していない場合は、その旨を記載してください。</t>
    </r>
    <rPh sb="49" eb="51">
      <t>カリョク</t>
    </rPh>
    <rPh sb="51" eb="53">
      <t>ハツデン</t>
    </rPh>
    <rPh sb="53" eb="54">
      <t>ショ</t>
    </rPh>
    <rPh sb="55" eb="57">
      <t>ショユウ</t>
    </rPh>
    <rPh sb="62" eb="64">
      <t>バアイ</t>
    </rPh>
    <rPh sb="68" eb="69">
      <t>ムネ</t>
    </rPh>
    <rPh sb="70" eb="72">
      <t>キサイ</t>
    </rPh>
    <phoneticPr fontId="2"/>
  </si>
  <si>
    <r>
      <rPr>
        <b/>
        <u/>
        <sz val="11"/>
        <color indexed="10"/>
        <rFont val="ＭＳ Ｐ明朝"/>
        <family val="1"/>
        <charset val="128"/>
      </rPr>
      <t>都内への電気の供給に係る</t>
    </r>
    <r>
      <rPr>
        <b/>
        <sz val="11"/>
        <color indexed="10"/>
        <rFont val="ＭＳ Ｐ明朝"/>
        <family val="1"/>
        <charset val="128"/>
      </rPr>
      <t>利用量・利用率を記載してください。
※利用予定がない場合は「－」ではなく、「0」と入力してください。</t>
    </r>
    <rPh sb="31" eb="33">
      <t>リヨウ</t>
    </rPh>
    <rPh sb="33" eb="35">
      <t>ヨテイ</t>
    </rPh>
    <rPh sb="38" eb="40">
      <t>バアイ</t>
    </rPh>
    <rPh sb="53" eb="55">
      <t>ニュウリョク</t>
    </rPh>
    <phoneticPr fontId="2"/>
  </si>
  <si>
    <r>
      <t>供給予定合計欄には、</t>
    </r>
    <r>
      <rPr>
        <b/>
        <u/>
        <sz val="11"/>
        <color rgb="FFFF0000"/>
        <rFont val="ＭＳ Ｐ明朝"/>
        <family val="1"/>
        <charset val="128"/>
      </rPr>
      <t>2024年度における都内への計画供給量</t>
    </r>
    <r>
      <rPr>
        <b/>
        <sz val="11"/>
        <color rgb="FFFF0000"/>
        <rFont val="ＭＳ Ｐ明朝"/>
        <family val="1"/>
        <charset val="128"/>
      </rPr>
      <t>を記入してください。</t>
    </r>
    <rPh sb="0" eb="6">
      <t>キョウキュウヨテイゴウケイ</t>
    </rPh>
    <rPh sb="6" eb="7">
      <t>ラン</t>
    </rPh>
    <rPh sb="14" eb="16">
      <t>ネンド</t>
    </rPh>
    <rPh sb="20" eb="22">
      <t>トナイ</t>
    </rPh>
    <rPh sb="24" eb="26">
      <t>ケイカク</t>
    </rPh>
    <rPh sb="26" eb="28">
      <t>キョウキュウ</t>
    </rPh>
    <rPh sb="28" eb="29">
      <t>リョウ</t>
    </rPh>
    <rPh sb="30" eb="32">
      <t>キニュウ</t>
    </rPh>
    <phoneticPr fontId="2"/>
  </si>
  <si>
    <t>＜H列：電源種プルダウン２＞</t>
    <rPh sb="2" eb="3">
      <t>レツ</t>
    </rPh>
    <rPh sb="4" eb="7">
      <t>デンゲンシュ</t>
    </rPh>
    <phoneticPr fontId="2"/>
  </si>
  <si>
    <t>＜F列：契約時の確約プルダウン＞</t>
    <rPh sb="2" eb="3">
      <t>レツ</t>
    </rPh>
    <rPh sb="4" eb="7">
      <t>ケイヤクジ</t>
    </rPh>
    <rPh sb="8" eb="10">
      <t>カクヤク</t>
    </rPh>
    <phoneticPr fontId="2"/>
  </si>
  <si>
    <t>有</t>
    <rPh sb="0" eb="1">
      <t>アリ</t>
    </rPh>
    <phoneticPr fontId="2"/>
  </si>
  <si>
    <t>無</t>
    <rPh sb="0" eb="1">
      <t>ナシ</t>
    </rPh>
    <phoneticPr fontId="2"/>
  </si>
  <si>
    <t>新設再生可能エネルギー利用率</t>
    <phoneticPr fontId="2"/>
  </si>
  <si>
    <t>発電所
番号</t>
    <rPh sb="0" eb="2">
      <t>ハツデン</t>
    </rPh>
    <rPh sb="2" eb="3">
      <t>ショ</t>
    </rPh>
    <rPh sb="4" eb="6">
      <t>バンゴウ</t>
    </rPh>
    <phoneticPr fontId="2"/>
  </si>
  <si>
    <t>バイオマス
発電の
燃料種</t>
    <rPh sb="6" eb="8">
      <t>ハツデン</t>
    </rPh>
    <rPh sb="10" eb="13">
      <t>ネンリョウシュ</t>
    </rPh>
    <phoneticPr fontId="2"/>
  </si>
  <si>
    <t>A3_2シートの発電所
番号</t>
    <rPh sb="8" eb="11">
      <t>ハツデンショ</t>
    </rPh>
    <rPh sb="12" eb="14">
      <t>バンゴウ</t>
    </rPh>
    <phoneticPr fontId="2"/>
  </si>
  <si>
    <t>A3_2シート
の発電所
番号</t>
    <rPh sb="9" eb="12">
      <t>ハツデンショ</t>
    </rPh>
    <rPh sb="13" eb="15">
      <t>バンゴウ</t>
    </rPh>
    <phoneticPr fontId="2"/>
  </si>
  <si>
    <t>　　B2シートに記載した「メニューごとの再生可能エネルギー利用率等」の記載内容から該当する項目を
　　反映していますので、表示されている内容を確認いただき、 修正が必要な場合は、 B2シートの記載
　　内容を修正 してください。</t>
    <phoneticPr fontId="2"/>
  </si>
  <si>
    <t>＜I列 :主要な燃料種プルダウン＞</t>
    <rPh sb="2" eb="3">
      <t>レツ</t>
    </rPh>
    <rPh sb="5" eb="7">
      <t>シュヨウ</t>
    </rPh>
    <rPh sb="8" eb="10">
      <t>ネンリョウ</t>
    </rPh>
    <rPh sb="10" eb="11">
      <t>シュ</t>
    </rPh>
    <phoneticPr fontId="2"/>
  </si>
  <si>
    <t>グラフデータ</t>
    <phoneticPr fontId="2"/>
  </si>
  <si>
    <t>Ｂ２　本ページは公表されません</t>
    <rPh sb="3" eb="4">
      <t>ホン</t>
    </rPh>
    <rPh sb="8" eb="10">
      <t>コウヒョウ</t>
    </rPh>
    <phoneticPr fontId="2"/>
  </si>
  <si>
    <t>Ｂ１　本ページは公表されません</t>
    <rPh sb="3" eb="4">
      <t>ホン</t>
    </rPh>
    <rPh sb="8" eb="10">
      <t>コウヒョウ</t>
    </rPh>
    <phoneticPr fontId="2"/>
  </si>
  <si>
    <t>2023年度提出再エネ目標</t>
    <rPh sb="4" eb="6">
      <t>ネンド</t>
    </rPh>
    <rPh sb="6" eb="8">
      <t>テイシュツ</t>
    </rPh>
    <rPh sb="8" eb="9">
      <t>サイ</t>
    </rPh>
    <rPh sb="11" eb="13">
      <t>モクヒョウ</t>
    </rPh>
    <phoneticPr fontId="24"/>
  </si>
  <si>
    <t>2023年度提出未利用エネ目標</t>
    <rPh sb="4" eb="6">
      <t>ネンド</t>
    </rPh>
    <rPh sb="6" eb="8">
      <t>テイシュツ</t>
    </rPh>
    <rPh sb="8" eb="11">
      <t>ミリヨウ</t>
    </rPh>
    <rPh sb="13" eb="15">
      <t>モクヒョウ</t>
    </rPh>
    <phoneticPr fontId="24"/>
  </si>
  <si>
    <t>当年度</t>
    <rPh sb="0" eb="3">
      <t>トウネンド</t>
    </rPh>
    <phoneticPr fontId="2"/>
  </si>
  <si>
    <t>次年度</t>
    <rPh sb="0" eb="3">
      <t>ジネンド</t>
    </rPh>
    <phoneticPr fontId="2"/>
  </si>
  <si>
    <t>長期</t>
    <rPh sb="0" eb="2">
      <t>チョウキ</t>
    </rPh>
    <phoneticPr fontId="2"/>
  </si>
  <si>
    <t>登録番号</t>
    <rPh sb="0" eb="2">
      <t>トウロク</t>
    </rPh>
    <rPh sb="2" eb="4">
      <t>バンゴウ</t>
    </rPh>
    <phoneticPr fontId="2"/>
  </si>
  <si>
    <t>昨年度対象事業者</t>
    <rPh sb="0" eb="3">
      <t>サクネンド</t>
    </rPh>
    <rPh sb="3" eb="5">
      <t>タイショウ</t>
    </rPh>
    <rPh sb="5" eb="8">
      <t>ジギョウシャ</t>
    </rPh>
    <phoneticPr fontId="2"/>
  </si>
  <si>
    <t>2024年度以下</t>
  </si>
  <si>
    <t>2023年度値以上</t>
  </si>
  <si>
    <t>2024年度以上</t>
  </si>
  <si>
    <t>株式会社エナジーバンクパートナーズ</t>
  </si>
  <si>
    <t>2023年度と同水準</t>
  </si>
  <si>
    <t>22年度比10%程度削減</t>
  </si>
  <si>
    <t>0.359程度</t>
  </si>
  <si>
    <t>2022年度程度</t>
  </si>
  <si>
    <t>CO2排出量
2013年度比50％減</t>
  </si>
  <si>
    <t>拡大を目指す</t>
  </si>
  <si>
    <t>2023年度同レベル</t>
  </si>
  <si>
    <t>可能な限り活用</t>
  </si>
  <si>
    <t>0.392以下</t>
  </si>
  <si>
    <t>0.196以下</t>
  </si>
  <si>
    <t>2023年度レベル</t>
  </si>
  <si>
    <t>約1%</t>
  </si>
  <si>
    <t>ＭＣリテールエナジー株式会社</t>
  </si>
  <si>
    <t xml:space="preserve">0.5kg-CO2/kWh程度	</t>
  </si>
  <si>
    <t>0.48kg-CO2/kWh程度</t>
  </si>
  <si>
    <t>0.40kg-CO2/kWh程度</t>
  </si>
  <si>
    <t>当年実績以下</t>
  </si>
  <si>
    <t>2022年度未満</t>
  </si>
  <si>
    <t>ＨＴＢエナジー株式会社</t>
  </si>
  <si>
    <t>最大限導入</t>
  </si>
  <si>
    <t>フレッシュエナジー合同会社</t>
  </si>
  <si>
    <t>2022年度同等</t>
  </si>
  <si>
    <t>2022年同等</t>
  </si>
  <si>
    <t>２０２３年度水準</t>
  </si>
  <si>
    <t>２０２３年度水準より低減</t>
  </si>
  <si>
    <t>株式会社津軽あっぷるパワー</t>
  </si>
  <si>
    <t>株式会社Ｕ－ＰＯＷＥＲ</t>
  </si>
  <si>
    <t>宮崎瓦斯株式会社</t>
  </si>
  <si>
    <t>常石商事株式会社</t>
  </si>
  <si>
    <t>0.433(基礎排出係数）</t>
  </si>
  <si>
    <t>極力抑制</t>
  </si>
  <si>
    <t>※</t>
  </si>
  <si>
    <t>日本サスエネアグリゲーション株式会社</t>
  </si>
  <si>
    <t>株式会社ＪＴＢコミュニケーションデザイン</t>
  </si>
  <si>
    <t>供給見込なし</t>
  </si>
  <si>
    <t>0.441以下</t>
  </si>
  <si>
    <t>なし</t>
  </si>
  <si>
    <t>株式会社クリーンエナジーコネクト</t>
  </si>
  <si>
    <t>0.430以下</t>
  </si>
  <si>
    <t>0.553程度（基礎排出係数）</t>
  </si>
  <si>
    <t>株式会社日本グリーンエネルギーアグリゲート</t>
  </si>
  <si>
    <t>供給休止中</t>
  </si>
  <si>
    <t>株式会社トーヨーエネルギーファーム</t>
  </si>
  <si>
    <t>ALL GREEN POWER株式会社</t>
  </si>
  <si>
    <t>サンフラワー電力合同会社</t>
  </si>
  <si>
    <t>クリスタル電力合同会社</t>
  </si>
  <si>
    <t>株式会社ムダカラ（旧ユビニティー）</t>
  </si>
  <si>
    <t>Trisolaris合同会社</t>
  </si>
  <si>
    <t>0.445以下</t>
  </si>
  <si>
    <t>Q.ENESTでんき株式会社</t>
  </si>
  <si>
    <t>0.450程度</t>
  </si>
  <si>
    <t>2023年度比10％程度削減</t>
  </si>
  <si>
    <t>2023年度比10%程度削減</t>
  </si>
  <si>
    <t>2023年度同等導入目標</t>
  </si>
  <si>
    <t>株式会社大仙こまちパワー</t>
  </si>
  <si>
    <t>エンジー・エナジー・マーケティング・ジャパン株式会社</t>
  </si>
  <si>
    <t>2023年度水準</t>
  </si>
  <si>
    <t>エンフィニティ・エナジー株式会社</t>
  </si>
  <si>
    <t>2024年度以上確保</t>
  </si>
  <si>
    <t>0.469以下</t>
  </si>
  <si>
    <t>極力増加を
目指す</t>
  </si>
  <si>
    <t>Ｆｏｒｗａｒｄ　Ｔｒａｄｉｎｇ株式会社</t>
  </si>
  <si>
    <t>Q.ENESTホールディングス株式会社</t>
  </si>
  <si>
    <t>2023年度
水準以上</t>
  </si>
  <si>
    <t>前年度より改善した数値</t>
  </si>
  <si>
    <t>アスエネ株式会社</t>
  </si>
  <si>
    <t>TEPCOライフサービス株式会社</t>
  </si>
  <si>
    <t>株式会社エナジーパートナー</t>
  </si>
  <si>
    <t>CastletonCommoditiesJapan合同会社</t>
  </si>
  <si>
    <t>株式会社ウエストエナジー</t>
  </si>
  <si>
    <t>二次資源ホールディングス株式会社</t>
  </si>
  <si>
    <t>株式会社ｅパワー</t>
  </si>
  <si>
    <t>株式会社MTエナジー</t>
  </si>
  <si>
    <t>株式会社FPS</t>
  </si>
  <si>
    <t>エーステクノロジー株式会社</t>
  </si>
  <si>
    <t>A0860</t>
  </si>
  <si>
    <t>岡谷酸素株式会社</t>
  </si>
  <si>
    <t>A0861</t>
  </si>
  <si>
    <t>ＧＢＰ株式会社</t>
  </si>
  <si>
    <t>A0862</t>
  </si>
  <si>
    <t>株式会社ＳＡＮＷＡみらい電力</t>
  </si>
  <si>
    <t>A0863</t>
  </si>
  <si>
    <t>株式会社絆</t>
  </si>
  <si>
    <t>A0864</t>
  </si>
  <si>
    <t>三菱電機フィナンシャルソリューションズ株式会社</t>
  </si>
  <si>
    <t>A0865</t>
  </si>
  <si>
    <t>東北エネルギーサービス株式会社</t>
  </si>
  <si>
    <t>A0866</t>
  </si>
  <si>
    <t>株式会社いなしきエナジー</t>
  </si>
  <si>
    <t>A0867</t>
  </si>
  <si>
    <t>ながのスマートパワー株式会社</t>
  </si>
  <si>
    <t>A0868</t>
  </si>
  <si>
    <t>株式会社ホクレン油機サービス</t>
  </si>
  <si>
    <t>A0869</t>
  </si>
  <si>
    <t>株式会社ＪＲ東日本商事</t>
  </si>
  <si>
    <t>A0870</t>
  </si>
  <si>
    <t>岡山ガス株式会社</t>
  </si>
  <si>
    <t>A0871</t>
  </si>
  <si>
    <t>合同会社グリーンパワーリテイリング</t>
  </si>
  <si>
    <t>A0872</t>
  </si>
  <si>
    <t>テラスエナジー株式会社</t>
  </si>
  <si>
    <t>A0873</t>
  </si>
  <si>
    <t>川崎未来エナジー株式会社</t>
  </si>
  <si>
    <t>A0874</t>
  </si>
  <si>
    <t>株式会社いずみみらい</t>
  </si>
  <si>
    <t>A0875</t>
  </si>
  <si>
    <t>株式会社ＲＥフォワード</t>
  </si>
  <si>
    <t>A0876</t>
  </si>
  <si>
    <t>Ｅ‐Ｆｌｏｗ合同会社</t>
  </si>
  <si>
    <t>A0877</t>
  </si>
  <si>
    <t>株式会社アット東京</t>
  </si>
  <si>
    <t>A0878</t>
  </si>
  <si>
    <t>株式会社グリーングロース</t>
  </si>
  <si>
    <t>A0879</t>
  </si>
  <si>
    <t>合同会社エコパワー</t>
  </si>
  <si>
    <t>A0880</t>
  </si>
  <si>
    <t>株式会社つるエネルギー</t>
  </si>
  <si>
    <t>A0881</t>
  </si>
  <si>
    <t>川重商事株式会社</t>
  </si>
  <si>
    <t>A0882</t>
  </si>
  <si>
    <t>株式会社ＪＥＲＡ　Ｃｒｏｓｓ</t>
  </si>
  <si>
    <t>A0883</t>
  </si>
  <si>
    <t>飛騨高山電力株式会社</t>
  </si>
  <si>
    <t>A0884</t>
  </si>
  <si>
    <t>大平洋金属株式会社</t>
  </si>
  <si>
    <t>東京電力パワーグリッド株式会社</t>
  </si>
  <si>
    <t>0.743程度</t>
  </si>
  <si>
    <t>1,594程度</t>
  </si>
  <si>
    <t>1.06%程度</t>
  </si>
  <si>
    <t>極力利用</t>
  </si>
  <si>
    <r>
      <t>2023年度提出CO</t>
    </r>
    <r>
      <rPr>
        <sz val="6"/>
        <rFont val="游ゴシック"/>
        <family val="3"/>
        <charset val="128"/>
      </rPr>
      <t>2</t>
    </r>
    <r>
      <rPr>
        <sz val="11"/>
        <rFont val="ＭＳ Ｐゴシック"/>
        <family val="3"/>
        <charset val="128"/>
      </rPr>
      <t>排出係数目標</t>
    </r>
    <rPh sb="4" eb="6">
      <t>ネンド</t>
    </rPh>
    <rPh sb="6" eb="8">
      <t>テイシュツ</t>
    </rPh>
    <rPh sb="11" eb="13">
      <t>ハイシュツ</t>
    </rPh>
    <rPh sb="13" eb="15">
      <t>ケイスウ</t>
    </rPh>
    <rPh sb="15" eb="17">
      <t>モクヒョウ</t>
    </rPh>
    <phoneticPr fontId="24"/>
  </si>
  <si>
    <r>
      <t>・当年度計画における都内電力量の電源種別利用量等について、</t>
    </r>
    <r>
      <rPr>
        <b/>
        <u/>
        <sz val="11"/>
        <color rgb="FFFF0000"/>
        <rFont val="ＭＳ Ｐ明朝"/>
        <family val="1"/>
        <charset val="128"/>
      </rPr>
      <t>B1 シートに記載する</t>
    </r>
    <r>
      <rPr>
        <b/>
        <sz val="11"/>
        <color rgb="FFFF0000"/>
        <rFont val="ＭＳ Ｐ明朝"/>
        <family val="1"/>
        <charset val="128"/>
      </rPr>
      <t>ことによ
り電源構成図、及び再生可能エネルギー利用率図が自動で表示されます。</t>
    </r>
    <rPh sb="56" eb="58">
      <t>カノウ</t>
    </rPh>
    <rPh sb="63" eb="65">
      <t>リヨウ</t>
    </rPh>
    <phoneticPr fontId="2"/>
  </si>
  <si>
    <t>・今年度においては、再生可能エネルギー利用量・利用率の目標値を前年度において計画していた場合にあっては、当該計画していた目標値を入力してください。計画をしていない場合には、空欄(-)で問題ありません。</t>
    <rPh sb="1" eb="4">
      <t>コンネンド</t>
    </rPh>
    <rPh sb="10" eb="12">
      <t>サイセイ</t>
    </rPh>
    <rPh sb="12" eb="14">
      <t>カノウ</t>
    </rPh>
    <rPh sb="19" eb="21">
      <t>リヨウ</t>
    </rPh>
    <rPh sb="21" eb="22">
      <t>リョウ</t>
    </rPh>
    <rPh sb="23" eb="26">
      <t>リヨウリツ</t>
    </rPh>
    <rPh sb="27" eb="29">
      <t>モクヒョウ</t>
    </rPh>
    <rPh sb="64" eb="66">
      <t>ニュウリョク</t>
    </rPh>
    <rPh sb="73" eb="75">
      <t>ケイカク</t>
    </rPh>
    <rPh sb="81" eb="83">
      <t>バアイ</t>
    </rPh>
    <rPh sb="86" eb="88">
      <t>クウラン</t>
    </rPh>
    <rPh sb="92" eb="94">
      <t>モンダイ</t>
    </rPh>
    <phoneticPr fontId="2"/>
  </si>
  <si>
    <t>火力（石炭）</t>
    <rPh sb="0" eb="2">
      <t>カリョク</t>
    </rPh>
    <rPh sb="3" eb="5">
      <t>セキタン</t>
    </rPh>
    <phoneticPr fontId="2"/>
  </si>
  <si>
    <t>火力（石油）</t>
    <rPh sb="0" eb="2">
      <t>カリョク</t>
    </rPh>
    <phoneticPr fontId="2"/>
  </si>
  <si>
    <t>火力（LNG）</t>
    <rPh sb="0" eb="2">
      <t>カリョク</t>
    </rPh>
    <phoneticPr fontId="2"/>
  </si>
  <si>
    <t>火力（その他）</t>
    <rPh sb="5" eb="6">
      <t>タ</t>
    </rPh>
    <phoneticPr fontId="2"/>
  </si>
  <si>
    <t>非再生可能バイオマス</t>
    <rPh sb="0" eb="1">
      <t>ヒ</t>
    </rPh>
    <phoneticPr fontId="2"/>
  </si>
  <si>
    <r>
      <t xml:space="preserve">再生可能エネルギー
</t>
    </r>
    <r>
      <rPr>
        <sz val="7"/>
        <rFont val="ＭＳ Ｐ明朝"/>
        <family val="1"/>
        <charset val="128"/>
      </rPr>
      <t>（再エネ証書付与電気及び証書未発行の再エネ電源からの電気）</t>
    </r>
    <rPh sb="0" eb="2">
      <t>サイセイ</t>
    </rPh>
    <rPh sb="2" eb="4">
      <t>カノウ</t>
    </rPh>
    <phoneticPr fontId="2"/>
  </si>
  <si>
    <t>再生可能バイオマス（FIT）</t>
    <rPh sb="0" eb="2">
      <t>サイセイ</t>
    </rPh>
    <rPh sb="2" eb="4">
      <t>カノウ</t>
    </rPh>
    <phoneticPr fontId="2"/>
  </si>
  <si>
    <t>再生可能バイオマス（FIP）</t>
    <rPh sb="0" eb="2">
      <t>サイセイ</t>
    </rPh>
    <rPh sb="2" eb="4">
      <t>カノウ</t>
    </rPh>
    <phoneticPr fontId="2"/>
  </si>
  <si>
    <t>他社から</t>
    <phoneticPr fontId="2"/>
  </si>
  <si>
    <t>他社から（非FIT・非FIP）</t>
    <rPh sb="0" eb="2">
      <t>タシャ</t>
    </rPh>
    <rPh sb="5" eb="6">
      <t>ヒ</t>
    </rPh>
    <rPh sb="10" eb="11">
      <t>ヒ</t>
    </rPh>
    <phoneticPr fontId="2"/>
  </si>
  <si>
    <t>火力（石油）</t>
    <rPh sb="0" eb="2">
      <t>カリョク</t>
    </rPh>
    <rPh sb="3" eb="5">
      <t>セキユ</t>
    </rPh>
    <phoneticPr fontId="2"/>
  </si>
  <si>
    <t>火力（その他）</t>
    <rPh sb="0" eb="2">
      <t>カリョク</t>
    </rPh>
    <rPh sb="5" eb="6">
      <t>タ</t>
    </rPh>
    <phoneticPr fontId="2"/>
  </si>
  <si>
    <t>再生可能エネルギー
（再エネ証書付与電気及び証書未発行の再エネ電源からの電気）</t>
    <phoneticPr fontId="2"/>
  </si>
  <si>
    <t>非再生可能バイオマス</t>
    <rPh sb="0" eb="1">
      <t>ヒ</t>
    </rPh>
    <rPh sb="1" eb="5">
      <t>サイセイカノウ</t>
    </rPh>
    <phoneticPr fontId="2"/>
  </si>
  <si>
    <t>その他再生可能</t>
    <rPh sb="2" eb="3">
      <t>タ</t>
    </rPh>
    <rPh sb="3" eb="5">
      <t>サイセイ</t>
    </rPh>
    <rPh sb="5" eb="7">
      <t>カノウ</t>
    </rPh>
    <phoneticPr fontId="2"/>
  </si>
  <si>
    <t>利用量
（千kWh）</t>
    <rPh sb="0" eb="2">
      <t>リヨウ</t>
    </rPh>
    <rPh sb="2" eb="3">
      <t>リョウ</t>
    </rPh>
    <phoneticPr fontId="2"/>
  </si>
  <si>
    <t>当年度計画における都内供給量</t>
    <rPh sb="0" eb="3">
      <t>トウネンド</t>
    </rPh>
    <rPh sb="3" eb="5">
      <t>ケイカク</t>
    </rPh>
    <rPh sb="9" eb="11">
      <t>トナイ</t>
    </rPh>
    <rPh sb="11" eb="14">
      <t>キョウキュウリョウ</t>
    </rPh>
    <phoneticPr fontId="2"/>
  </si>
  <si>
    <t>※黄色セルに入力してください。</t>
    <rPh sb="1" eb="3">
      <t>キイロ</t>
    </rPh>
    <rPh sb="6" eb="8">
      <t>ニュウリョク</t>
    </rPh>
    <phoneticPr fontId="2"/>
  </si>
  <si>
    <t>黄色の着色セルは必須入力項目です。</t>
    <rPh sb="0" eb="2">
      <t>キイロ</t>
    </rPh>
    <rPh sb="3" eb="5">
      <t>チャクショク</t>
    </rPh>
    <rPh sb="8" eb="10">
      <t>ヒッス</t>
    </rPh>
    <rPh sb="10" eb="12">
      <t>ニュウリョク</t>
    </rPh>
    <rPh sb="12" eb="14">
      <t>コウモク</t>
    </rPh>
    <phoneticPr fontId="2"/>
  </si>
  <si>
    <t>メタン発酵バイオガス</t>
    <phoneticPr fontId="2"/>
  </si>
  <si>
    <t>国内木質バイオマス</t>
    <phoneticPr fontId="2"/>
  </si>
  <si>
    <t>バイオマス固体燃料</t>
    <phoneticPr fontId="2"/>
  </si>
  <si>
    <t>農産物のバイオマス</t>
    <phoneticPr fontId="2"/>
  </si>
  <si>
    <t>建設資材廃棄物</t>
    <phoneticPr fontId="2"/>
  </si>
  <si>
    <t>その他のバイオマス燃料</t>
    <phoneticPr fontId="2"/>
  </si>
  <si>
    <t>運転開始年月</t>
    <rPh sb="0" eb="2">
      <t>ウンテン</t>
    </rPh>
    <rPh sb="2" eb="4">
      <t>カイシ</t>
    </rPh>
    <rPh sb="4" eb="5">
      <t>ネン</t>
    </rPh>
    <rPh sb="5" eb="6">
      <t>ツキ</t>
    </rPh>
    <phoneticPr fontId="2"/>
  </si>
  <si>
    <t>２　地球温暖化対策の取組方針</t>
    <rPh sb="2" eb="4">
      <t>チキュウ</t>
    </rPh>
    <rPh sb="4" eb="6">
      <t>オンダン</t>
    </rPh>
    <rPh sb="6" eb="7">
      <t>カ</t>
    </rPh>
    <rPh sb="7" eb="9">
      <t>タイサク</t>
    </rPh>
    <rPh sb="10" eb="12">
      <t>トリクミ</t>
    </rPh>
    <rPh sb="12" eb="14">
      <t>ホウシン</t>
    </rPh>
    <phoneticPr fontId="2"/>
  </si>
  <si>
    <t>３　地球温暖化対策の推進体制</t>
    <rPh sb="2" eb="4">
      <t>チキュウ</t>
    </rPh>
    <rPh sb="4" eb="7">
      <t>オンダンカ</t>
    </rPh>
    <rPh sb="7" eb="9">
      <t>タイサク</t>
    </rPh>
    <rPh sb="10" eb="12">
      <t>スイシン</t>
    </rPh>
    <rPh sb="12" eb="14">
      <t>タイセイ</t>
    </rPh>
    <phoneticPr fontId="2"/>
  </si>
  <si>
    <t>事業者のHPアドレス</t>
    <rPh sb="0" eb="3">
      <t>ジギョウシャ</t>
    </rPh>
    <phoneticPr fontId="2"/>
  </si>
  <si>
    <t>１．特定エネルギー供給事業者の概要</t>
    <rPh sb="2" eb="4">
      <t>トクテイ</t>
    </rPh>
    <rPh sb="9" eb="11">
      <t>キョウキュウ</t>
    </rPh>
    <rPh sb="11" eb="13">
      <t>ジギョウ</t>
    </rPh>
    <rPh sb="13" eb="14">
      <t>シャ</t>
    </rPh>
    <rPh sb="15" eb="17">
      <t>ガイヨウ</t>
    </rPh>
    <phoneticPr fontId="28"/>
  </si>
  <si>
    <t>５．再生可能エネルギー利用量・利用率の拡大に係る措置及び目標、６．供給する電気における電気における電源構成、属性、新設再生エネルギー利用率</t>
    <rPh sb="66" eb="69">
      <t>リヨウリツ</t>
    </rPh>
    <phoneticPr fontId="28"/>
  </si>
  <si>
    <t>再生可能エネルギー利用量・利用率の拡大に係る措置及び目標</t>
    <phoneticPr fontId="2"/>
  </si>
  <si>
    <t>発電に用いるエネルギーの種別（FIT又はFIPの認定）</t>
    <rPh sb="0" eb="2">
      <t>ハツデン</t>
    </rPh>
    <rPh sb="3" eb="4">
      <t>モチ</t>
    </rPh>
    <rPh sb="12" eb="14">
      <t>シュベツ</t>
    </rPh>
    <rPh sb="18" eb="19">
      <t>マタ</t>
    </rPh>
    <rPh sb="24" eb="26">
      <t>ニンテイ</t>
    </rPh>
    <phoneticPr fontId="2"/>
  </si>
  <si>
    <t>電源構成</t>
    <rPh sb="0" eb="2">
      <t>デンゲン</t>
    </rPh>
    <rPh sb="2" eb="4">
      <t>コウセイ</t>
    </rPh>
    <phoneticPr fontId="2"/>
  </si>
  <si>
    <t>供給する電気の属性</t>
    <phoneticPr fontId="2"/>
  </si>
  <si>
    <t>供給する電気の属性</t>
    <phoneticPr fontId="2"/>
  </si>
  <si>
    <t>７　メニューの多様化に係る措置</t>
    <phoneticPr fontId="24"/>
  </si>
  <si>
    <t>未利用エネルギー（清掃工場の非バイオマス分等）</t>
    <phoneticPr fontId="2"/>
  </si>
  <si>
    <t>未利用エネルギー（清掃工場の非バイオマス分等）</t>
    <rPh sb="0" eb="3">
      <t>ミリヨウ</t>
    </rPh>
    <phoneticPr fontId="2"/>
  </si>
  <si>
    <t>５　再生可能エネルギーの利用による電気の供給の量の割合の拡大に係る措置及び目標</t>
    <phoneticPr fontId="2"/>
  </si>
  <si>
    <t>（2030年度までの再生可能エネルギー利用目標）</t>
    <phoneticPr fontId="2"/>
  </si>
  <si>
    <t>（再生可能エネルギーの具体的な利用促進対策等目標設定に係る措置の考え方）</t>
    <rPh sb="11" eb="13">
      <t>グタイ</t>
    </rPh>
    <rPh sb="13" eb="14">
      <t>テキ</t>
    </rPh>
    <rPh sb="15" eb="19">
      <t>リヨウソクシン</t>
    </rPh>
    <rPh sb="19" eb="21">
      <t>タイサク</t>
    </rPh>
    <rPh sb="21" eb="22">
      <t>トウ</t>
    </rPh>
    <rPh sb="22" eb="24">
      <t>モクヒョウ</t>
    </rPh>
    <rPh sb="24" eb="26">
      <t>セッテイ</t>
    </rPh>
    <rPh sb="27" eb="28">
      <t>カカワ</t>
    </rPh>
    <rPh sb="29" eb="31">
      <t>ソチ</t>
    </rPh>
    <rPh sb="32" eb="33">
      <t>カンガ</t>
    </rPh>
    <rPh sb="34" eb="35">
      <t>カタ</t>
    </rPh>
    <phoneticPr fontId="2"/>
  </si>
  <si>
    <t>６　供給する電気における電源構成、新設再生可能エネルギー利用率等及び属性等</t>
    <phoneticPr fontId="2"/>
  </si>
  <si>
    <t>（３）供給する電気の属性</t>
    <phoneticPr fontId="2"/>
  </si>
  <si>
    <t>電源構成 (FIT又はFIPの認定の有無)</t>
    <phoneticPr fontId="2"/>
  </si>
  <si>
    <t>（２）再エネ証書かつ再エネ電源利用率及び新設再生可能エネルギー利用率</t>
    <rPh sb="15" eb="18">
      <t>リヨウリツ</t>
    </rPh>
    <rPh sb="18" eb="19">
      <t>オヨ</t>
    </rPh>
    <rPh sb="20" eb="22">
      <t>シンセツ</t>
    </rPh>
    <rPh sb="22" eb="24">
      <t>サイセイ</t>
    </rPh>
    <rPh sb="24" eb="26">
      <t>カノウ</t>
    </rPh>
    <rPh sb="31" eb="34">
      <t>リヨウリツ</t>
    </rPh>
    <phoneticPr fontId="2"/>
  </si>
  <si>
    <t>（法人にあっては名称、代表者又は管理者の氏名及び主たる事務所の所在地)</t>
    <phoneticPr fontId="2"/>
  </si>
  <si>
    <r>
      <t>　　・</t>
    </r>
    <r>
      <rPr>
        <b/>
        <u/>
        <sz val="11"/>
        <color indexed="10"/>
        <rFont val="ＭＳ Ｐ明朝"/>
        <family val="1"/>
        <charset val="128"/>
      </rPr>
      <t>代表者又は管理者の役職・氏名</t>
    </r>
    <r>
      <rPr>
        <b/>
        <sz val="11"/>
        <color indexed="10"/>
        <rFont val="ＭＳ Ｐ明朝"/>
        <family val="1"/>
        <charset val="128"/>
      </rPr>
      <t>を記載してください。</t>
    </r>
    <rPh sb="3" eb="6">
      <t>ダイヒョウシャ</t>
    </rPh>
    <rPh sb="6" eb="7">
      <t>マタ</t>
    </rPh>
    <rPh sb="8" eb="11">
      <t>カンリシャ</t>
    </rPh>
    <rPh sb="12" eb="13">
      <t>ヤク</t>
    </rPh>
    <rPh sb="13" eb="14">
      <t>ショク</t>
    </rPh>
    <rPh sb="15" eb="17">
      <t>シメイ</t>
    </rPh>
    <rPh sb="18" eb="20">
      <t>キサイ</t>
    </rPh>
    <phoneticPr fontId="2"/>
  </si>
  <si>
    <r>
      <t>・本社所在地等、</t>
    </r>
    <r>
      <rPr>
        <b/>
        <u/>
        <sz val="11"/>
        <color rgb="FFFF0000"/>
        <rFont val="ＭＳ Ｐ明朝"/>
        <family val="1"/>
        <charset val="128"/>
      </rPr>
      <t>主たる事務所の所在地</t>
    </r>
    <r>
      <rPr>
        <b/>
        <sz val="11"/>
        <color rgb="FFFF0000"/>
        <rFont val="ＭＳ Ｐ明朝"/>
        <family val="1"/>
        <charset val="128"/>
      </rPr>
      <t>を記載してください。</t>
    </r>
    <rPh sb="1" eb="3">
      <t>ホンシャ</t>
    </rPh>
    <rPh sb="3" eb="6">
      <t>ショザイチ</t>
    </rPh>
    <rPh sb="6" eb="7">
      <t>トウ</t>
    </rPh>
    <rPh sb="8" eb="9">
      <t>シュ</t>
    </rPh>
    <rPh sb="11" eb="14">
      <t>ジムショ</t>
    </rPh>
    <rPh sb="15" eb="18">
      <t>ショザイチ</t>
    </rPh>
    <rPh sb="19" eb="21">
      <t>キサイ</t>
    </rPh>
    <phoneticPr fontId="2"/>
  </si>
  <si>
    <t>メニューF</t>
    <phoneticPr fontId="2"/>
  </si>
  <si>
    <t>メニューG</t>
    <phoneticPr fontId="2"/>
  </si>
  <si>
    <t>メニューH</t>
    <phoneticPr fontId="2"/>
  </si>
  <si>
    <t>メニューI</t>
    <phoneticPr fontId="2"/>
  </si>
  <si>
    <t>メニューJ</t>
    <phoneticPr fontId="2"/>
  </si>
  <si>
    <t>メニューK</t>
    <phoneticPr fontId="2"/>
  </si>
  <si>
    <t>※電源情報について、発電事業者又は電力需要家との契約により第三者への公開ができないもの及び他の特定事業者その他の関係事業者との競争関係により経営に大きく影響するものに該当する箇所を非公表とする場合は、非公表とする「箇所」と「理由」を別紙（様式自由）で提出をお願いいたします。
(指針　第５ （エネルギー環境計画書の作成） 10 特定事業者による公表　)」</t>
    <phoneticPr fontId="2"/>
  </si>
  <si>
    <r>
      <t>※記入に当たっての注意事項や記載例は、</t>
    </r>
    <r>
      <rPr>
        <b/>
        <u/>
        <sz val="10"/>
        <color indexed="10"/>
        <rFont val="ＭＳ Ｐ明朝"/>
        <family val="1"/>
        <charset val="128"/>
      </rPr>
      <t>ガイドライン49～50ページ</t>
    </r>
    <r>
      <rPr>
        <b/>
        <sz val="10"/>
        <color indexed="10"/>
        <rFont val="ＭＳ Ｐ明朝"/>
        <family val="1"/>
        <charset val="128"/>
      </rPr>
      <t>に記載しています。</t>
    </r>
    <rPh sb="1" eb="3">
      <t>キニュウ</t>
    </rPh>
    <rPh sb="4" eb="5">
      <t>ア</t>
    </rPh>
    <rPh sb="9" eb="11">
      <t>チュウイ</t>
    </rPh>
    <rPh sb="11" eb="13">
      <t>ジコウ</t>
    </rPh>
    <rPh sb="14" eb="16">
      <t>キサイ</t>
    </rPh>
    <rPh sb="16" eb="17">
      <t>レイ</t>
    </rPh>
    <rPh sb="34" eb="36">
      <t>キサイ</t>
    </rPh>
    <phoneticPr fontId="2"/>
  </si>
  <si>
    <r>
      <t>※記入に当たっての注意事項や記載例は、</t>
    </r>
    <r>
      <rPr>
        <b/>
        <u/>
        <sz val="11"/>
        <color indexed="10"/>
        <rFont val="ＭＳ Ｐ明朝"/>
        <family val="1"/>
        <charset val="128"/>
      </rPr>
      <t>ガイドライン46～48ページ</t>
    </r>
    <r>
      <rPr>
        <b/>
        <sz val="11"/>
        <color indexed="10"/>
        <rFont val="ＭＳ Ｐ明朝"/>
        <family val="1"/>
        <charset val="128"/>
      </rPr>
      <t>に記載しています。</t>
    </r>
    <rPh sb="1" eb="3">
      <t>キニュウ</t>
    </rPh>
    <rPh sb="4" eb="5">
      <t>ア</t>
    </rPh>
    <rPh sb="9" eb="11">
      <t>チュウイ</t>
    </rPh>
    <rPh sb="11" eb="13">
      <t>ジコウ</t>
    </rPh>
    <rPh sb="14" eb="16">
      <t>キサイ</t>
    </rPh>
    <rPh sb="16" eb="17">
      <t>レイ</t>
    </rPh>
    <rPh sb="33" eb="35">
      <t>キサイ</t>
    </rPh>
    <phoneticPr fontId="2"/>
  </si>
  <si>
    <r>
      <t>※記入に当たっての注意事項や記載例は、</t>
    </r>
    <r>
      <rPr>
        <b/>
        <u/>
        <sz val="11"/>
        <color indexed="10"/>
        <rFont val="ＭＳ Ｐ明朝"/>
        <family val="1"/>
        <charset val="128"/>
      </rPr>
      <t>ガイドライン55～56ページ</t>
    </r>
    <r>
      <rPr>
        <b/>
        <sz val="11"/>
        <color indexed="10"/>
        <rFont val="ＭＳ Ｐ明朝"/>
        <family val="1"/>
        <charset val="128"/>
      </rPr>
      <t>に記載しています。</t>
    </r>
    <rPh sb="1" eb="3">
      <t>キニュウ</t>
    </rPh>
    <rPh sb="4" eb="5">
      <t>ア</t>
    </rPh>
    <rPh sb="9" eb="11">
      <t>チュウイ</t>
    </rPh>
    <rPh sb="11" eb="13">
      <t>ジコウ</t>
    </rPh>
    <rPh sb="14" eb="16">
      <t>キサイ</t>
    </rPh>
    <rPh sb="16" eb="17">
      <t>レイ</t>
    </rPh>
    <rPh sb="34" eb="36">
      <t>キサイ</t>
    </rPh>
    <phoneticPr fontId="2"/>
  </si>
  <si>
    <r>
      <t>※記入に当たっての注意事項や記載例は、</t>
    </r>
    <r>
      <rPr>
        <b/>
        <u/>
        <sz val="11"/>
        <color indexed="10"/>
        <rFont val="ＭＳ Ｐ明朝"/>
        <family val="1"/>
        <charset val="128"/>
      </rPr>
      <t>ガイドライン57～59ページ</t>
    </r>
    <r>
      <rPr>
        <b/>
        <sz val="11"/>
        <color indexed="10"/>
        <rFont val="ＭＳ Ｐ明朝"/>
        <family val="1"/>
        <charset val="128"/>
      </rPr>
      <t>に記載しています。</t>
    </r>
    <rPh sb="1" eb="3">
      <t>キニュウ</t>
    </rPh>
    <rPh sb="4" eb="5">
      <t>ア</t>
    </rPh>
    <rPh sb="9" eb="11">
      <t>チュウイ</t>
    </rPh>
    <rPh sb="11" eb="13">
      <t>ジコウ</t>
    </rPh>
    <rPh sb="14" eb="16">
      <t>キサイ</t>
    </rPh>
    <rPh sb="16" eb="17">
      <t>レイ</t>
    </rPh>
    <rPh sb="34" eb="36">
      <t>キサイ</t>
    </rPh>
    <phoneticPr fontId="2"/>
  </si>
  <si>
    <r>
      <t>※記入に当たっての注意事項や記載例は、</t>
    </r>
    <r>
      <rPr>
        <b/>
        <u/>
        <sz val="11"/>
        <color indexed="10"/>
        <rFont val="ＭＳ Ｐ明朝"/>
        <family val="1"/>
        <charset val="128"/>
      </rPr>
      <t>ガイドライン51～52ページ</t>
    </r>
    <r>
      <rPr>
        <b/>
        <sz val="11"/>
        <color indexed="10"/>
        <rFont val="ＭＳ Ｐ明朝"/>
        <family val="1"/>
        <charset val="128"/>
      </rPr>
      <t>に記載しています。</t>
    </r>
    <rPh sb="1" eb="3">
      <t>キニュウ</t>
    </rPh>
    <rPh sb="4" eb="5">
      <t>ア</t>
    </rPh>
    <rPh sb="9" eb="11">
      <t>チュウイ</t>
    </rPh>
    <rPh sb="11" eb="13">
      <t>ジコウ</t>
    </rPh>
    <rPh sb="14" eb="16">
      <t>キサイ</t>
    </rPh>
    <rPh sb="16" eb="17">
      <t>レイ</t>
    </rPh>
    <rPh sb="34" eb="36">
      <t>キサイ</t>
    </rPh>
    <phoneticPr fontId="2"/>
  </si>
  <si>
    <r>
      <t>※記入に当たっての注意事項や記載例は、</t>
    </r>
    <r>
      <rPr>
        <b/>
        <u/>
        <sz val="11"/>
        <color indexed="10"/>
        <rFont val="ＭＳ Ｐ明朝"/>
        <family val="1"/>
        <charset val="128"/>
      </rPr>
      <t>ガイドライン53～54ページ</t>
    </r>
    <r>
      <rPr>
        <b/>
        <sz val="11"/>
        <color indexed="10"/>
        <rFont val="ＭＳ Ｐ明朝"/>
        <family val="1"/>
        <charset val="128"/>
      </rPr>
      <t>に記載しています。</t>
    </r>
    <rPh sb="1" eb="3">
      <t>キニュウ</t>
    </rPh>
    <rPh sb="4" eb="5">
      <t>ア</t>
    </rPh>
    <rPh sb="9" eb="11">
      <t>チュウイ</t>
    </rPh>
    <rPh sb="11" eb="13">
      <t>ジコウ</t>
    </rPh>
    <rPh sb="14" eb="16">
      <t>キサイ</t>
    </rPh>
    <rPh sb="16" eb="17">
      <t>レイ</t>
    </rPh>
    <rPh sb="34" eb="36">
      <t>キサイ</t>
    </rPh>
    <phoneticPr fontId="2"/>
  </si>
  <si>
    <r>
      <t>※記入に当たっての注意事項や記載例は、</t>
    </r>
    <r>
      <rPr>
        <b/>
        <u/>
        <sz val="11"/>
        <color indexed="10"/>
        <rFont val="ＭＳ Ｐ明朝"/>
        <family val="1"/>
        <charset val="128"/>
      </rPr>
      <t>ガイドライン39ページ</t>
    </r>
    <r>
      <rPr>
        <b/>
        <sz val="11"/>
        <color indexed="10"/>
        <rFont val="ＭＳ Ｐ明朝"/>
        <family val="1"/>
        <charset val="128"/>
      </rPr>
      <t>に記載しています。</t>
    </r>
    <rPh sb="1" eb="3">
      <t>キニュウ</t>
    </rPh>
    <rPh sb="4" eb="5">
      <t>ア</t>
    </rPh>
    <rPh sb="9" eb="11">
      <t>チュウイ</t>
    </rPh>
    <rPh sb="11" eb="13">
      <t>ジコウ</t>
    </rPh>
    <rPh sb="14" eb="16">
      <t>キサイ</t>
    </rPh>
    <rPh sb="16" eb="17">
      <t>レイ</t>
    </rPh>
    <rPh sb="31" eb="33">
      <t>キサイ</t>
    </rPh>
    <phoneticPr fontId="2"/>
  </si>
  <si>
    <r>
      <t>※記入に当たっての注意事項や記載例は、</t>
    </r>
    <r>
      <rPr>
        <b/>
        <u/>
        <sz val="11"/>
        <color indexed="10"/>
        <rFont val="ＭＳ Ｐ明朝"/>
        <family val="1"/>
        <charset val="128"/>
      </rPr>
      <t>ガイドライン40～41ページ</t>
    </r>
    <r>
      <rPr>
        <b/>
        <sz val="11"/>
        <color indexed="10"/>
        <rFont val="ＭＳ Ｐ明朝"/>
        <family val="1"/>
        <charset val="128"/>
      </rPr>
      <t>に記載しています。</t>
    </r>
    <rPh sb="1" eb="3">
      <t>キニュウ</t>
    </rPh>
    <rPh sb="4" eb="5">
      <t>ア</t>
    </rPh>
    <rPh sb="9" eb="11">
      <t>チュウイ</t>
    </rPh>
    <rPh sb="11" eb="13">
      <t>ジコウ</t>
    </rPh>
    <rPh sb="14" eb="16">
      <t>キサイ</t>
    </rPh>
    <rPh sb="16" eb="17">
      <t>レイ</t>
    </rPh>
    <rPh sb="34" eb="36">
      <t>キサイ</t>
    </rPh>
    <phoneticPr fontId="2"/>
  </si>
  <si>
    <r>
      <t>※記入に当たっての注意事項や記載例は、</t>
    </r>
    <r>
      <rPr>
        <b/>
        <u/>
        <sz val="11"/>
        <color indexed="10"/>
        <rFont val="ＭＳ Ｐ明朝"/>
        <family val="1"/>
        <charset val="128"/>
      </rPr>
      <t>ガイドライン42～43ぺージ</t>
    </r>
    <r>
      <rPr>
        <b/>
        <sz val="11"/>
        <color indexed="10"/>
        <rFont val="ＭＳ Ｐ明朝"/>
        <family val="1"/>
        <charset val="128"/>
      </rPr>
      <t>に記載しています。</t>
    </r>
    <rPh sb="1" eb="3">
      <t>キニュウ</t>
    </rPh>
    <rPh sb="4" eb="5">
      <t>ア</t>
    </rPh>
    <rPh sb="9" eb="11">
      <t>チュウイ</t>
    </rPh>
    <rPh sb="11" eb="13">
      <t>ジコウ</t>
    </rPh>
    <rPh sb="14" eb="16">
      <t>キサイ</t>
    </rPh>
    <rPh sb="16" eb="17">
      <t>レイ</t>
    </rPh>
    <rPh sb="34" eb="36">
      <t>キサイ</t>
    </rPh>
    <phoneticPr fontId="2"/>
  </si>
  <si>
    <r>
      <t>※記入に当たっての注意事項や記載例は、</t>
    </r>
    <r>
      <rPr>
        <b/>
        <u/>
        <sz val="11"/>
        <color indexed="10"/>
        <rFont val="ＭＳ Ｐ明朝"/>
        <family val="1"/>
        <charset val="128"/>
      </rPr>
      <t>ガイドライン44～45ページ</t>
    </r>
    <r>
      <rPr>
        <b/>
        <sz val="11"/>
        <color indexed="10"/>
        <rFont val="ＭＳ Ｐ明朝"/>
        <family val="1"/>
        <charset val="128"/>
      </rPr>
      <t>に記載しています。</t>
    </r>
    <rPh sb="1" eb="3">
      <t>キニュウ</t>
    </rPh>
    <rPh sb="4" eb="5">
      <t>ア</t>
    </rPh>
    <rPh sb="9" eb="11">
      <t>チュウイ</t>
    </rPh>
    <rPh sb="11" eb="13">
      <t>ジコウ</t>
    </rPh>
    <rPh sb="14" eb="16">
      <t>キサイ</t>
    </rPh>
    <rPh sb="16" eb="17">
      <t>レイ</t>
    </rPh>
    <rPh sb="34" eb="36">
      <t>キサイ</t>
    </rPh>
    <phoneticPr fontId="2"/>
  </si>
  <si>
    <r>
      <t>・</t>
    </r>
    <r>
      <rPr>
        <b/>
        <u/>
        <sz val="10"/>
        <color rgb="FFFF0000"/>
        <rFont val="ＭＳ Ｐ明朝"/>
        <family val="1"/>
        <charset val="128"/>
      </rPr>
      <t>「発電に用いるエネルギーの種別」、「バイオマス発電の燃料種」</t>
    </r>
    <r>
      <rPr>
        <b/>
        <sz val="10"/>
        <color rgb="FFFF0000"/>
        <rFont val="ＭＳ Ｐ明朝"/>
        <family val="1"/>
        <charset val="128"/>
      </rPr>
      <t>は、該当するものをプルダウンメニューから選択してください。</t>
    </r>
    <rPh sb="2" eb="4">
      <t>ハツデン</t>
    </rPh>
    <rPh sb="5" eb="6">
      <t>モチ</t>
    </rPh>
    <rPh sb="14" eb="16">
      <t>シュベツ</t>
    </rPh>
    <rPh sb="24" eb="26">
      <t>ハツデン</t>
    </rPh>
    <rPh sb="27" eb="30">
      <t>ネンリョウシュ</t>
    </rPh>
    <rPh sb="33" eb="35">
      <t>ガイトウ</t>
    </rPh>
    <rPh sb="51" eb="53">
      <t>センタク</t>
    </rPh>
    <phoneticPr fontId="2"/>
  </si>
  <si>
    <t>2024年度</t>
    <rPh sb="4" eb="5">
      <t>ネン</t>
    </rPh>
    <rPh sb="5" eb="6">
      <t>ド</t>
    </rPh>
    <phoneticPr fontId="2"/>
  </si>
  <si>
    <t>2025年度</t>
    <rPh sb="4" eb="5">
      <t>ネン</t>
    </rPh>
    <phoneticPr fontId="2"/>
  </si>
  <si>
    <t>2026年度</t>
    <rPh sb="1" eb="2">
      <t>ネン</t>
    </rPh>
    <phoneticPr fontId="2"/>
  </si>
  <si>
    <t>2027年度</t>
    <rPh sb="4" eb="5">
      <t>ネン</t>
    </rPh>
    <phoneticPr fontId="2"/>
  </si>
  <si>
    <t>2028年度</t>
    <rPh sb="4" eb="5">
      <t>ネン</t>
    </rPh>
    <phoneticPr fontId="2"/>
  </si>
  <si>
    <t>2029年度</t>
    <rPh sb="4" eb="5">
      <t>ネン</t>
    </rPh>
    <phoneticPr fontId="2"/>
  </si>
  <si>
    <t>2030年度</t>
    <rPh sb="4" eb="5">
      <t>ネン</t>
    </rPh>
    <phoneticPr fontId="2"/>
  </si>
  <si>
    <t>2024年度</t>
    <rPh sb="4" eb="5">
      <t>ネン</t>
    </rPh>
    <phoneticPr fontId="2"/>
  </si>
  <si>
    <t>2026年度</t>
    <rPh sb="4" eb="5">
      <t>ネン</t>
    </rPh>
    <phoneticPr fontId="2"/>
  </si>
  <si>
    <t>・「運転開始年月」は西暦年月（例：２０２０年８月）で記載してください。なお、運転開始年月が不明の場合には、「不明」と記載ください。</t>
    <rPh sb="2" eb="4">
      <t>ウンテン</t>
    </rPh>
    <rPh sb="4" eb="6">
      <t>カイシ</t>
    </rPh>
    <rPh sb="6" eb="8">
      <t>ネンゲツ</t>
    </rPh>
    <phoneticPr fontId="2"/>
  </si>
  <si>
    <t>(具体的な対策内容等目標設定に係る措置の考え方)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</si>
</sst>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_ "/>
    <numFmt numFmtId="177" formatCode="####&quot;  年  &quot;##&quot;  月  &quot;##&quot;  日  &quot;"/>
    <numFmt numFmtId="178" formatCode="#,##0.000_ "/>
    <numFmt numFmtId="179" formatCode="0.0%"/>
    <numFmt numFmtId="180" formatCode="0_ "/>
    <numFmt numFmtId="181" formatCode="0.000"/>
    <numFmt numFmtId="182" formatCode="#,##0_);[Red]\(#,##0\)"/>
  </numFmts>
  <fonts count="49">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20"/>
      <name val="ＭＳ Ｐ明朝"/>
      <family val="1"/>
      <charset val="128"/>
    </font>
    <font>
      <sz val="12"/>
      <name val="ＭＳ Ｐ明朝"/>
      <family val="1"/>
      <charset val="128"/>
    </font>
    <font>
      <vertAlign val="subscript"/>
      <sz val="10"/>
      <name val="ＭＳ Ｐ明朝"/>
      <family val="1"/>
      <charset val="128"/>
    </font>
    <font>
      <sz val="10"/>
      <color indexed="13"/>
      <name val="ＭＳ Ｐ明朝"/>
      <family val="1"/>
      <charset val="128"/>
    </font>
    <font>
      <sz val="10"/>
      <color indexed="10"/>
      <name val="ＭＳ Ｐ明朝"/>
      <family val="1"/>
      <charset val="128"/>
    </font>
    <font>
      <sz val="9"/>
      <color indexed="10"/>
      <name val="ＭＳ Ｐ明朝"/>
      <family val="1"/>
      <charset val="128"/>
    </font>
    <font>
      <sz val="7.2"/>
      <color indexed="10"/>
      <name val="ＭＳ Ｐ明朝"/>
      <family val="1"/>
      <charset val="128"/>
    </font>
    <font>
      <sz val="10"/>
      <color indexed="81"/>
      <name val="ＭＳ 明朝"/>
      <family val="1"/>
      <charset val="128"/>
    </font>
    <font>
      <sz val="11"/>
      <name val="ＭＳ Ｐ明朝"/>
      <family val="1"/>
      <charset val="128"/>
    </font>
    <font>
      <sz val="9"/>
      <name val="ＭＳ Ｐ明朝"/>
      <family val="1"/>
      <charset val="128"/>
    </font>
    <font>
      <sz val="11"/>
      <color indexed="10"/>
      <name val="ＭＳ Ｐ明朝"/>
      <family val="1"/>
      <charset val="128"/>
    </font>
    <font>
      <b/>
      <sz val="11"/>
      <color indexed="10"/>
      <name val="ＭＳ Ｐ明朝"/>
      <family val="1"/>
      <charset val="128"/>
    </font>
    <font>
      <b/>
      <u/>
      <sz val="11"/>
      <color indexed="10"/>
      <name val="ＭＳ Ｐ明朝"/>
      <family val="1"/>
      <charset val="128"/>
    </font>
    <font>
      <b/>
      <sz val="9"/>
      <color indexed="81"/>
      <name val="ＭＳ Ｐゴシック"/>
      <family val="3"/>
      <charset val="128"/>
    </font>
    <font>
      <u/>
      <sz val="12"/>
      <color indexed="12"/>
      <name val="細明朝体"/>
      <family val="3"/>
      <charset val="128"/>
    </font>
    <font>
      <sz val="11"/>
      <color theme="1"/>
      <name val="ＭＳ Ｐゴシック"/>
      <family val="3"/>
      <charset val="128"/>
      <scheme val="minor"/>
    </font>
    <font>
      <b/>
      <sz val="11"/>
      <color rgb="FFFF0000"/>
      <name val="ＭＳ Ｐ明朝"/>
      <family val="1"/>
      <charset val="128"/>
    </font>
    <font>
      <sz val="11"/>
      <color rgb="FFFF0000"/>
      <name val="ＭＳ Ｐ明朝"/>
      <family val="1"/>
      <charset val="128"/>
    </font>
    <font>
      <b/>
      <u/>
      <sz val="11"/>
      <color rgb="FFFF0000"/>
      <name val="ＭＳ Ｐ明朝"/>
      <family val="1"/>
      <charset val="128"/>
    </font>
    <font>
      <sz val="9"/>
      <color rgb="FF000000"/>
      <name val="宋体"/>
      <charset val="128"/>
    </font>
    <font>
      <sz val="6"/>
      <name val="ＭＳ Ｐゴシック"/>
      <family val="2"/>
      <charset val="128"/>
      <scheme val="minor"/>
    </font>
    <font>
      <sz val="9"/>
      <name val="ＭＳ Ｐゴシック"/>
      <family val="3"/>
      <charset val="128"/>
    </font>
    <font>
      <sz val="10"/>
      <name val="ＭＳ Ｐゴシック"/>
      <family val="3"/>
      <charset val="128"/>
    </font>
    <font>
      <sz val="10"/>
      <color theme="1"/>
      <name val="ＭＳ Ｐゴシック"/>
      <family val="3"/>
      <charset val="128"/>
      <scheme val="minor"/>
    </font>
    <font>
      <sz val="6"/>
      <name val="ＭＳ Ｐゴシック"/>
      <family val="3"/>
      <charset val="128"/>
      <scheme val="minor"/>
    </font>
    <font>
      <sz val="11"/>
      <color theme="1"/>
      <name val="ＭＳ Ｐ明朝"/>
      <family val="1"/>
      <charset val="128"/>
    </font>
    <font>
      <sz val="12"/>
      <color rgb="FFFF0000"/>
      <name val="ＭＳ Ｐ明朝"/>
      <family val="1"/>
      <charset val="128"/>
    </font>
    <font>
      <u/>
      <sz val="11"/>
      <color theme="10"/>
      <name val="ＭＳ Ｐゴシック"/>
      <family val="3"/>
      <charset val="128"/>
    </font>
    <font>
      <sz val="8"/>
      <name val="ＭＳ Ｐ明朝"/>
      <family val="1"/>
      <charset val="128"/>
    </font>
    <font>
      <b/>
      <sz val="10"/>
      <color theme="1"/>
      <name val="ＭＳ Ｐ明朝"/>
      <family val="1"/>
      <charset val="128"/>
    </font>
    <font>
      <sz val="10"/>
      <color theme="1"/>
      <name val="ＭＳ Ｐ明朝"/>
      <family val="1"/>
      <charset val="128"/>
    </font>
    <font>
      <sz val="9"/>
      <color theme="1"/>
      <name val="ＭＳ Ｐ明朝"/>
      <family val="1"/>
      <charset val="128"/>
    </font>
    <font>
      <sz val="9.8000000000000007"/>
      <name val="ＭＳ Ｐ明朝"/>
      <family val="1"/>
      <charset val="128"/>
    </font>
    <font>
      <sz val="7"/>
      <name val="ＭＳ Ｐ明朝"/>
      <family val="1"/>
      <charset val="128"/>
    </font>
    <font>
      <b/>
      <sz val="8"/>
      <color rgb="FFFF0000"/>
      <name val="ＭＳ Ｐ明朝"/>
      <family val="1"/>
      <charset val="128"/>
    </font>
    <font>
      <b/>
      <sz val="8"/>
      <color theme="1"/>
      <name val="ＭＳ Ｐ明朝"/>
      <family val="1"/>
      <charset val="128"/>
    </font>
    <font>
      <sz val="6"/>
      <name val="ＭＳ Ｐ明朝"/>
      <family val="1"/>
      <charset val="128"/>
    </font>
    <font>
      <b/>
      <sz val="10"/>
      <color rgb="FFFF0000"/>
      <name val="ＭＳ Ｐ明朝"/>
      <family val="1"/>
      <charset val="128"/>
    </font>
    <font>
      <b/>
      <u/>
      <sz val="10"/>
      <color rgb="FFFF0000"/>
      <name val="ＭＳ Ｐ明朝"/>
      <family val="1"/>
      <charset val="128"/>
    </font>
    <font>
      <b/>
      <u/>
      <sz val="10"/>
      <color indexed="10"/>
      <name val="ＭＳ Ｐ明朝"/>
      <family val="1"/>
      <charset val="128"/>
    </font>
    <font>
      <sz val="6"/>
      <name val="游ゴシック"/>
      <family val="3"/>
      <charset val="128"/>
    </font>
    <font>
      <u/>
      <sz val="11"/>
      <color theme="10"/>
      <name val="ＭＳ Ｐ明朝"/>
      <family val="1"/>
      <charset val="128"/>
    </font>
    <font>
      <sz val="16"/>
      <color rgb="FFC00000"/>
      <name val="ＭＳ Ｐ明朝"/>
      <family val="1"/>
      <charset val="128"/>
    </font>
    <font>
      <sz val="16"/>
      <color theme="1"/>
      <name val="ＭＳ Ｐ明朝"/>
      <family val="1"/>
      <charset val="128"/>
    </font>
    <font>
      <b/>
      <sz val="10"/>
      <color indexed="10"/>
      <name val="ＭＳ Ｐ明朝"/>
      <family val="1"/>
      <charset val="128"/>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6"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rgb="FFFF0000"/>
        <bgColor indexed="64"/>
      </patternFill>
    </fill>
    <fill>
      <patternFill patternType="solid">
        <fgColor theme="0" tint="-0.34998626667073579"/>
        <bgColor indexed="64"/>
      </patternFill>
    </fill>
  </fills>
  <borders count="229">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style="medium">
        <color indexed="64"/>
      </right>
      <top style="medium">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hair">
        <color auto="1"/>
      </right>
      <top style="medium">
        <color auto="1"/>
      </top>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top style="hair">
        <color indexed="64"/>
      </top>
      <bottom style="medium">
        <color auto="1"/>
      </bottom>
      <diagonal/>
    </border>
    <border>
      <left/>
      <right style="thin">
        <color indexed="64"/>
      </right>
      <top style="hair">
        <color indexed="64"/>
      </top>
      <bottom style="medium">
        <color auto="1"/>
      </bottom>
      <diagonal/>
    </border>
    <border>
      <left/>
      <right style="hair">
        <color indexed="64"/>
      </right>
      <top style="hair">
        <color indexed="64"/>
      </top>
      <bottom style="medium">
        <color indexed="64"/>
      </bottom>
      <diagonal/>
    </border>
    <border>
      <left style="hair">
        <color auto="1"/>
      </left>
      <right style="hair">
        <color auto="1"/>
      </right>
      <top style="hair">
        <color indexed="64"/>
      </top>
      <bottom style="medium">
        <color auto="1"/>
      </bottom>
      <diagonal/>
    </border>
    <border>
      <left style="hair">
        <color auto="1"/>
      </left>
      <right style="medium">
        <color auto="1"/>
      </right>
      <top style="hair">
        <color indexed="64"/>
      </top>
      <bottom style="medium">
        <color auto="1"/>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double">
        <color indexed="64"/>
      </right>
      <top style="medium">
        <color indexed="64"/>
      </top>
      <bottom/>
      <diagonal/>
    </border>
    <border>
      <left/>
      <right style="double">
        <color indexed="64"/>
      </right>
      <top/>
      <bottom/>
      <diagonal/>
    </border>
    <border>
      <left style="medium">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medium">
        <color indexed="64"/>
      </right>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hair">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double">
        <color indexed="64"/>
      </right>
      <top style="thin">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double">
        <color indexed="64"/>
      </right>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thin">
        <color indexed="64"/>
      </left>
      <right style="double">
        <color indexed="64"/>
      </right>
      <top/>
      <bottom style="medium">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auto="1"/>
      </right>
      <top style="thin">
        <color indexed="64"/>
      </top>
      <bottom style="hair">
        <color indexed="64"/>
      </bottom>
      <diagonal/>
    </border>
    <border>
      <left/>
      <right style="hair">
        <color indexed="64"/>
      </right>
      <top/>
      <bottom style="thin">
        <color indexed="64"/>
      </bottom>
      <diagonal/>
    </border>
    <border>
      <left/>
      <right style="hair">
        <color auto="1"/>
      </right>
      <top style="hair">
        <color auto="1"/>
      </top>
      <bottom/>
      <diagonal/>
    </border>
    <border>
      <left style="hair">
        <color indexed="64"/>
      </left>
      <right style="hair">
        <color indexed="64"/>
      </right>
      <top style="hair">
        <color indexed="64"/>
      </top>
      <bottom/>
      <diagonal/>
    </border>
    <border>
      <left style="hair">
        <color auto="1"/>
      </left>
      <right style="medium">
        <color auto="1"/>
      </right>
      <top style="hair">
        <color auto="1"/>
      </top>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right style="double">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right style="double">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diagonalUp="1">
      <left style="thin">
        <color indexed="64"/>
      </left>
      <right style="hair">
        <color indexed="64"/>
      </right>
      <top/>
      <bottom style="hair">
        <color indexed="64"/>
      </bottom>
      <diagonal style="thin">
        <color indexed="64"/>
      </diagonal>
    </border>
    <border diagonalUp="1">
      <left style="thin">
        <color indexed="64"/>
      </left>
      <right style="hair">
        <color indexed="64"/>
      </right>
      <top style="hair">
        <color indexed="64"/>
      </top>
      <bottom style="hair">
        <color indexed="64"/>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diagonalUp="1">
      <left style="hair">
        <color indexed="64"/>
      </left>
      <right style="medium">
        <color indexed="64"/>
      </right>
      <top style="hair">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left style="medium">
        <color indexed="64"/>
      </left>
      <right style="hair">
        <color indexed="64"/>
      </right>
      <top style="hair">
        <color indexed="64"/>
      </top>
      <bottom/>
      <diagonal/>
    </border>
    <border>
      <left/>
      <right style="double">
        <color indexed="64"/>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double">
        <color indexed="64"/>
      </left>
      <right/>
      <top style="medium">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hair">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hair">
        <color indexed="64"/>
      </right>
      <top style="hair">
        <color indexed="64"/>
      </top>
      <bottom style="medium">
        <color auto="1"/>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style="medium">
        <color indexed="64"/>
      </right>
      <top style="double">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double">
        <color indexed="64"/>
      </left>
      <right/>
      <top style="thin">
        <color indexed="64"/>
      </top>
      <bottom style="double">
        <color indexed="64"/>
      </bottom>
      <diagonal/>
    </border>
    <border>
      <left style="medium">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auto="1"/>
      </left>
      <right style="hair">
        <color auto="1"/>
      </right>
      <top style="medium">
        <color auto="1"/>
      </top>
      <bottom style="double">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auto="1"/>
      </top>
      <bottom/>
      <diagonal/>
    </border>
    <border>
      <left style="thin">
        <color auto="1"/>
      </left>
      <right style="hair">
        <color indexed="64"/>
      </right>
      <top style="medium">
        <color auto="1"/>
      </top>
      <bottom/>
      <diagonal/>
    </border>
    <border>
      <left style="double">
        <color indexed="64"/>
      </left>
      <right style="hair">
        <color indexed="64"/>
      </right>
      <top style="double">
        <color indexed="64"/>
      </top>
      <bottom style="medium">
        <color indexed="64"/>
      </bottom>
      <diagonal/>
    </border>
    <border diagonalUp="1">
      <left style="thin">
        <color indexed="64"/>
      </left>
      <right style="medium">
        <color indexed="64"/>
      </right>
      <top style="hair">
        <color indexed="64"/>
      </top>
      <bottom style="hair">
        <color indexed="64"/>
      </bottom>
      <diagonal style="thin">
        <color indexed="64"/>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double">
        <color indexed="64"/>
      </right>
      <top style="thin">
        <color indexed="64"/>
      </top>
      <bottom/>
      <diagonal/>
    </border>
    <border>
      <left style="double">
        <color indexed="64"/>
      </left>
      <right style="hair">
        <color indexed="64"/>
      </right>
      <top style="thin">
        <color indexed="64"/>
      </top>
      <bottom style="double">
        <color indexed="64"/>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hair">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bottom style="hair">
        <color indexed="64"/>
      </bottom>
      <diagonal/>
    </border>
    <border diagonalUp="1">
      <left/>
      <right/>
      <top style="double">
        <color indexed="64"/>
      </top>
      <bottom style="medium">
        <color indexed="64"/>
      </bottom>
      <diagonal style="thin">
        <color indexed="64"/>
      </diagonal>
    </border>
    <border>
      <left style="hair">
        <color indexed="64"/>
      </left>
      <right/>
      <top style="hair">
        <color indexed="64"/>
      </top>
      <bottom/>
      <diagonal/>
    </border>
    <border>
      <left style="hair">
        <color indexed="64"/>
      </left>
      <right/>
      <top style="double">
        <color indexed="64"/>
      </top>
      <bottom style="hair">
        <color indexed="64"/>
      </bottom>
      <diagonal/>
    </border>
    <border>
      <left style="thin">
        <color indexed="64"/>
      </left>
      <right style="hair">
        <color indexed="64"/>
      </right>
      <top style="thin">
        <color indexed="64"/>
      </top>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s>
  <cellStyleXfs count="22">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9" fontId="19" fillId="0" borderId="0" applyFont="0" applyFill="0" applyBorder="0" applyAlignment="0" applyProtection="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19" fillId="0" borderId="0" applyFont="0" applyFill="0" applyBorder="0" applyAlignment="0" applyProtection="0">
      <alignment vertical="center"/>
    </xf>
    <xf numFmtId="38" fontId="1" fillId="0" borderId="0" applyFont="0" applyFill="0" applyBorder="0" applyAlignment="0" applyProtection="0"/>
    <xf numFmtId="38" fontId="19"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xf numFmtId="0" fontId="19" fillId="0" borderId="0">
      <alignment vertical="center"/>
    </xf>
    <xf numFmtId="0" fontId="1" fillId="0" borderId="0"/>
    <xf numFmtId="0" fontId="19" fillId="0" borderId="0">
      <alignment vertical="center"/>
    </xf>
    <xf numFmtId="0" fontId="1" fillId="0" borderId="0"/>
    <xf numFmtId="0" fontId="1" fillId="0" borderId="0"/>
    <xf numFmtId="0" fontId="1" fillId="0" borderId="0">
      <alignment vertical="center"/>
    </xf>
    <xf numFmtId="0" fontId="1" fillId="0" borderId="0">
      <alignment vertical="center"/>
    </xf>
    <xf numFmtId="0" fontId="31" fillId="0" borderId="0" applyNumberFormat="0" applyFill="0" applyBorder="0" applyAlignment="0" applyProtection="0"/>
  </cellStyleXfs>
  <cellXfs count="727">
    <xf numFmtId="0" fontId="0" fillId="0" borderId="0" xfId="0"/>
    <xf numFmtId="0" fontId="3" fillId="0" borderId="0" xfId="0" applyFont="1" applyAlignme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0" fillId="0" borderId="2" xfId="0" applyBorder="1" applyAlignment="1">
      <alignment vertical="center"/>
    </xf>
    <xf numFmtId="0" fontId="3" fillId="2" borderId="0" xfId="0" applyFont="1" applyFill="1" applyAlignment="1">
      <alignment horizontal="left" vertical="center"/>
    </xf>
    <xf numFmtId="0" fontId="3" fillId="2" borderId="20" xfId="0" applyFont="1" applyFill="1" applyBorder="1" applyAlignment="1">
      <alignment horizontal="left" vertical="center"/>
    </xf>
    <xf numFmtId="0" fontId="0" fillId="3" borderId="0" xfId="0" applyFill="1" applyAlignment="1">
      <alignment vertical="center"/>
    </xf>
    <xf numFmtId="0" fontId="3" fillId="3" borderId="0" xfId="0" applyFont="1" applyFill="1" applyAlignment="1">
      <alignment vertical="center"/>
    </xf>
    <xf numFmtId="0" fontId="5" fillId="3" borderId="0" xfId="0" applyFont="1" applyFill="1" applyAlignment="1">
      <alignment horizontal="left" vertical="center"/>
    </xf>
    <xf numFmtId="0" fontId="4" fillId="3" borderId="0" xfId="0" applyFont="1" applyFill="1" applyAlignment="1">
      <alignment vertical="center"/>
    </xf>
    <xf numFmtId="0" fontId="12" fillId="3" borderId="0" xfId="0" applyFont="1" applyFill="1" applyAlignment="1">
      <alignment horizontal="right" vertical="center"/>
    </xf>
    <xf numFmtId="0" fontId="20" fillId="3" borderId="0" xfId="0" applyFont="1" applyFill="1"/>
    <xf numFmtId="0" fontId="12" fillId="3" borderId="0" xfId="0" applyFont="1" applyFill="1" applyAlignment="1">
      <alignment vertical="center"/>
    </xf>
    <xf numFmtId="0" fontId="0" fillId="3" borderId="0" xfId="0" applyFill="1"/>
    <xf numFmtId="0" fontId="12" fillId="3" borderId="0" xfId="0" applyFont="1" applyFill="1"/>
    <xf numFmtId="0" fontId="12" fillId="0" borderId="0" xfId="0" applyFont="1"/>
    <xf numFmtId="0" fontId="22" fillId="3" borderId="0" xfId="0" applyFont="1" applyFill="1"/>
    <xf numFmtId="0" fontId="13" fillId="3" borderId="0" xfId="0" applyFont="1" applyFill="1" applyAlignment="1">
      <alignment horizontal="center"/>
    </xf>
    <xf numFmtId="0" fontId="12" fillId="0" borderId="44" xfId="0" applyFont="1" applyBorder="1" applyAlignment="1">
      <alignment horizontal="distributed" vertical="center" indent="1"/>
    </xf>
    <xf numFmtId="0" fontId="12" fillId="0" borderId="9" xfId="0" applyFont="1" applyBorder="1" applyAlignment="1">
      <alignment horizontal="distributed" vertical="center" indent="1"/>
    </xf>
    <xf numFmtId="0" fontId="12" fillId="0" borderId="13" xfId="17" applyFont="1" applyBorder="1" applyAlignment="1">
      <alignment vertical="center"/>
    </xf>
    <xf numFmtId="0" fontId="12" fillId="0" borderId="69" xfId="0" applyFont="1" applyBorder="1" applyAlignment="1">
      <alignment vertical="center"/>
    </xf>
    <xf numFmtId="0" fontId="3" fillId="0" borderId="0" xfId="15" applyFont="1" applyAlignment="1">
      <alignment vertical="center"/>
    </xf>
    <xf numFmtId="0" fontId="3" fillId="2" borderId="21" xfId="0" applyFont="1" applyFill="1" applyBorder="1" applyAlignment="1">
      <alignment horizontal="left"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3" xfId="0" applyFont="1" applyFill="1" applyBorder="1" applyAlignment="1">
      <alignment horizontal="left" vertical="center"/>
    </xf>
    <xf numFmtId="0" fontId="3" fillId="2" borderId="70" xfId="0" applyFont="1" applyFill="1" applyBorder="1" applyAlignment="1">
      <alignment horizontal="left" vertical="center"/>
    </xf>
    <xf numFmtId="0" fontId="0" fillId="0" borderId="0" xfId="0" applyAlignment="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47" xfId="0" applyFill="1" applyBorder="1" applyAlignment="1" applyProtection="1">
      <alignment vertical="center"/>
      <protection locked="0"/>
    </xf>
    <xf numFmtId="0" fontId="0" fillId="3" borderId="19" xfId="0" applyFill="1" applyBorder="1" applyAlignment="1">
      <alignment vertical="center"/>
    </xf>
    <xf numFmtId="0" fontId="25" fillId="3" borderId="0" xfId="0" applyFont="1" applyFill="1" applyAlignment="1">
      <alignment vertical="center" wrapText="1"/>
    </xf>
    <xf numFmtId="0" fontId="25" fillId="4" borderId="2" xfId="0" applyFont="1" applyFill="1" applyBorder="1" applyAlignment="1">
      <alignment horizontal="center" vertical="center" wrapText="1"/>
    </xf>
    <xf numFmtId="0" fontId="25" fillId="4" borderId="2" xfId="0" applyFont="1" applyFill="1" applyBorder="1" applyAlignment="1">
      <alignment horizontal="center" vertical="center"/>
    </xf>
    <xf numFmtId="0" fontId="25" fillId="4" borderId="21" xfId="0" applyFont="1" applyFill="1" applyBorder="1" applyAlignment="1">
      <alignment horizontal="center" vertical="center"/>
    </xf>
    <xf numFmtId="0" fontId="25" fillId="4" borderId="12" xfId="0" applyFont="1" applyFill="1" applyBorder="1" applyAlignment="1">
      <alignment horizontal="center" vertical="center" wrapText="1"/>
    </xf>
    <xf numFmtId="0" fontId="0" fillId="3" borderId="72" xfId="0" applyFill="1" applyBorder="1" applyAlignment="1">
      <alignment vertical="center"/>
    </xf>
    <xf numFmtId="0" fontId="0" fillId="3" borderId="73" xfId="0" applyFill="1" applyBorder="1" applyAlignment="1">
      <alignment horizontal="center" vertical="center"/>
    </xf>
    <xf numFmtId="0" fontId="27" fillId="3" borderId="73" xfId="0" applyFont="1" applyFill="1" applyBorder="1" applyAlignment="1">
      <alignment horizontal="left" vertical="center"/>
    </xf>
    <xf numFmtId="0" fontId="0" fillId="3" borderId="74" xfId="0" applyFill="1" applyBorder="1" applyAlignment="1">
      <alignment vertical="center"/>
    </xf>
    <xf numFmtId="0" fontId="0" fillId="3" borderId="75" xfId="0" applyFill="1" applyBorder="1" applyAlignment="1">
      <alignment horizontal="center" vertical="center"/>
    </xf>
    <xf numFmtId="0" fontId="27" fillId="3" borderId="75" xfId="0" applyFont="1" applyFill="1" applyBorder="1" applyAlignment="1">
      <alignment horizontal="left" vertical="center"/>
    </xf>
    <xf numFmtId="0" fontId="0" fillId="3" borderId="16" xfId="0" applyFill="1" applyBorder="1" applyAlignment="1">
      <alignment horizontal="center" vertical="center"/>
    </xf>
    <xf numFmtId="0" fontId="27" fillId="3" borderId="16" xfId="0" applyFont="1" applyFill="1" applyBorder="1" applyAlignment="1">
      <alignment horizontal="left" vertical="center" wrapText="1"/>
    </xf>
    <xf numFmtId="0" fontId="27" fillId="3" borderId="16" xfId="0" applyFont="1" applyFill="1" applyBorder="1" applyAlignment="1">
      <alignment horizontal="left" vertical="center"/>
    </xf>
    <xf numFmtId="0" fontId="0" fillId="3" borderId="76" xfId="0" applyFill="1" applyBorder="1" applyAlignment="1">
      <alignment horizontal="center" vertical="center"/>
    </xf>
    <xf numFmtId="0" fontId="27" fillId="3" borderId="76" xfId="0" applyFont="1" applyFill="1" applyBorder="1" applyAlignment="1">
      <alignment horizontal="left" vertical="center"/>
    </xf>
    <xf numFmtId="0" fontId="0" fillId="3" borderId="0" xfId="0" applyFill="1" applyAlignment="1">
      <alignment horizontal="center"/>
    </xf>
    <xf numFmtId="0" fontId="29" fillId="3" borderId="0" xfId="0" applyFont="1" applyFill="1" applyAlignment="1" applyProtection="1">
      <alignment horizontal="right"/>
      <protection locked="0"/>
    </xf>
    <xf numFmtId="0" fontId="30" fillId="3" borderId="0" xfId="0" applyFont="1" applyFill="1" applyAlignment="1">
      <alignment vertical="center"/>
    </xf>
    <xf numFmtId="0" fontId="12" fillId="3" borderId="10" xfId="0" applyFont="1" applyFill="1" applyBorder="1" applyAlignment="1">
      <alignment horizontal="center" vertical="center"/>
    </xf>
    <xf numFmtId="0" fontId="20" fillId="3" borderId="0" xfId="0" applyFont="1" applyFill="1" applyAlignment="1">
      <alignment vertical="center" wrapText="1"/>
    </xf>
    <xf numFmtId="0" fontId="3" fillId="3" borderId="0" xfId="0" applyFont="1" applyFill="1" applyAlignment="1">
      <alignment horizontal="center" vertical="center"/>
    </xf>
    <xf numFmtId="0" fontId="3" fillId="3" borderId="11" xfId="0" applyFont="1" applyFill="1" applyBorder="1" applyAlignment="1">
      <alignment horizontal="lef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8" fillId="3" borderId="0" xfId="0" applyFont="1" applyFill="1"/>
    <xf numFmtId="0" fontId="8" fillId="3" borderId="0" xfId="0" applyFont="1" applyFill="1" applyAlignment="1">
      <alignment vertical="center"/>
    </xf>
    <xf numFmtId="0" fontId="20" fillId="3" borderId="0" xfId="18" applyFont="1" applyFill="1" applyAlignment="1">
      <alignment vertical="center"/>
    </xf>
    <xf numFmtId="0" fontId="12" fillId="0" borderId="77" xfId="0" applyFont="1" applyBorder="1" applyAlignment="1" applyProtection="1">
      <alignment horizontal="right"/>
      <protection locked="0"/>
    </xf>
    <xf numFmtId="0" fontId="3" fillId="3" borderId="81" xfId="0" applyFont="1" applyFill="1" applyBorder="1" applyAlignment="1">
      <alignment horizontal="center" vertical="center"/>
    </xf>
    <xf numFmtId="0" fontId="3" fillId="3" borderId="82" xfId="0" applyFont="1" applyFill="1" applyBorder="1" applyAlignment="1">
      <alignment horizontal="center" vertical="center"/>
    </xf>
    <xf numFmtId="0" fontId="3" fillId="3" borderId="83" xfId="0" applyFont="1" applyFill="1" applyBorder="1" applyAlignment="1">
      <alignment horizontal="center" vertical="center"/>
    </xf>
    <xf numFmtId="0" fontId="3" fillId="3" borderId="5" xfId="0" applyFont="1" applyFill="1" applyBorder="1" applyAlignment="1">
      <alignment vertical="center"/>
    </xf>
    <xf numFmtId="0" fontId="3" fillId="3" borderId="0" xfId="0" applyFont="1" applyFill="1" applyAlignment="1">
      <alignment horizontal="left" vertical="center"/>
    </xf>
    <xf numFmtId="0" fontId="3" fillId="3" borderId="0" xfId="0" applyFont="1" applyFill="1" applyAlignment="1">
      <alignment horizontal="center" vertical="center" wrapText="1"/>
    </xf>
    <xf numFmtId="9" fontId="3" fillId="3" borderId="0" xfId="0" applyNumberFormat="1" applyFont="1" applyFill="1" applyAlignment="1">
      <alignment horizontal="center" vertical="center"/>
    </xf>
    <xf numFmtId="0" fontId="3" fillId="3" borderId="99" xfId="0" applyFont="1" applyFill="1" applyBorder="1" applyAlignment="1">
      <alignment horizontal="center" vertical="center" wrapText="1"/>
    </xf>
    <xf numFmtId="0" fontId="3" fillId="3" borderId="100" xfId="0" applyFont="1" applyFill="1" applyBorder="1" applyAlignment="1">
      <alignment horizontal="center" vertical="center"/>
    </xf>
    <xf numFmtId="0" fontId="3" fillId="3" borderId="0" xfId="15" applyFont="1" applyFill="1" applyAlignment="1">
      <alignment vertical="center"/>
    </xf>
    <xf numFmtId="0" fontId="3" fillId="3" borderId="15" xfId="15" applyFont="1" applyFill="1" applyBorder="1" applyAlignment="1">
      <alignment vertical="center"/>
    </xf>
    <xf numFmtId="0" fontId="3" fillId="3" borderId="0" xfId="15" applyFont="1" applyFill="1" applyAlignment="1">
      <alignment horizontal="center" vertical="center" wrapText="1"/>
    </xf>
    <xf numFmtId="0" fontId="3" fillId="3" borderId="0" xfId="15" applyFont="1" applyFill="1" applyAlignment="1">
      <alignment horizontal="center" vertical="center"/>
    </xf>
    <xf numFmtId="0" fontId="35" fillId="3" borderId="0" xfId="15" applyFont="1" applyFill="1" applyAlignment="1">
      <alignment vertical="center"/>
    </xf>
    <xf numFmtId="0" fontId="12" fillId="3" borderId="0" xfId="15" applyFont="1" applyFill="1" applyAlignment="1">
      <alignment vertical="center"/>
    </xf>
    <xf numFmtId="178" fontId="3" fillId="3" borderId="0" xfId="15" applyNumberFormat="1" applyFont="1" applyFill="1" applyAlignment="1">
      <alignment vertical="center"/>
    </xf>
    <xf numFmtId="0" fontId="3" fillId="3" borderId="0" xfId="15" applyFont="1" applyFill="1" applyAlignment="1">
      <alignment horizontal="right" vertical="center"/>
    </xf>
    <xf numFmtId="0" fontId="36" fillId="3" borderId="0" xfId="15" applyFont="1" applyFill="1" applyAlignment="1">
      <alignment vertical="center"/>
    </xf>
    <xf numFmtId="0" fontId="13" fillId="3" borderId="0" xfId="15" applyFont="1" applyFill="1" applyAlignment="1">
      <alignment horizontal="center" vertical="center" wrapText="1"/>
    </xf>
    <xf numFmtId="0" fontId="35" fillId="3" borderId="0" xfId="15" applyFont="1" applyFill="1" applyAlignment="1">
      <alignment horizontal="left" vertical="center" wrapText="1"/>
    </xf>
    <xf numFmtId="0" fontId="12" fillId="3" borderId="0" xfId="15" applyFont="1" applyFill="1" applyAlignment="1">
      <alignment horizontal="left" vertical="center" wrapText="1"/>
    </xf>
    <xf numFmtId="10" fontId="32" fillId="3" borderId="107" xfId="15" applyNumberFormat="1" applyFont="1" applyFill="1" applyBorder="1" applyAlignment="1">
      <alignment horizontal="center" vertical="center"/>
    </xf>
    <xf numFmtId="10" fontId="32" fillId="3" borderId="11" xfId="15" applyNumberFormat="1" applyFont="1" applyFill="1" applyBorder="1" applyAlignment="1">
      <alignment horizontal="center" vertical="center"/>
    </xf>
    <xf numFmtId="178" fontId="32" fillId="3" borderId="15" xfId="15" applyNumberFormat="1" applyFont="1" applyFill="1" applyBorder="1" applyAlignment="1">
      <alignment horizontal="center" vertical="center"/>
    </xf>
    <xf numFmtId="10" fontId="32" fillId="3" borderId="108" xfId="2" applyNumberFormat="1" applyFont="1" applyFill="1" applyBorder="1" applyAlignment="1">
      <alignment horizontal="center" vertical="center"/>
    </xf>
    <xf numFmtId="0" fontId="37" fillId="3" borderId="78" xfId="15" applyFont="1" applyFill="1" applyBorder="1" applyAlignment="1">
      <alignment horizontal="center" vertical="center"/>
    </xf>
    <xf numFmtId="0" fontId="32" fillId="8" borderId="119" xfId="15" applyFont="1" applyFill="1" applyBorder="1" applyAlignment="1">
      <alignment horizontal="center" vertical="center"/>
    </xf>
    <xf numFmtId="0" fontId="32" fillId="3" borderId="2" xfId="0" applyFont="1" applyFill="1" applyBorder="1" applyAlignment="1">
      <alignment horizontal="center" vertical="center" wrapText="1"/>
    </xf>
    <xf numFmtId="0" fontId="32" fillId="3" borderId="2" xfId="0" applyFont="1" applyFill="1" applyBorder="1" applyAlignment="1">
      <alignment horizontal="center" vertical="center"/>
    </xf>
    <xf numFmtId="0" fontId="32" fillId="3" borderId="8" xfId="0" applyFont="1" applyFill="1" applyBorder="1" applyAlignment="1">
      <alignment horizontal="center" vertical="center"/>
    </xf>
    <xf numFmtId="0" fontId="38" fillId="3" borderId="0" xfId="0" applyFont="1" applyFill="1" applyAlignment="1">
      <alignment vertical="center" wrapText="1"/>
    </xf>
    <xf numFmtId="0" fontId="3" fillId="3" borderId="9" xfId="0" applyFont="1" applyFill="1" applyBorder="1" applyAlignment="1">
      <alignment vertical="center" wrapText="1"/>
    </xf>
    <xf numFmtId="0" fontId="39" fillId="3" borderId="0" xfId="0" applyFont="1" applyFill="1" applyAlignment="1">
      <alignment vertical="center" wrapText="1"/>
    </xf>
    <xf numFmtId="0" fontId="3" fillId="3" borderId="10" xfId="0" applyFont="1" applyFill="1" applyBorder="1" applyAlignment="1">
      <alignment vertical="center" wrapText="1"/>
    </xf>
    <xf numFmtId="0" fontId="39" fillId="3" borderId="0" xfId="0" applyFont="1" applyFill="1" applyAlignment="1">
      <alignment vertical="top" wrapText="1"/>
    </xf>
    <xf numFmtId="0" fontId="39" fillId="3" borderId="0" xfId="0" applyFont="1" applyFill="1" applyAlignment="1">
      <alignment horizontal="left" vertical="top" wrapText="1"/>
    </xf>
    <xf numFmtId="0" fontId="3" fillId="3" borderId="6" xfId="0" applyFont="1" applyFill="1" applyBorder="1" applyAlignment="1">
      <alignment vertical="center"/>
    </xf>
    <xf numFmtId="176" fontId="3" fillId="3" borderId="6" xfId="0" applyNumberFormat="1" applyFont="1" applyFill="1" applyBorder="1" applyAlignment="1">
      <alignment horizontal="right" vertical="center" shrinkToFit="1"/>
    </xf>
    <xf numFmtId="10" fontId="3" fillId="3" borderId="6" xfId="1" applyNumberFormat="1" applyFont="1" applyFill="1" applyBorder="1" applyAlignment="1" applyProtection="1">
      <alignment horizontal="right" vertical="center" shrinkToFit="1"/>
    </xf>
    <xf numFmtId="0" fontId="3" fillId="3" borderId="52" xfId="0" applyFont="1" applyFill="1" applyBorder="1" applyAlignment="1">
      <alignment vertical="center"/>
    </xf>
    <xf numFmtId="0" fontId="3" fillId="3" borderId="107" xfId="0" applyFont="1" applyFill="1" applyBorder="1" applyAlignment="1">
      <alignment horizontal="center" vertical="center" wrapText="1"/>
    </xf>
    <xf numFmtId="0" fontId="3" fillId="3" borderId="146" xfId="0" applyFont="1" applyFill="1" applyBorder="1" applyAlignment="1">
      <alignment horizontal="center" vertical="center" wrapText="1"/>
    </xf>
    <xf numFmtId="0" fontId="3" fillId="3" borderId="147" xfId="0" applyFont="1" applyFill="1" applyBorder="1" applyAlignment="1">
      <alignment horizontal="center" vertical="center" wrapText="1"/>
    </xf>
    <xf numFmtId="180" fontId="3" fillId="3" borderId="0" xfId="0" applyNumberFormat="1" applyFont="1" applyFill="1" applyAlignment="1">
      <alignment vertical="center"/>
    </xf>
    <xf numFmtId="0" fontId="32" fillId="3" borderId="0" xfId="0" applyFont="1" applyFill="1" applyAlignment="1" applyProtection="1">
      <alignment vertical="center" wrapText="1"/>
      <protection locked="0"/>
    </xf>
    <xf numFmtId="178" fontId="32" fillId="0" borderId="170" xfId="15" applyNumberFormat="1" applyFont="1" applyBorder="1" applyAlignment="1">
      <alignment horizontal="center" vertical="center"/>
    </xf>
    <xf numFmtId="10" fontId="32" fillId="0" borderId="171" xfId="15" applyNumberFormat="1" applyFont="1" applyBorder="1" applyAlignment="1">
      <alignment horizontal="center" vertical="center"/>
    </xf>
    <xf numFmtId="10" fontId="32" fillId="0" borderId="170" xfId="15" applyNumberFormat="1" applyFont="1" applyBorder="1" applyAlignment="1">
      <alignment horizontal="center" vertical="center"/>
    </xf>
    <xf numFmtId="10" fontId="32" fillId="0" borderId="172" xfId="2" applyNumberFormat="1" applyFont="1" applyFill="1" applyBorder="1" applyAlignment="1">
      <alignment horizontal="center" vertical="center"/>
    </xf>
    <xf numFmtId="0" fontId="37" fillId="0" borderId="78" xfId="15" applyFont="1" applyBorder="1" applyAlignment="1">
      <alignment horizontal="center" vertical="center"/>
    </xf>
    <xf numFmtId="0" fontId="13" fillId="0" borderId="22" xfId="0" applyFont="1" applyBorder="1" applyAlignment="1">
      <alignment horizontal="center" vertical="center" wrapText="1"/>
    </xf>
    <xf numFmtId="0" fontId="3" fillId="3" borderId="40" xfId="0" applyFont="1" applyFill="1" applyBorder="1" applyAlignment="1">
      <alignment horizontal="center" vertical="center"/>
    </xf>
    <xf numFmtId="0" fontId="3" fillId="3" borderId="99" xfId="0" applyFont="1" applyFill="1" applyBorder="1" applyAlignment="1">
      <alignment horizontal="center" vertical="center"/>
    </xf>
    <xf numFmtId="0" fontId="41" fillId="3" borderId="0" xfId="0" applyFont="1" applyFill="1" applyAlignment="1">
      <alignment vertical="center"/>
    </xf>
    <xf numFmtId="0" fontId="20" fillId="3" borderId="0" xfId="0" applyFont="1" applyFill="1" applyAlignment="1">
      <alignment vertical="center"/>
    </xf>
    <xf numFmtId="0" fontId="3" fillId="3" borderId="78" xfId="0" applyFont="1" applyFill="1" applyBorder="1" applyAlignment="1">
      <alignment horizontal="center" vertical="center"/>
    </xf>
    <xf numFmtId="0" fontId="3" fillId="3" borderId="24" xfId="0" applyFont="1" applyFill="1" applyBorder="1" applyAlignment="1">
      <alignment horizontal="center" vertical="center"/>
    </xf>
    <xf numFmtId="0" fontId="32" fillId="3" borderId="2" xfId="0" applyFont="1" applyFill="1" applyBorder="1" applyAlignment="1" applyProtection="1">
      <alignment vertical="center" wrapText="1"/>
      <protection locked="0"/>
    </xf>
    <xf numFmtId="179" fontId="3" fillId="3" borderId="2" xfId="1" applyNumberFormat="1" applyFont="1" applyFill="1" applyBorder="1" applyAlignment="1">
      <alignment vertical="center"/>
    </xf>
    <xf numFmtId="0" fontId="0" fillId="0" borderId="14" xfId="0" applyBorder="1" applyAlignment="1">
      <alignment horizontal="left" vertical="center"/>
    </xf>
    <xf numFmtId="0" fontId="0" fillId="0" borderId="36" xfId="0" applyBorder="1" applyAlignment="1">
      <alignment horizontal="left" vertical="center"/>
    </xf>
    <xf numFmtId="182" fontId="3" fillId="0" borderId="85" xfId="0" applyNumberFormat="1" applyFont="1" applyBorder="1" applyAlignment="1" applyProtection="1">
      <alignment horizontal="center" vertical="center" wrapText="1"/>
      <protection locked="0"/>
    </xf>
    <xf numFmtId="182" fontId="3" fillId="0" borderId="155" xfId="0" applyNumberFormat="1" applyFont="1" applyBorder="1" applyAlignment="1" applyProtection="1">
      <alignment horizontal="center" vertical="center" wrapText="1"/>
      <protection locked="0"/>
    </xf>
    <xf numFmtId="182" fontId="3" fillId="0" borderId="152" xfId="0" applyNumberFormat="1" applyFont="1" applyBorder="1" applyAlignment="1" applyProtection="1">
      <alignment horizontal="center" vertical="center" wrapText="1"/>
      <protection locked="0"/>
    </xf>
    <xf numFmtId="182" fontId="3" fillId="0" borderId="156" xfId="0" applyNumberFormat="1" applyFont="1" applyBorder="1" applyAlignment="1" applyProtection="1">
      <alignment horizontal="center" vertical="center" wrapText="1"/>
      <protection locked="0"/>
    </xf>
    <xf numFmtId="10" fontId="3" fillId="3" borderId="60" xfId="15" applyNumberFormat="1" applyFont="1" applyFill="1" applyBorder="1" applyAlignment="1">
      <alignment horizontal="center" vertical="center"/>
    </xf>
    <xf numFmtId="10" fontId="3" fillId="3" borderId="129" xfId="15" applyNumberFormat="1" applyFont="1" applyFill="1" applyBorder="1" applyAlignment="1">
      <alignment horizontal="center" vertical="center"/>
    </xf>
    <xf numFmtId="10" fontId="3" fillId="3" borderId="183" xfId="15" applyNumberFormat="1" applyFont="1" applyFill="1" applyBorder="1" applyAlignment="1">
      <alignment horizontal="center" vertical="center"/>
    </xf>
    <xf numFmtId="0" fontId="3" fillId="3" borderId="0" xfId="0" applyFont="1" applyFill="1" applyAlignment="1">
      <alignment horizontal="right" vertical="center"/>
    </xf>
    <xf numFmtId="0" fontId="32" fillId="3" borderId="2" xfId="0" applyFont="1" applyFill="1" applyBorder="1" applyAlignment="1">
      <alignment vertical="center" wrapText="1"/>
    </xf>
    <xf numFmtId="0" fontId="32" fillId="3" borderId="0" xfId="0" applyFont="1" applyFill="1" applyAlignment="1">
      <alignment vertical="center" wrapText="1"/>
    </xf>
    <xf numFmtId="0" fontId="46" fillId="3" borderId="0" xfId="0" applyFont="1" applyFill="1" applyAlignment="1">
      <alignment vertical="center"/>
    </xf>
    <xf numFmtId="0" fontId="3" fillId="0" borderId="0" xfId="15" applyFont="1" applyAlignment="1">
      <alignment vertical="center" wrapText="1"/>
    </xf>
    <xf numFmtId="0" fontId="3" fillId="3" borderId="0" xfId="15" applyFont="1" applyFill="1" applyAlignment="1">
      <alignment vertical="center" wrapText="1"/>
    </xf>
    <xf numFmtId="0" fontId="32" fillId="3" borderId="199" xfId="19" applyFont="1" applyFill="1" applyBorder="1" applyAlignment="1">
      <alignment horizontal="left" vertical="center" wrapText="1"/>
    </xf>
    <xf numFmtId="0" fontId="32" fillId="3" borderId="60" xfId="2" applyNumberFormat="1" applyFont="1" applyFill="1" applyBorder="1" applyAlignment="1">
      <alignment horizontal="left" vertical="center" wrapText="1"/>
    </xf>
    <xf numFmtId="0" fontId="32" fillId="3" borderId="186" xfId="19" applyFont="1" applyFill="1" applyBorder="1" applyAlignment="1">
      <alignment horizontal="left" vertical="center" wrapText="1"/>
    </xf>
    <xf numFmtId="0" fontId="32" fillId="3" borderId="88" xfId="19" applyFont="1" applyFill="1" applyBorder="1" applyAlignment="1">
      <alignment horizontal="left" vertical="center" wrapText="1"/>
    </xf>
    <xf numFmtId="0" fontId="32" fillId="3" borderId="0" xfId="0" applyFont="1" applyFill="1" applyAlignment="1">
      <alignment vertical="center"/>
    </xf>
    <xf numFmtId="0" fontId="37" fillId="0" borderId="2" xfId="0" applyFont="1" applyBorder="1" applyAlignment="1" applyProtection="1">
      <alignment horizontal="left" vertical="center" wrapText="1"/>
      <protection locked="0"/>
    </xf>
    <xf numFmtId="0" fontId="37" fillId="0" borderId="12" xfId="0" applyFont="1" applyBorder="1" applyAlignment="1" applyProtection="1">
      <alignment horizontal="left" vertical="center" wrapText="1"/>
      <protection locked="0"/>
    </xf>
    <xf numFmtId="0" fontId="37" fillId="0" borderId="3" xfId="0" applyFont="1" applyBorder="1" applyAlignment="1" applyProtection="1">
      <alignment horizontal="left" vertical="center" wrapText="1"/>
      <protection locked="0"/>
    </xf>
    <xf numFmtId="9" fontId="3" fillId="3" borderId="0" xfId="1" applyFont="1" applyFill="1" applyBorder="1" applyAlignment="1">
      <alignment vertical="center"/>
    </xf>
    <xf numFmtId="0" fontId="12" fillId="3" borderId="27" xfId="0" applyFont="1" applyFill="1" applyBorder="1"/>
    <xf numFmtId="179" fontId="3" fillId="10" borderId="2" xfId="1" applyNumberFormat="1" applyFont="1" applyFill="1" applyBorder="1" applyAlignment="1">
      <alignment vertical="center"/>
    </xf>
    <xf numFmtId="0" fontId="3" fillId="3" borderId="202" xfId="0" applyFont="1" applyFill="1" applyBorder="1" applyAlignment="1">
      <alignment horizontal="center" vertical="center"/>
    </xf>
    <xf numFmtId="0" fontId="32" fillId="7" borderId="2" xfId="0" applyFont="1" applyFill="1" applyBorder="1" applyAlignment="1">
      <alignment vertical="center" wrapText="1"/>
    </xf>
    <xf numFmtId="0" fontId="32" fillId="7" borderId="2" xfId="0" applyFont="1" applyFill="1" applyBorder="1" applyAlignment="1" applyProtection="1">
      <alignment vertical="center" wrapText="1"/>
      <protection locked="0"/>
    </xf>
    <xf numFmtId="178" fontId="32" fillId="0" borderId="21" xfId="15" applyNumberFormat="1" applyFont="1" applyBorder="1" applyAlignment="1">
      <alignment horizontal="center" vertical="center" wrapText="1"/>
    </xf>
    <xf numFmtId="0" fontId="13" fillId="3" borderId="107" xfId="0" applyFont="1" applyFill="1" applyBorder="1" applyAlignment="1">
      <alignment horizontal="center" vertical="center" wrapText="1"/>
    </xf>
    <xf numFmtId="10" fontId="3" fillId="3" borderId="0" xfId="0" applyNumberFormat="1" applyFont="1" applyFill="1" applyAlignment="1">
      <alignment vertical="center"/>
    </xf>
    <xf numFmtId="10" fontId="40" fillId="3" borderId="211" xfId="15" applyNumberFormat="1" applyFont="1" applyFill="1" applyBorder="1" applyAlignment="1">
      <alignment horizontal="center" vertical="center" wrapText="1"/>
    </xf>
    <xf numFmtId="0" fontId="3" fillId="3" borderId="156" xfId="19" applyFont="1" applyFill="1" applyBorder="1" applyAlignment="1">
      <alignment horizontal="center" vertical="center"/>
    </xf>
    <xf numFmtId="0" fontId="3" fillId="3" borderId="210" xfId="19" applyFont="1" applyFill="1" applyBorder="1" applyAlignment="1">
      <alignment horizontal="center" vertical="center"/>
    </xf>
    <xf numFmtId="0" fontId="3" fillId="3" borderId="201" xfId="19" applyFont="1" applyFill="1" applyBorder="1" applyAlignment="1">
      <alignment horizontal="center" vertical="center"/>
    </xf>
    <xf numFmtId="0" fontId="3" fillId="3" borderId="5" xfId="0" applyFont="1" applyFill="1" applyBorder="1" applyAlignment="1">
      <alignment horizontal="center" vertical="center"/>
    </xf>
    <xf numFmtId="0" fontId="13" fillId="3" borderId="145" xfId="0" applyFont="1" applyFill="1" applyBorder="1" applyAlignment="1">
      <alignment horizontal="center" vertical="center" wrapText="1"/>
    </xf>
    <xf numFmtId="0" fontId="15" fillId="3" borderId="0" xfId="0" applyFont="1" applyFill="1" applyAlignment="1">
      <alignment vertical="center" wrapText="1"/>
    </xf>
    <xf numFmtId="0" fontId="41" fillId="3" borderId="0" xfId="0" applyFont="1" applyFill="1" applyAlignment="1">
      <alignment vertical="center" wrapText="1"/>
    </xf>
    <xf numFmtId="0" fontId="10" fillId="3" borderId="0" xfId="0" applyFont="1" applyFill="1" applyAlignment="1">
      <alignment vertical="center"/>
    </xf>
    <xf numFmtId="0" fontId="45" fillId="3" borderId="0" xfId="21" applyFont="1" applyFill="1"/>
    <xf numFmtId="14" fontId="12" fillId="3" borderId="0" xfId="0" applyNumberFormat="1" applyFont="1" applyFill="1"/>
    <xf numFmtId="0" fontId="3" fillId="3" borderId="0" xfId="0" applyFont="1" applyFill="1" applyAlignment="1">
      <alignment horizontal="left" vertical="center" wrapText="1"/>
    </xf>
    <xf numFmtId="0" fontId="9" fillId="3" borderId="0" xfId="0" applyFont="1" applyFill="1" applyAlignment="1">
      <alignment vertical="center"/>
    </xf>
    <xf numFmtId="0" fontId="3" fillId="3" borderId="0" xfId="0" applyFont="1" applyFill="1" applyAlignment="1" applyProtection="1">
      <alignment vertical="center"/>
      <protection locked="0" hidden="1"/>
    </xf>
    <xf numFmtId="0" fontId="21" fillId="3" borderId="0" xfId="0" applyFont="1" applyFill="1" applyAlignment="1">
      <alignment vertical="center" wrapText="1"/>
    </xf>
    <xf numFmtId="0" fontId="3" fillId="3" borderId="1" xfId="0" applyFont="1" applyFill="1" applyBorder="1" applyAlignment="1">
      <alignment vertical="center"/>
    </xf>
    <xf numFmtId="0" fontId="22" fillId="3" borderId="0" xfId="0" applyFont="1" applyFill="1" applyAlignment="1">
      <alignment vertical="center"/>
    </xf>
    <xf numFmtId="0" fontId="3" fillId="3" borderId="0" xfId="6" applyNumberFormat="1" applyFont="1" applyFill="1" applyAlignment="1">
      <alignment horizontal="center" vertical="center"/>
    </xf>
    <xf numFmtId="49" fontId="3" fillId="3" borderId="0" xfId="6" applyNumberFormat="1" applyFont="1" applyFill="1" applyAlignment="1">
      <alignment horizontal="center" vertical="center"/>
    </xf>
    <xf numFmtId="49" fontId="3" fillId="3" borderId="0" xfId="0" applyNumberFormat="1" applyFont="1" applyFill="1" applyAlignment="1">
      <alignment horizontal="center" vertical="center"/>
    </xf>
    <xf numFmtId="0" fontId="3" fillId="3" borderId="0" xfId="15" applyFont="1" applyFill="1" applyAlignment="1" applyProtection="1">
      <alignment vertical="center"/>
      <protection hidden="1"/>
    </xf>
    <xf numFmtId="14" fontId="3" fillId="3" borderId="0" xfId="0" applyNumberFormat="1" applyFont="1" applyFill="1" applyAlignment="1">
      <alignment vertical="center"/>
    </xf>
    <xf numFmtId="0" fontId="20" fillId="3" borderId="0" xfId="0" applyFont="1" applyFill="1" applyAlignment="1">
      <alignment vertical="top"/>
    </xf>
    <xf numFmtId="0" fontId="8" fillId="3" borderId="0" xfId="0" applyFont="1" applyFill="1" applyAlignment="1">
      <alignment horizontal="left" vertical="center"/>
    </xf>
    <xf numFmtId="0" fontId="33" fillId="3" borderId="0" xfId="0" applyFont="1" applyFill="1" applyAlignment="1">
      <alignment vertical="center"/>
    </xf>
    <xf numFmtId="0" fontId="34" fillId="3" borderId="0" xfId="0" applyFont="1" applyFill="1" applyAlignment="1">
      <alignment horizontal="justify" vertical="center" wrapText="1"/>
    </xf>
    <xf numFmtId="0" fontId="34" fillId="3" borderId="0" xfId="0" applyFont="1" applyFill="1"/>
    <xf numFmtId="0" fontId="34" fillId="3" borderId="0" xfId="0" applyFont="1" applyFill="1" applyAlignment="1">
      <alignment vertical="center"/>
    </xf>
    <xf numFmtId="0" fontId="35" fillId="3" borderId="0" xfId="0" applyFont="1" applyFill="1" applyAlignment="1">
      <alignment horizontal="justify" vertical="center" wrapText="1"/>
    </xf>
    <xf numFmtId="10" fontId="32" fillId="0" borderId="212" xfId="15" applyNumberFormat="1" applyFont="1" applyBorder="1" applyAlignment="1">
      <alignment horizontal="center" vertical="center"/>
    </xf>
    <xf numFmtId="10" fontId="37" fillId="3" borderId="213" xfId="15" applyNumberFormat="1" applyFont="1" applyFill="1" applyBorder="1" applyAlignment="1">
      <alignment horizontal="center" vertical="center" wrapText="1"/>
    </xf>
    <xf numFmtId="0" fontId="47" fillId="3" borderId="0" xfId="0" applyFont="1" applyFill="1" applyAlignment="1">
      <alignment vertical="center"/>
    </xf>
    <xf numFmtId="0" fontId="34" fillId="3" borderId="22" xfId="0" applyFont="1" applyFill="1" applyBorder="1" applyAlignment="1">
      <alignment vertical="center"/>
    </xf>
    <xf numFmtId="0" fontId="34" fillId="3" borderId="4" xfId="0" applyFont="1" applyFill="1" applyBorder="1" applyAlignment="1">
      <alignment vertical="center"/>
    </xf>
    <xf numFmtId="0" fontId="34" fillId="3" borderId="206" xfId="0" applyFont="1" applyFill="1" applyBorder="1" applyAlignment="1">
      <alignment horizontal="center" vertical="center"/>
    </xf>
    <xf numFmtId="0" fontId="34" fillId="3" borderId="81" xfId="0" applyFont="1" applyFill="1" applyBorder="1" applyAlignment="1">
      <alignment horizontal="center" vertical="center"/>
    </xf>
    <xf numFmtId="0" fontId="34" fillId="3" borderId="82" xfId="0" applyFont="1" applyFill="1" applyBorder="1" applyAlignment="1">
      <alignment horizontal="center" vertical="center"/>
    </xf>
    <xf numFmtId="0" fontId="34" fillId="3" borderId="83" xfId="0" applyFont="1" applyFill="1" applyBorder="1" applyAlignment="1">
      <alignment horizontal="center" vertical="center"/>
    </xf>
    <xf numFmtId="0" fontId="29" fillId="3" borderId="0" xfId="0" applyFont="1" applyFill="1" applyAlignment="1">
      <alignment vertical="center"/>
    </xf>
    <xf numFmtId="0" fontId="34" fillId="3" borderId="5" xfId="0" applyFont="1" applyFill="1" applyBorder="1" applyAlignment="1">
      <alignment horizontal="center" vertical="center" wrapText="1"/>
    </xf>
    <xf numFmtId="9" fontId="34" fillId="3" borderId="5" xfId="0" applyNumberFormat="1" applyFont="1" applyFill="1" applyBorder="1" applyAlignment="1">
      <alignment horizontal="center" vertical="center"/>
    </xf>
    <xf numFmtId="0" fontId="34" fillId="3" borderId="5" xfId="0" applyFont="1" applyFill="1" applyBorder="1" applyAlignment="1">
      <alignment vertical="center"/>
    </xf>
    <xf numFmtId="0" fontId="34" fillId="3" borderId="0" xfId="0" applyFont="1" applyFill="1" applyAlignment="1">
      <alignment horizontal="left" vertical="center"/>
    </xf>
    <xf numFmtId="0" fontId="34" fillId="3" borderId="0" xfId="0" applyFont="1" applyFill="1" applyAlignment="1">
      <alignment horizontal="center" vertical="center" wrapText="1"/>
    </xf>
    <xf numFmtId="9" fontId="34" fillId="3" borderId="0" xfId="0" applyNumberFormat="1" applyFont="1" applyFill="1" applyAlignment="1">
      <alignment horizontal="center" vertical="center"/>
    </xf>
    <xf numFmtId="10" fontId="3" fillId="11" borderId="173" xfId="15" applyNumberFormat="1" applyFont="1" applyFill="1" applyBorder="1" applyAlignment="1">
      <alignment horizontal="center" vertical="center"/>
    </xf>
    <xf numFmtId="10" fontId="3" fillId="11" borderId="176" xfId="15" applyNumberFormat="1" applyFont="1" applyFill="1" applyBorder="1" applyAlignment="1">
      <alignment horizontal="center" vertical="center"/>
    </xf>
    <xf numFmtId="10" fontId="3" fillId="11" borderId="180" xfId="15" applyNumberFormat="1" applyFont="1" applyFill="1" applyBorder="1" applyAlignment="1">
      <alignment horizontal="center" vertical="center"/>
    </xf>
    <xf numFmtId="10" fontId="3" fillId="11" borderId="182" xfId="15" applyNumberFormat="1" applyFont="1" applyFill="1" applyBorder="1" applyAlignment="1">
      <alignment horizontal="center" vertical="center"/>
    </xf>
    <xf numFmtId="10" fontId="3" fillId="11" borderId="214" xfId="15" applyNumberFormat="1" applyFont="1" applyFill="1" applyBorder="1" applyAlignment="1">
      <alignment horizontal="center" vertical="center"/>
    </xf>
    <xf numFmtId="10" fontId="3" fillId="11" borderId="215" xfId="15" applyNumberFormat="1" applyFont="1" applyFill="1" applyBorder="1" applyAlignment="1">
      <alignment horizontal="center" vertical="center"/>
    </xf>
    <xf numFmtId="10" fontId="3" fillId="11" borderId="217" xfId="15" applyNumberFormat="1" applyFont="1" applyFill="1" applyBorder="1" applyAlignment="1">
      <alignment horizontal="center" vertical="center"/>
    </xf>
    <xf numFmtId="10" fontId="3" fillId="11" borderId="218" xfId="15" applyNumberFormat="1" applyFont="1" applyFill="1" applyBorder="1" applyAlignment="1">
      <alignment horizontal="center" vertical="center"/>
    </xf>
    <xf numFmtId="0" fontId="32" fillId="11" borderId="114" xfId="2" applyNumberFormat="1" applyFont="1" applyFill="1" applyBorder="1" applyAlignment="1">
      <alignment horizontal="left" vertical="center" wrapText="1"/>
    </xf>
    <xf numFmtId="0" fontId="32" fillId="11" borderId="115" xfId="2" applyNumberFormat="1" applyFont="1" applyFill="1" applyBorder="1" applyAlignment="1">
      <alignment horizontal="left" vertical="center" wrapText="1"/>
    </xf>
    <xf numFmtId="0" fontId="32" fillId="11" borderId="117" xfId="2" applyNumberFormat="1" applyFont="1" applyFill="1" applyBorder="1" applyAlignment="1">
      <alignment horizontal="left" vertical="center" wrapText="1"/>
    </xf>
    <xf numFmtId="0" fontId="32" fillId="11" borderId="118" xfId="2" applyNumberFormat="1" applyFont="1" applyFill="1" applyBorder="1" applyAlignment="1">
      <alignment horizontal="left" vertical="center" wrapText="1"/>
    </xf>
    <xf numFmtId="0" fontId="32" fillId="11" borderId="141" xfId="2" applyNumberFormat="1" applyFont="1" applyFill="1" applyBorder="1" applyAlignment="1">
      <alignment horizontal="left" vertical="center" wrapText="1"/>
    </xf>
    <xf numFmtId="0" fontId="32" fillId="11" borderId="142" xfId="2" applyNumberFormat="1" applyFont="1" applyFill="1" applyBorder="1" applyAlignment="1">
      <alignment horizontal="left" vertical="center" wrapText="1"/>
    </xf>
    <xf numFmtId="0" fontId="32" fillId="11" borderId="91" xfId="2" applyNumberFormat="1" applyFont="1" applyFill="1" applyBorder="1" applyAlignment="1">
      <alignment horizontal="left" vertical="center" wrapText="1"/>
    </xf>
    <xf numFmtId="0" fontId="32" fillId="11" borderId="92" xfId="2" applyNumberFormat="1" applyFont="1" applyFill="1" applyBorder="1" applyAlignment="1">
      <alignment horizontal="left" vertical="center" wrapText="1"/>
    </xf>
    <xf numFmtId="0" fontId="3" fillId="3" borderId="15" xfId="0" applyFont="1" applyFill="1" applyBorder="1" applyAlignment="1">
      <alignment vertical="center"/>
    </xf>
    <xf numFmtId="0" fontId="3" fillId="3" borderId="67" xfId="0" applyFont="1" applyFill="1" applyBorder="1" applyAlignment="1">
      <alignment vertical="center"/>
    </xf>
    <xf numFmtId="0" fontId="32" fillId="3" borderId="45" xfId="19" applyFont="1" applyFill="1" applyBorder="1" applyAlignment="1">
      <alignment horizontal="left" vertical="center" wrapText="1"/>
    </xf>
    <xf numFmtId="10" fontId="3" fillId="3" borderId="224" xfId="15" applyNumberFormat="1" applyFont="1" applyFill="1" applyBorder="1" applyAlignment="1">
      <alignment horizontal="center" vertical="center"/>
    </xf>
    <xf numFmtId="0" fontId="3" fillId="3" borderId="205" xfId="19" applyFont="1" applyFill="1" applyBorder="1" applyAlignment="1">
      <alignment horizontal="center" vertical="center"/>
    </xf>
    <xf numFmtId="10" fontId="3" fillId="3" borderId="149" xfId="15" applyNumberFormat="1" applyFont="1" applyFill="1" applyBorder="1" applyAlignment="1">
      <alignment horizontal="center" vertical="center"/>
    </xf>
    <xf numFmtId="0" fontId="3" fillId="3" borderId="152" xfId="19" applyFont="1" applyFill="1" applyBorder="1" applyAlignment="1">
      <alignment horizontal="center" vertical="center"/>
    </xf>
    <xf numFmtId="0" fontId="32" fillId="3" borderId="225" xfId="19" applyFont="1" applyFill="1" applyBorder="1" applyAlignment="1">
      <alignment horizontal="left" vertical="center" wrapText="1"/>
    </xf>
    <xf numFmtId="10" fontId="3" fillId="3" borderId="225" xfId="15" applyNumberFormat="1" applyFont="1" applyFill="1" applyBorder="1" applyAlignment="1">
      <alignment horizontal="center" vertical="center"/>
    </xf>
    <xf numFmtId="0" fontId="3" fillId="3" borderId="209" xfId="19" applyFont="1" applyFill="1" applyBorder="1" applyAlignment="1">
      <alignment horizontal="center" vertical="center"/>
    </xf>
    <xf numFmtId="0" fontId="32" fillId="3" borderId="129" xfId="19" applyFont="1" applyFill="1" applyBorder="1" applyAlignment="1">
      <alignment horizontal="left" vertical="center" wrapText="1"/>
    </xf>
    <xf numFmtId="176" fontId="3" fillId="0" borderId="2" xfId="0" applyNumberFormat="1" applyFont="1" applyBorder="1" applyAlignment="1" applyProtection="1">
      <alignment horizontal="right" vertical="center" wrapText="1"/>
      <protection locked="0"/>
    </xf>
    <xf numFmtId="10" fontId="3" fillId="0" borderId="2" xfId="0" applyNumberFormat="1" applyFont="1" applyBorder="1" applyAlignment="1" applyProtection="1">
      <alignment horizontal="right" vertical="center" wrapText="1"/>
      <protection locked="0"/>
    </xf>
    <xf numFmtId="10" fontId="3" fillId="0" borderId="8" xfId="0" applyNumberFormat="1" applyFont="1" applyBorder="1" applyAlignment="1" applyProtection="1">
      <alignment horizontal="right" vertical="center" wrapText="1"/>
      <protection locked="0"/>
    </xf>
    <xf numFmtId="176" fontId="3" fillId="0" borderId="3" xfId="0" applyNumberFormat="1" applyFont="1" applyBorder="1" applyAlignment="1">
      <alignment horizontal="right" vertical="center" wrapText="1" shrinkToFit="1"/>
    </xf>
    <xf numFmtId="10" fontId="3" fillId="0" borderId="90" xfId="0" applyNumberFormat="1" applyFont="1" applyBorder="1" applyAlignment="1">
      <alignment horizontal="right" vertical="center" wrapText="1"/>
    </xf>
    <xf numFmtId="10" fontId="3" fillId="0" borderId="19" xfId="0" applyNumberFormat="1" applyFont="1" applyBorder="1" applyAlignment="1">
      <alignment horizontal="right" vertical="center" wrapText="1"/>
    </xf>
    <xf numFmtId="176" fontId="34" fillId="11" borderId="204" xfId="0" applyNumberFormat="1" applyFont="1" applyFill="1" applyBorder="1" applyAlignment="1">
      <alignment horizontal="right" vertical="center" wrapText="1"/>
    </xf>
    <xf numFmtId="176" fontId="34" fillId="11" borderId="137" xfId="0" applyNumberFormat="1" applyFont="1" applyFill="1" applyBorder="1" applyAlignment="1">
      <alignment horizontal="right" vertical="center" wrapText="1"/>
    </xf>
    <xf numFmtId="176" fontId="34" fillId="11" borderId="138" xfId="0" applyNumberFormat="1" applyFont="1" applyFill="1" applyBorder="1" applyAlignment="1">
      <alignment horizontal="right" vertical="center" wrapText="1"/>
    </xf>
    <xf numFmtId="10" fontId="34" fillId="11" borderId="205" xfId="0" applyNumberFormat="1" applyFont="1" applyFill="1" applyBorder="1" applyAlignment="1">
      <alignment horizontal="right" vertical="center" wrapText="1"/>
    </xf>
    <xf numFmtId="10" fontId="34" fillId="11" borderId="140" xfId="0" applyNumberFormat="1" applyFont="1" applyFill="1" applyBorder="1" applyAlignment="1">
      <alignment horizontal="right" vertical="center" wrapText="1"/>
    </xf>
    <xf numFmtId="10" fontId="34" fillId="11" borderId="141" xfId="0" applyNumberFormat="1" applyFont="1" applyFill="1" applyBorder="1" applyAlignment="1">
      <alignment horizontal="right" vertical="center" wrapText="1"/>
    </xf>
    <xf numFmtId="10" fontId="34" fillId="11" borderId="46" xfId="0" applyNumberFormat="1" applyFont="1" applyFill="1" applyBorder="1" applyAlignment="1">
      <alignment horizontal="right" vertical="center" wrapText="1"/>
    </xf>
    <xf numFmtId="176" fontId="3" fillId="0" borderId="203" xfId="0" applyNumberFormat="1" applyFont="1" applyBorder="1" applyAlignment="1" applyProtection="1">
      <alignment horizontal="right" vertical="center" wrapText="1"/>
      <protection locked="0"/>
    </xf>
    <xf numFmtId="176" fontId="3" fillId="0" borderId="134" xfId="0" applyNumberFormat="1" applyFont="1" applyBorder="1" applyAlignment="1" applyProtection="1">
      <alignment horizontal="right" vertical="center" wrapText="1"/>
      <protection locked="0"/>
    </xf>
    <xf numFmtId="10" fontId="3" fillId="11" borderId="191" xfId="0" applyNumberFormat="1" applyFont="1" applyFill="1" applyBorder="1" applyAlignment="1">
      <alignment horizontal="right" vertical="center"/>
    </xf>
    <xf numFmtId="10" fontId="3" fillId="11" borderId="143" xfId="0" applyNumberFormat="1" applyFont="1" applyFill="1" applyBorder="1" applyAlignment="1">
      <alignment horizontal="right" vertical="center"/>
    </xf>
    <xf numFmtId="10" fontId="3" fillId="11" borderId="144" xfId="0" applyNumberFormat="1" applyFont="1" applyFill="1" applyBorder="1" applyAlignment="1">
      <alignment horizontal="right" vertical="center"/>
    </xf>
    <xf numFmtId="0" fontId="32" fillId="3" borderId="117" xfId="2" applyNumberFormat="1" applyFont="1" applyFill="1" applyBorder="1" applyAlignment="1">
      <alignment horizontal="left" vertical="center" wrapText="1"/>
    </xf>
    <xf numFmtId="0" fontId="37" fillId="3" borderId="112" xfId="19" applyFont="1" applyFill="1" applyBorder="1" applyAlignment="1">
      <alignment horizontal="left" vertical="center" wrapText="1"/>
    </xf>
    <xf numFmtId="0" fontId="37" fillId="3" borderId="117" xfId="2" applyNumberFormat="1" applyFont="1" applyFill="1" applyBorder="1" applyAlignment="1">
      <alignment horizontal="left" vertical="center" wrapText="1"/>
    </xf>
    <xf numFmtId="0" fontId="37" fillId="3" borderId="128" xfId="19" applyFont="1" applyFill="1" applyBorder="1" applyAlignment="1">
      <alignment horizontal="left" vertical="center" wrapText="1"/>
    </xf>
    <xf numFmtId="0" fontId="37" fillId="3" borderId="184" xfId="19" applyFont="1" applyFill="1" applyBorder="1" applyAlignment="1">
      <alignment horizontal="left" vertical="center" wrapText="1"/>
    </xf>
    <xf numFmtId="0" fontId="32" fillId="3" borderId="114" xfId="2" applyNumberFormat="1" applyFont="1" applyFill="1" applyBorder="1" applyAlignment="1">
      <alignment horizontal="left" vertical="center" wrapText="1"/>
    </xf>
    <xf numFmtId="0" fontId="32" fillId="3" borderId="115" xfId="2" applyNumberFormat="1" applyFont="1" applyFill="1" applyBorder="1" applyAlignment="1">
      <alignment horizontal="left" vertical="center" wrapText="1"/>
    </xf>
    <xf numFmtId="0" fontId="32" fillId="3" borderId="118" xfId="2" applyNumberFormat="1" applyFont="1" applyFill="1" applyBorder="1" applyAlignment="1">
      <alignment horizontal="left" vertical="center" wrapText="1"/>
    </xf>
    <xf numFmtId="0" fontId="32" fillId="3" borderId="131" xfId="2" applyNumberFormat="1" applyFont="1" applyFill="1" applyBorder="1" applyAlignment="1">
      <alignment horizontal="left" vertical="center" wrapText="1"/>
    </xf>
    <xf numFmtId="0" fontId="32" fillId="3" borderId="132" xfId="2" applyNumberFormat="1" applyFont="1" applyFill="1" applyBorder="1" applyAlignment="1">
      <alignment horizontal="left" vertical="center" wrapText="1"/>
    </xf>
    <xf numFmtId="0" fontId="32" fillId="3" borderId="91" xfId="2" applyNumberFormat="1" applyFont="1" applyFill="1" applyBorder="1" applyAlignment="1">
      <alignment horizontal="left" vertical="center" wrapText="1"/>
    </xf>
    <xf numFmtId="0" fontId="32" fillId="3" borderId="92" xfId="2" applyNumberFormat="1" applyFont="1" applyFill="1" applyBorder="1" applyAlignment="1">
      <alignment horizontal="left" vertical="center" wrapText="1"/>
    </xf>
    <xf numFmtId="0" fontId="3" fillId="3" borderId="53" xfId="0" applyFont="1" applyFill="1" applyBorder="1" applyAlignment="1">
      <alignment horizontal="center" vertical="center"/>
    </xf>
    <xf numFmtId="0" fontId="41" fillId="3" borderId="0" xfId="0" applyFont="1" applyFill="1"/>
    <xf numFmtId="182" fontId="32" fillId="11" borderId="209" xfId="15" applyNumberFormat="1" applyFont="1" applyFill="1" applyBorder="1" applyAlignment="1">
      <alignment horizontal="center" vertical="center" shrinkToFit="1"/>
    </xf>
    <xf numFmtId="182" fontId="32" fillId="11" borderId="156" xfId="15" applyNumberFormat="1" applyFont="1" applyFill="1" applyBorder="1" applyAlignment="1">
      <alignment horizontal="center" vertical="center" shrinkToFit="1"/>
    </xf>
    <xf numFmtId="182" fontId="32" fillId="11" borderId="210" xfId="15" applyNumberFormat="1" applyFont="1" applyFill="1" applyBorder="1" applyAlignment="1">
      <alignment horizontal="center" vertical="center" shrinkToFit="1"/>
    </xf>
    <xf numFmtId="182" fontId="32" fillId="11" borderId="201" xfId="15" applyNumberFormat="1" applyFont="1" applyFill="1" applyBorder="1" applyAlignment="1">
      <alignment horizontal="center" vertical="center" shrinkToFit="1"/>
    </xf>
    <xf numFmtId="176" fontId="3" fillId="0" borderId="135" xfId="0" applyNumberFormat="1" applyFont="1" applyBorder="1" applyAlignment="1" applyProtection="1">
      <alignment horizontal="right" vertical="center" wrapText="1"/>
      <protection locked="0"/>
    </xf>
    <xf numFmtId="176" fontId="3" fillId="0" borderId="136" xfId="0" applyNumberFormat="1" applyFont="1" applyBorder="1" applyAlignment="1" applyProtection="1">
      <alignment horizontal="right" vertical="center" wrapText="1"/>
      <protection locked="0"/>
    </xf>
    <xf numFmtId="176" fontId="3" fillId="0" borderId="204" xfId="0" applyNumberFormat="1" applyFont="1" applyBorder="1" applyAlignment="1" applyProtection="1">
      <alignment horizontal="right" vertical="center"/>
      <protection locked="0"/>
    </xf>
    <xf numFmtId="176" fontId="3" fillId="0" borderId="84" xfId="0" applyNumberFormat="1" applyFont="1" applyBorder="1" applyAlignment="1" applyProtection="1">
      <alignment horizontal="right" vertical="center"/>
      <protection locked="0"/>
    </xf>
    <xf numFmtId="176" fontId="3" fillId="0" borderId="137" xfId="0" applyNumberFormat="1" applyFont="1" applyBorder="1" applyAlignment="1" applyProtection="1">
      <alignment horizontal="right" vertical="center"/>
      <protection locked="0"/>
    </xf>
    <xf numFmtId="176" fontId="3" fillId="0" borderId="138" xfId="0" applyNumberFormat="1" applyFont="1" applyBorder="1" applyAlignment="1" applyProtection="1">
      <alignment horizontal="right" vertical="center"/>
      <protection locked="0"/>
    </xf>
    <xf numFmtId="176" fontId="3" fillId="0" borderId="205" xfId="0" applyNumberFormat="1" applyFont="1" applyBorder="1" applyAlignment="1" applyProtection="1">
      <alignment horizontal="right" vertical="center"/>
      <protection locked="0"/>
    </xf>
    <xf numFmtId="176" fontId="3" fillId="0" borderId="140" xfId="0" applyNumberFormat="1" applyFont="1" applyBorder="1" applyAlignment="1" applyProtection="1">
      <alignment horizontal="right" vertical="center"/>
      <protection locked="0"/>
    </xf>
    <xf numFmtId="176" fontId="3" fillId="0" borderId="141" xfId="0" applyNumberFormat="1" applyFont="1" applyBorder="1" applyAlignment="1" applyProtection="1">
      <alignment horizontal="right" vertical="center"/>
      <protection locked="0"/>
    </xf>
    <xf numFmtId="176" fontId="3" fillId="0" borderId="142" xfId="0" applyNumberFormat="1" applyFont="1" applyBorder="1" applyAlignment="1" applyProtection="1">
      <alignment horizontal="right" vertical="center"/>
      <protection locked="0"/>
    </xf>
    <xf numFmtId="0" fontId="32" fillId="3" borderId="148" xfId="0" applyFont="1" applyFill="1" applyBorder="1" applyAlignment="1">
      <alignment horizontal="left" vertical="center" wrapText="1"/>
    </xf>
    <xf numFmtId="0" fontId="32" fillId="3" borderId="154" xfId="0" applyFont="1" applyFill="1" applyBorder="1" applyAlignment="1">
      <alignment horizontal="left" vertical="center" wrapText="1"/>
    </xf>
    <xf numFmtId="0" fontId="32" fillId="3" borderId="162" xfId="0" applyFont="1" applyFill="1" applyBorder="1" applyAlignment="1">
      <alignment vertical="center"/>
    </xf>
    <xf numFmtId="0" fontId="32" fillId="3" borderId="164" xfId="0" applyFont="1" applyFill="1" applyBorder="1" applyAlignment="1">
      <alignment horizontal="center" vertical="center"/>
    </xf>
    <xf numFmtId="0" fontId="32" fillId="3" borderId="165" xfId="0" applyFont="1" applyFill="1" applyBorder="1" applyAlignment="1">
      <alignment horizontal="center" vertical="center"/>
    </xf>
    <xf numFmtId="0" fontId="32" fillId="3" borderId="166" xfId="0" applyFont="1" applyFill="1" applyBorder="1" applyAlignment="1">
      <alignment horizontal="center" vertical="center"/>
    </xf>
    <xf numFmtId="176" fontId="3" fillId="11" borderId="113" xfId="0" applyNumberFormat="1" applyFont="1" applyFill="1" applyBorder="1" applyAlignment="1">
      <alignment horizontal="center" vertical="center" wrapText="1"/>
    </xf>
    <xf numFmtId="182" fontId="3" fillId="0" borderId="152" xfId="0" applyNumberFormat="1" applyFont="1" applyBorder="1" applyAlignment="1">
      <alignment horizontal="center" vertical="center" wrapText="1"/>
    </xf>
    <xf numFmtId="182" fontId="3" fillId="0" borderId="156" xfId="0" applyNumberFormat="1" applyFont="1" applyBorder="1" applyAlignment="1">
      <alignment horizontal="center" vertical="center" wrapText="1"/>
    </xf>
    <xf numFmtId="182" fontId="3" fillId="11" borderId="158" xfId="0" applyNumberFormat="1" applyFont="1" applyFill="1" applyBorder="1" applyAlignment="1">
      <alignment horizontal="center" vertical="center" wrapText="1"/>
    </xf>
    <xf numFmtId="182" fontId="3" fillId="11" borderId="157" xfId="0" applyNumberFormat="1" applyFont="1" applyFill="1" applyBorder="1" applyAlignment="1">
      <alignment horizontal="center" vertical="center" wrapText="1"/>
    </xf>
    <xf numFmtId="176" fontId="3" fillId="11" borderId="156" xfId="0" applyNumberFormat="1" applyFont="1" applyFill="1" applyBorder="1" applyAlignment="1">
      <alignment horizontal="center" vertical="center" wrapText="1"/>
    </xf>
    <xf numFmtId="182" fontId="3" fillId="11" borderId="207" xfId="0" applyNumberFormat="1" applyFont="1" applyFill="1" applyBorder="1" applyAlignment="1">
      <alignment horizontal="center" vertical="center" wrapText="1"/>
    </xf>
    <xf numFmtId="182" fontId="3" fillId="11" borderId="223" xfId="0" applyNumberFormat="1" applyFont="1" applyFill="1" applyBorder="1" applyAlignment="1">
      <alignment horizontal="center" vertical="center" wrapText="1"/>
    </xf>
    <xf numFmtId="182" fontId="3" fillId="11" borderId="168" xfId="0" applyNumberFormat="1" applyFont="1" applyFill="1" applyBorder="1" applyAlignment="1">
      <alignment horizontal="center" vertical="center" wrapText="1"/>
    </xf>
    <xf numFmtId="10" fontId="3" fillId="11" borderId="167" xfId="0" applyNumberFormat="1" applyFont="1" applyFill="1" applyBorder="1" applyAlignment="1">
      <alignment horizontal="center" vertical="center"/>
    </xf>
    <xf numFmtId="182" fontId="3" fillId="11" borderId="165" xfId="0" applyNumberFormat="1" applyFont="1" applyFill="1" applyBorder="1" applyAlignment="1">
      <alignment horizontal="center" vertical="center"/>
    </xf>
    <xf numFmtId="182" fontId="3" fillId="11" borderId="168" xfId="0" applyNumberFormat="1" applyFont="1" applyFill="1" applyBorder="1" applyAlignment="1">
      <alignment horizontal="center" vertical="center"/>
    </xf>
    <xf numFmtId="10" fontId="3" fillId="11" borderId="188" xfId="0" applyNumberFormat="1" applyFont="1" applyFill="1" applyBorder="1" applyAlignment="1">
      <alignment horizontal="center" vertical="center"/>
    </xf>
    <xf numFmtId="10" fontId="3" fillId="11" borderId="151" xfId="0" applyNumberFormat="1" applyFont="1" applyFill="1" applyBorder="1" applyAlignment="1">
      <alignment horizontal="center" vertical="center" wrapText="1"/>
    </xf>
    <xf numFmtId="10" fontId="3" fillId="11" borderId="222" xfId="0" applyNumberFormat="1" applyFont="1" applyFill="1" applyBorder="1" applyAlignment="1">
      <alignment horizontal="center" vertical="center" wrapText="1"/>
    </xf>
    <xf numFmtId="10" fontId="3" fillId="11" borderId="159" xfId="0" applyNumberFormat="1" applyFont="1" applyFill="1" applyBorder="1" applyAlignment="1">
      <alignment horizontal="center" vertical="center" wrapText="1"/>
    </xf>
    <xf numFmtId="10" fontId="3" fillId="11" borderId="87" xfId="0" applyNumberFormat="1" applyFont="1" applyFill="1" applyBorder="1" applyAlignment="1">
      <alignment horizontal="center" vertical="center" wrapText="1"/>
    </xf>
    <xf numFmtId="182" fontId="3" fillId="11" borderId="208" xfId="0" applyNumberFormat="1" applyFont="1" applyFill="1" applyBorder="1" applyAlignment="1">
      <alignment horizontal="center" vertical="center" wrapText="1"/>
    </xf>
    <xf numFmtId="10" fontId="3" fillId="11" borderId="160" xfId="0" applyNumberFormat="1" applyFont="1" applyFill="1" applyBorder="1" applyAlignment="1">
      <alignment horizontal="center" vertical="center" wrapText="1"/>
    </xf>
    <xf numFmtId="10" fontId="3" fillId="11" borderId="161" xfId="0" applyNumberFormat="1" applyFont="1" applyFill="1" applyBorder="1" applyAlignment="1">
      <alignment horizontal="center" vertical="center" wrapText="1"/>
    </xf>
    <xf numFmtId="10" fontId="3" fillId="11" borderId="161" xfId="0" applyNumberFormat="1" applyFont="1" applyFill="1" applyBorder="1" applyAlignment="1">
      <alignment horizontal="center" vertical="center"/>
    </xf>
    <xf numFmtId="182" fontId="32" fillId="0" borderId="5" xfId="0" applyNumberFormat="1" applyFont="1" applyBorder="1" applyAlignment="1">
      <alignment horizontal="center" vertical="center" wrapText="1"/>
    </xf>
    <xf numFmtId="176" fontId="34" fillId="0" borderId="124" xfId="0" applyNumberFormat="1" applyFont="1" applyBorder="1" applyAlignment="1" applyProtection="1">
      <alignment horizontal="right" vertical="center" wrapText="1"/>
      <protection locked="0"/>
    </xf>
    <xf numFmtId="176" fontId="34" fillId="0" borderId="137" xfId="0" applyNumberFormat="1" applyFont="1" applyBorder="1" applyAlignment="1" applyProtection="1">
      <alignment horizontal="right" vertical="center" wrapText="1"/>
      <protection locked="0"/>
    </xf>
    <xf numFmtId="176" fontId="34" fillId="0" borderId="138" xfId="0" applyNumberFormat="1" applyFont="1" applyBorder="1" applyAlignment="1" applyProtection="1">
      <alignment horizontal="right" vertical="center" wrapText="1"/>
      <protection locked="0"/>
    </xf>
    <xf numFmtId="10" fontId="34" fillId="0" borderId="97" xfId="1" applyNumberFormat="1" applyFont="1" applyBorder="1" applyAlignment="1" applyProtection="1">
      <alignment horizontal="right" vertical="center" wrapText="1"/>
      <protection locked="0"/>
    </xf>
    <xf numFmtId="10" fontId="34" fillId="0" borderId="91" xfId="1" applyNumberFormat="1" applyFont="1" applyBorder="1" applyAlignment="1" applyProtection="1">
      <alignment horizontal="right" vertical="center" wrapText="1"/>
      <protection locked="0"/>
    </xf>
    <xf numFmtId="10" fontId="34" fillId="0" borderId="92" xfId="1" applyNumberFormat="1" applyFont="1" applyBorder="1" applyAlignment="1" applyProtection="1">
      <alignment horizontal="right" vertical="center" wrapText="1"/>
      <protection locked="0"/>
    </xf>
    <xf numFmtId="0" fontId="3" fillId="3" borderId="0" xfId="0" applyFont="1" applyFill="1" applyAlignment="1">
      <alignment vertical="center" wrapText="1"/>
    </xf>
    <xf numFmtId="0" fontId="32" fillId="0" borderId="9" xfId="0" applyFont="1" applyBorder="1" applyAlignment="1" applyProtection="1">
      <alignment horizontal="left" vertical="center" wrapText="1"/>
      <protection locked="0"/>
    </xf>
    <xf numFmtId="49" fontId="32" fillId="0" borderId="2" xfId="0" applyNumberFormat="1" applyFont="1" applyBorder="1" applyAlignment="1" applyProtection="1">
      <alignment horizontal="left" vertical="center" wrapText="1"/>
      <protection locked="0"/>
    </xf>
    <xf numFmtId="0" fontId="37" fillId="0" borderId="189" xfId="0" applyFont="1" applyBorder="1" applyAlignment="1" applyProtection="1">
      <alignment horizontal="left" vertical="center" wrapText="1"/>
      <protection locked="0"/>
    </xf>
    <xf numFmtId="0" fontId="32" fillId="0" borderId="190" xfId="0" applyFont="1" applyBorder="1" applyAlignment="1" applyProtection="1">
      <alignment horizontal="left" vertical="center" wrapText="1"/>
      <protection locked="0"/>
    </xf>
    <xf numFmtId="176" fontId="32" fillId="0" borderId="2" xfId="0" applyNumberFormat="1" applyFont="1" applyBorder="1" applyAlignment="1" applyProtection="1">
      <alignment horizontal="center" vertical="center" wrapText="1"/>
      <protection locked="0"/>
    </xf>
    <xf numFmtId="55" fontId="32" fillId="0" borderId="8" xfId="0" applyNumberFormat="1" applyFont="1" applyBorder="1" applyAlignment="1" applyProtection="1">
      <alignment horizontal="center" vertical="center" wrapText="1"/>
      <protection locked="0"/>
    </xf>
    <xf numFmtId="0" fontId="32" fillId="0" borderId="2" xfId="0" applyFont="1" applyBorder="1" applyAlignment="1" applyProtection="1">
      <alignment horizontal="left" vertical="center" wrapText="1"/>
      <protection locked="0"/>
    </xf>
    <xf numFmtId="0" fontId="32" fillId="0" borderId="33" xfId="0" applyFont="1" applyBorder="1" applyAlignment="1" applyProtection="1">
      <alignment horizontal="left" vertical="center" wrapText="1"/>
      <protection locked="0"/>
    </xf>
    <xf numFmtId="0" fontId="32" fillId="0" borderId="12" xfId="0" applyFont="1" applyBorder="1" applyAlignment="1" applyProtection="1">
      <alignment horizontal="left" vertical="center" wrapText="1"/>
      <protection locked="0"/>
    </xf>
    <xf numFmtId="176" fontId="32" fillId="0" borderId="12" xfId="0" applyNumberFormat="1" applyFont="1" applyBorder="1" applyAlignment="1" applyProtection="1">
      <alignment horizontal="center" vertical="center" wrapText="1"/>
      <protection locked="0"/>
    </xf>
    <xf numFmtId="55" fontId="32" fillId="0" borderId="65" xfId="0" applyNumberFormat="1" applyFont="1" applyBorder="1" applyAlignment="1" applyProtection="1">
      <alignment horizontal="center" vertical="center" wrapText="1"/>
      <protection locked="0"/>
    </xf>
    <xf numFmtId="0" fontId="37" fillId="0" borderId="226" xfId="0" applyFont="1" applyBorder="1" applyAlignment="1" applyProtection="1">
      <alignment horizontal="left" vertical="center" wrapText="1"/>
      <protection locked="0"/>
    </xf>
    <xf numFmtId="0" fontId="32" fillId="0" borderId="171" xfId="0" applyFont="1" applyBorder="1" applyAlignment="1" applyProtection="1">
      <alignment horizontal="left" vertical="center" wrapText="1"/>
      <protection locked="0"/>
    </xf>
    <xf numFmtId="0" fontId="32" fillId="0" borderId="10" xfId="0" applyFont="1" applyBorder="1" applyAlignment="1" applyProtection="1">
      <alignment horizontal="left" vertical="center" wrapText="1"/>
      <protection locked="0"/>
    </xf>
    <xf numFmtId="0" fontId="32" fillId="0" borderId="3" xfId="0" applyFont="1" applyBorder="1" applyAlignment="1" applyProtection="1">
      <alignment horizontal="left" vertical="center" wrapText="1"/>
      <protection locked="0"/>
    </xf>
    <xf numFmtId="0" fontId="37" fillId="0" borderId="191" xfId="0" applyFont="1" applyBorder="1" applyAlignment="1" applyProtection="1">
      <alignment horizontal="left" vertical="center" wrapText="1"/>
      <protection locked="0"/>
    </xf>
    <xf numFmtId="0" fontId="32" fillId="0" borderId="192" xfId="0" applyFont="1" applyBorder="1" applyAlignment="1" applyProtection="1">
      <alignment horizontal="left" vertical="center" wrapText="1"/>
      <protection locked="0"/>
    </xf>
    <xf numFmtId="176" fontId="32" fillId="0" borderId="3" xfId="0" applyNumberFormat="1" applyFont="1" applyBorder="1" applyAlignment="1" applyProtection="1">
      <alignment horizontal="center" vertical="center" wrapText="1"/>
      <protection locked="0"/>
    </xf>
    <xf numFmtId="55" fontId="32" fillId="0" borderId="19" xfId="0" applyNumberFormat="1" applyFont="1" applyBorder="1" applyAlignment="1" applyProtection="1">
      <alignment horizontal="center" vertical="center" wrapText="1"/>
      <protection locked="0"/>
    </xf>
    <xf numFmtId="0" fontId="32" fillId="3" borderId="99" xfId="0" applyFont="1" applyFill="1" applyBorder="1" applyAlignment="1">
      <alignment horizontal="center" vertical="center" wrapText="1"/>
    </xf>
    <xf numFmtId="0" fontId="37" fillId="0" borderId="112" xfId="19" applyFont="1" applyBorder="1" applyAlignment="1" applyProtection="1">
      <alignment horizontal="left" vertical="center" wrapText="1"/>
      <protection locked="0"/>
    </xf>
    <xf numFmtId="0" fontId="37" fillId="0" borderId="85" xfId="19" applyFont="1" applyBorder="1" applyAlignment="1" applyProtection="1">
      <alignment horizontal="left" vertical="center" wrapText="1"/>
      <protection locked="0"/>
    </xf>
    <xf numFmtId="0" fontId="37" fillId="0" borderId="155" xfId="19" applyFont="1" applyBorder="1" applyAlignment="1" applyProtection="1">
      <alignment horizontal="left" vertical="center" wrapText="1"/>
      <protection locked="0"/>
    </xf>
    <xf numFmtId="0" fontId="37" fillId="0" borderId="140" xfId="19" applyFont="1" applyBorder="1" applyAlignment="1" applyProtection="1">
      <alignment horizontal="left" vertical="center" wrapText="1"/>
      <protection locked="0"/>
    </xf>
    <xf numFmtId="0" fontId="37" fillId="0" borderId="90" xfId="19" applyFont="1" applyBorder="1" applyAlignment="1" applyProtection="1">
      <alignment horizontal="left" vertical="center" wrapText="1"/>
      <protection locked="0"/>
    </xf>
    <xf numFmtId="0" fontId="37" fillId="0" borderId="175" xfId="19" applyFont="1" applyBorder="1" applyAlignment="1" applyProtection="1">
      <alignment horizontal="left" vertical="center" wrapText="1"/>
      <protection locked="0"/>
    </xf>
    <xf numFmtId="0" fontId="32" fillId="0" borderId="112" xfId="19" applyFont="1" applyBorder="1" applyAlignment="1" applyProtection="1">
      <alignment horizontal="left" vertical="center" wrapText="1"/>
      <protection locked="0"/>
    </xf>
    <xf numFmtId="182" fontId="32" fillId="0" borderId="114" xfId="15" applyNumberFormat="1" applyFont="1" applyBorder="1" applyAlignment="1" applyProtection="1">
      <alignment horizontal="center" vertical="center" shrinkToFit="1"/>
      <protection locked="0"/>
    </xf>
    <xf numFmtId="0" fontId="37" fillId="0" borderId="113" xfId="19" applyFont="1" applyBorder="1" applyAlignment="1" applyProtection="1">
      <alignment horizontal="left" vertical="center" wrapText="1"/>
      <protection locked="0"/>
    </xf>
    <xf numFmtId="0" fontId="32" fillId="0" borderId="85" xfId="19" applyFont="1" applyBorder="1" applyAlignment="1" applyProtection="1">
      <alignment horizontal="left" vertical="center" wrapText="1"/>
      <protection locked="0"/>
    </xf>
    <xf numFmtId="182" fontId="32" fillId="0" borderId="86" xfId="15" applyNumberFormat="1" applyFont="1" applyBorder="1" applyAlignment="1" applyProtection="1">
      <alignment horizontal="center" vertical="center" shrinkToFit="1"/>
      <protection locked="0"/>
    </xf>
    <xf numFmtId="0" fontId="32" fillId="0" borderId="140" xfId="19" applyFont="1" applyBorder="1" applyAlignment="1" applyProtection="1">
      <alignment horizontal="left" vertical="center" wrapText="1"/>
      <protection locked="0"/>
    </xf>
    <xf numFmtId="182" fontId="32" fillId="0" borderId="141" xfId="19" applyNumberFormat="1" applyFont="1" applyBorder="1" applyAlignment="1" applyProtection="1">
      <alignment horizontal="center" vertical="center" shrinkToFit="1"/>
      <protection locked="0"/>
    </xf>
    <xf numFmtId="0" fontId="32" fillId="0" borderId="155" xfId="19" applyFont="1" applyBorder="1" applyAlignment="1" applyProtection="1">
      <alignment horizontal="left" vertical="center" wrapText="1"/>
      <protection locked="0"/>
    </xf>
    <xf numFmtId="182" fontId="32" fillId="0" borderId="117" xfId="19" applyNumberFormat="1" applyFont="1" applyBorder="1" applyAlignment="1" applyProtection="1">
      <alignment horizontal="center" vertical="center" shrinkToFit="1"/>
      <protection locked="0"/>
    </xf>
    <xf numFmtId="0" fontId="37" fillId="0" borderId="130" xfId="19" applyFont="1" applyBorder="1" applyAlignment="1" applyProtection="1">
      <alignment horizontal="left" vertical="center" wrapText="1"/>
      <protection locked="0"/>
    </xf>
    <xf numFmtId="0" fontId="32" fillId="0" borderId="128" xfId="19" applyFont="1" applyBorder="1" applyAlignment="1" applyProtection="1">
      <alignment horizontal="left" vertical="center" wrapText="1"/>
      <protection locked="0"/>
    </xf>
    <xf numFmtId="182" fontId="32" fillId="0" borderId="131" xfId="19" applyNumberFormat="1" applyFont="1" applyBorder="1" applyAlignment="1" applyProtection="1">
      <alignment horizontal="center" vertical="center" shrinkToFit="1"/>
      <protection locked="0"/>
    </xf>
    <xf numFmtId="0" fontId="37" fillId="0" borderId="128" xfId="19" applyFont="1" applyBorder="1" applyAlignment="1" applyProtection="1">
      <alignment horizontal="left" vertical="center" wrapText="1"/>
      <protection locked="0"/>
    </xf>
    <xf numFmtId="182" fontId="32" fillId="0" borderId="117" xfId="15" applyNumberFormat="1" applyFont="1" applyBorder="1" applyAlignment="1" applyProtection="1">
      <alignment horizontal="center" vertical="center" shrinkToFit="1"/>
      <protection locked="0"/>
    </xf>
    <xf numFmtId="0" fontId="32" fillId="0" borderId="90" xfId="19" applyFont="1" applyBorder="1" applyAlignment="1" applyProtection="1">
      <alignment horizontal="left" vertical="center" wrapText="1"/>
      <protection locked="0"/>
    </xf>
    <xf numFmtId="182" fontId="32" fillId="0" borderId="91" xfId="19" applyNumberFormat="1" applyFont="1" applyBorder="1" applyAlignment="1" applyProtection="1">
      <alignment horizontal="center" vertical="center" shrinkToFit="1"/>
      <protection locked="0"/>
    </xf>
    <xf numFmtId="182" fontId="32" fillId="0" borderId="174" xfId="15" applyNumberFormat="1" applyFont="1" applyBorder="1" applyAlignment="1" applyProtection="1">
      <alignment horizontal="center" vertical="center" shrinkToFit="1"/>
      <protection locked="0"/>
    </xf>
    <xf numFmtId="182" fontId="32" fillId="0" borderId="177" xfId="15" applyNumberFormat="1" applyFont="1" applyBorder="1" applyAlignment="1" applyProtection="1">
      <alignment horizontal="center" vertical="center" shrinkToFit="1"/>
      <protection locked="0"/>
    </xf>
    <xf numFmtId="182" fontId="32" fillId="0" borderId="178" xfId="15" applyNumberFormat="1" applyFont="1" applyBorder="1" applyAlignment="1" applyProtection="1">
      <alignment horizontal="center" vertical="center" shrinkToFit="1"/>
      <protection locked="0"/>
    </xf>
    <xf numFmtId="182" fontId="32" fillId="0" borderId="179" xfId="15" applyNumberFormat="1" applyFont="1" applyBorder="1" applyAlignment="1" applyProtection="1">
      <alignment horizontal="center" vertical="center" shrinkToFit="1"/>
      <protection locked="0"/>
    </xf>
    <xf numFmtId="182" fontId="32" fillId="0" borderId="181" xfId="15" applyNumberFormat="1" applyFont="1" applyBorder="1" applyAlignment="1" applyProtection="1">
      <alignment horizontal="center" vertical="center" shrinkToFit="1"/>
      <protection locked="0"/>
    </xf>
    <xf numFmtId="182" fontId="32" fillId="0" borderId="97" xfId="15" applyNumberFormat="1" applyFont="1" applyBorder="1" applyAlignment="1" applyProtection="1">
      <alignment horizontal="center" vertical="center" shrinkToFit="1"/>
      <protection locked="0"/>
    </xf>
    <xf numFmtId="0" fontId="3" fillId="2" borderId="175" xfId="19" applyFont="1" applyFill="1" applyBorder="1" applyAlignment="1" applyProtection="1">
      <alignment horizontal="center" vertical="center"/>
      <protection locked="0"/>
    </xf>
    <xf numFmtId="0" fontId="3" fillId="2" borderId="216" xfId="19" applyFont="1" applyFill="1" applyBorder="1" applyAlignment="1" applyProtection="1">
      <alignment horizontal="center" vertical="center"/>
      <protection locked="0"/>
    </xf>
    <xf numFmtId="0" fontId="3" fillId="2" borderId="113" xfId="19" applyFont="1" applyFill="1" applyBorder="1" applyAlignment="1" applyProtection="1">
      <alignment horizontal="center" vertical="center"/>
      <protection locked="0"/>
    </xf>
    <xf numFmtId="0" fontId="3" fillId="2" borderId="184" xfId="19" applyFont="1" applyFill="1" applyBorder="1" applyAlignment="1" applyProtection="1">
      <alignment horizontal="center" vertical="center"/>
      <protection locked="0"/>
    </xf>
    <xf numFmtId="178" fontId="32" fillId="0" borderId="170" xfId="15" applyNumberFormat="1" applyFont="1" applyBorder="1" applyAlignment="1">
      <alignment horizontal="center" vertical="center" wrapText="1"/>
    </xf>
    <xf numFmtId="0" fontId="3" fillId="3" borderId="1" xfId="15" applyFont="1" applyFill="1" applyBorder="1" applyAlignment="1">
      <alignment vertical="center" wrapText="1"/>
    </xf>
    <xf numFmtId="0" fontId="0" fillId="3" borderId="22" xfId="0" applyFill="1" applyBorder="1" applyAlignment="1">
      <alignment horizontal="left" vertical="center"/>
    </xf>
    <xf numFmtId="0" fontId="0" fillId="3" borderId="4" xfId="0" applyFill="1" applyBorder="1" applyAlignment="1">
      <alignment horizontal="left" vertical="center"/>
    </xf>
    <xf numFmtId="0" fontId="0" fillId="3" borderId="23" xfId="0" applyFill="1" applyBorder="1" applyAlignment="1">
      <alignment horizontal="left" vertical="center"/>
    </xf>
    <xf numFmtId="0" fontId="0" fillId="3" borderId="24" xfId="0" applyFill="1" applyBorder="1" applyAlignment="1">
      <alignment horizontal="left" vertical="center"/>
    </xf>
    <xf numFmtId="0" fontId="0" fillId="3" borderId="31" xfId="0" applyFill="1" applyBorder="1" applyAlignment="1">
      <alignment horizontal="left" vertical="center"/>
    </xf>
    <xf numFmtId="0" fontId="0" fillId="3" borderId="25" xfId="0" applyFill="1" applyBorder="1" applyAlignment="1">
      <alignment horizontal="left" vertical="center"/>
    </xf>
    <xf numFmtId="0" fontId="26" fillId="3" borderId="12" xfId="0" applyFont="1" applyFill="1" applyBorder="1" applyAlignment="1">
      <alignment horizontal="center" vertical="center" textRotation="255"/>
    </xf>
    <xf numFmtId="0" fontId="26" fillId="3" borderId="17" xfId="0" applyFont="1" applyFill="1" applyBorder="1" applyAlignment="1">
      <alignment horizontal="center" vertical="center" textRotation="255"/>
    </xf>
    <xf numFmtId="0" fontId="26" fillId="5" borderId="73" xfId="0" applyFont="1" applyFill="1" applyBorder="1" applyAlignment="1">
      <alignment horizontal="center" vertical="center" textRotation="255"/>
    </xf>
    <xf numFmtId="0" fontId="26" fillId="5" borderId="16" xfId="0" applyFont="1" applyFill="1" applyBorder="1" applyAlignment="1">
      <alignment horizontal="center" vertical="center" textRotation="255"/>
    </xf>
    <xf numFmtId="0" fontId="26" fillId="5" borderId="75" xfId="0" applyFont="1" applyFill="1" applyBorder="1" applyAlignment="1">
      <alignment horizontal="center" vertical="center" textRotation="255"/>
    </xf>
    <xf numFmtId="0" fontId="25" fillId="6" borderId="73" xfId="0" applyFont="1" applyFill="1" applyBorder="1" applyAlignment="1">
      <alignment horizontal="center" vertical="center" textRotation="255" wrapText="1"/>
    </xf>
    <xf numFmtId="0" fontId="25" fillId="6" borderId="76" xfId="0" applyFont="1" applyFill="1" applyBorder="1" applyAlignment="1">
      <alignment horizontal="center" vertical="center" textRotation="255" wrapText="1"/>
    </xf>
    <xf numFmtId="0" fontId="22" fillId="3" borderId="0" xfId="0" applyFont="1" applyFill="1" applyAlignment="1">
      <alignment horizontal="left" vertical="center" wrapText="1"/>
    </xf>
    <xf numFmtId="0" fontId="22" fillId="3" borderId="0" xfId="0" applyFont="1" applyFill="1" applyAlignment="1">
      <alignment horizontal="left" vertical="center"/>
    </xf>
    <xf numFmtId="0" fontId="20" fillId="3" borderId="0" xfId="0" applyFont="1" applyFill="1" applyAlignment="1">
      <alignment horizontal="left" vertical="center" wrapText="1"/>
    </xf>
    <xf numFmtId="0" fontId="12" fillId="0" borderId="30" xfId="0" applyFont="1" applyBorder="1" applyAlignment="1" applyProtection="1">
      <alignment vertical="center" shrinkToFit="1"/>
      <protection locked="0"/>
    </xf>
    <xf numFmtId="0" fontId="12" fillId="0" borderId="31" xfId="0" applyFont="1" applyBorder="1" applyAlignment="1" applyProtection="1">
      <alignment vertical="center" shrinkToFit="1"/>
      <protection locked="0"/>
    </xf>
    <xf numFmtId="0" fontId="12" fillId="0" borderId="32" xfId="0" applyFont="1" applyBorder="1" applyAlignment="1" applyProtection="1">
      <alignment vertical="center" shrinkToFit="1"/>
      <protection locked="0"/>
    </xf>
    <xf numFmtId="0" fontId="12" fillId="3" borderId="51" xfId="0" applyFont="1" applyFill="1" applyBorder="1" applyAlignment="1">
      <alignment horizontal="left" vertical="top" indent="1"/>
    </xf>
    <xf numFmtId="0" fontId="12" fillId="3" borderId="18" xfId="0" applyFont="1" applyFill="1" applyBorder="1" applyAlignment="1">
      <alignment horizontal="left" vertical="top" indent="1"/>
    </xf>
    <xf numFmtId="0" fontId="12" fillId="3" borderId="7" xfId="0" applyFont="1" applyFill="1" applyBorder="1" applyAlignment="1">
      <alignment horizontal="left" vertical="top" indent="1"/>
    </xf>
    <xf numFmtId="0" fontId="12" fillId="0" borderId="2" xfId="0" applyFont="1" applyBorder="1" applyAlignment="1" applyProtection="1">
      <alignment horizontal="left" vertical="center" wrapText="1"/>
      <protection locked="0"/>
    </xf>
    <xf numFmtId="0" fontId="12" fillId="0" borderId="8" xfId="0" applyFont="1" applyBorder="1" applyAlignment="1" applyProtection="1">
      <alignment horizontal="left" vertical="center" wrapText="1"/>
      <protection locked="0"/>
    </xf>
    <xf numFmtId="0" fontId="12" fillId="0" borderId="2" xfId="0" applyFont="1" applyBorder="1" applyAlignment="1">
      <alignment horizontal="left" vertical="center" indent="1"/>
    </xf>
    <xf numFmtId="0" fontId="12" fillId="0" borderId="8" xfId="0" applyFont="1" applyBorder="1" applyAlignment="1">
      <alignment horizontal="left" vertical="center" indent="1"/>
    </xf>
    <xf numFmtId="0" fontId="12" fillId="0" borderId="9" xfId="0" applyFont="1" applyBorder="1" applyAlignment="1">
      <alignment horizontal="distributed" vertical="center" indent="1"/>
    </xf>
    <xf numFmtId="0" fontId="12" fillId="0" borderId="12" xfId="0" applyFont="1" applyBorder="1" applyAlignment="1" applyProtection="1">
      <alignment horizontal="left" vertical="center" wrapText="1"/>
      <protection locked="0"/>
    </xf>
    <xf numFmtId="0" fontId="12" fillId="0" borderId="65" xfId="0" applyFont="1" applyBorder="1" applyAlignment="1" applyProtection="1">
      <alignment horizontal="left" vertical="center" wrapText="1"/>
      <protection locked="0"/>
    </xf>
    <xf numFmtId="0" fontId="12" fillId="0" borderId="20" xfId="17" applyFont="1" applyBorder="1" applyAlignment="1" applyProtection="1">
      <alignment horizontal="center" vertical="center"/>
      <protection locked="0"/>
    </xf>
    <xf numFmtId="0" fontId="12" fillId="3" borderId="24" xfId="17" applyFont="1" applyFill="1" applyBorder="1" applyAlignment="1">
      <alignment horizontal="center" vertical="center"/>
    </xf>
    <xf numFmtId="0" fontId="12" fillId="3" borderId="25" xfId="17" applyFont="1" applyFill="1" applyBorder="1" applyAlignment="1">
      <alignment horizontal="center" vertical="center"/>
    </xf>
    <xf numFmtId="0" fontId="12" fillId="0" borderId="30" xfId="17" applyFont="1" applyBorder="1" applyAlignment="1" applyProtection="1">
      <alignment horizontal="left" vertical="center" wrapText="1"/>
      <protection locked="0"/>
    </xf>
    <xf numFmtId="0" fontId="12" fillId="0" borderId="31" xfId="17" applyFont="1" applyBorder="1" applyAlignment="1" applyProtection="1">
      <alignment horizontal="left" vertical="center" wrapText="1"/>
      <protection locked="0"/>
    </xf>
    <xf numFmtId="0" fontId="12" fillId="0" borderId="32" xfId="17" applyFont="1" applyBorder="1" applyAlignment="1" applyProtection="1">
      <alignment horizontal="left" vertical="center" wrapText="1"/>
      <protection locked="0"/>
    </xf>
    <xf numFmtId="0" fontId="13" fillId="3" borderId="0" xfId="0" applyFont="1" applyFill="1" applyAlignment="1">
      <alignment horizontal="center" shrinkToFit="1"/>
    </xf>
    <xf numFmtId="0" fontId="4" fillId="3" borderId="0" xfId="0" applyFont="1" applyFill="1" applyAlignment="1">
      <alignment horizontal="center"/>
    </xf>
    <xf numFmtId="0" fontId="12" fillId="3" borderId="0" xfId="0" applyFont="1" applyFill="1" applyAlignment="1">
      <alignment horizontal="left" vertical="top" wrapText="1"/>
    </xf>
    <xf numFmtId="0" fontId="12" fillId="0" borderId="42" xfId="0" applyFont="1" applyBorder="1" applyAlignment="1" applyProtection="1">
      <alignment horizontal="left" vertical="center" wrapText="1"/>
      <protection locked="0"/>
    </xf>
    <xf numFmtId="0" fontId="12" fillId="0" borderId="47" xfId="0" applyFont="1" applyBorder="1" applyAlignment="1" applyProtection="1">
      <alignment horizontal="left" vertical="center" wrapText="1"/>
      <protection locked="0"/>
    </xf>
    <xf numFmtId="0" fontId="12" fillId="3" borderId="22" xfId="17" applyFont="1" applyFill="1" applyBorder="1" applyAlignment="1">
      <alignment horizontal="center" vertical="center"/>
    </xf>
    <xf numFmtId="0" fontId="12" fillId="3" borderId="23" xfId="17" applyFont="1" applyFill="1" applyBorder="1" applyAlignment="1">
      <alignment horizontal="center" vertical="center"/>
    </xf>
    <xf numFmtId="0" fontId="12" fillId="0" borderId="38" xfId="17" applyFont="1" applyBorder="1" applyAlignment="1" applyProtection="1">
      <alignment horizontal="left" vertical="center" wrapText="1"/>
      <protection locked="0"/>
    </xf>
    <xf numFmtId="0" fontId="12" fillId="0" borderId="4" xfId="17" applyFont="1" applyBorder="1" applyAlignment="1" applyProtection="1">
      <alignment horizontal="left" vertical="center" wrapText="1"/>
      <protection locked="0"/>
    </xf>
    <xf numFmtId="0" fontId="12" fillId="0" borderId="39" xfId="17" applyFont="1" applyBorder="1" applyAlignment="1" applyProtection="1">
      <alignment horizontal="left" vertical="center" wrapText="1"/>
      <protection locked="0"/>
    </xf>
    <xf numFmtId="0" fontId="12" fillId="3" borderId="78" xfId="17" applyFont="1" applyFill="1" applyBorder="1" applyAlignment="1">
      <alignment horizontal="center" vertical="center"/>
    </xf>
    <xf numFmtId="0" fontId="12" fillId="3" borderId="71" xfId="17" applyFont="1" applyFill="1" applyBorder="1" applyAlignment="1">
      <alignment horizontal="center" vertical="center"/>
    </xf>
    <xf numFmtId="0" fontId="12" fillId="0" borderId="14" xfId="17" applyFont="1" applyBorder="1" applyAlignment="1" applyProtection="1">
      <alignment horizontal="left" vertical="center" wrapText="1"/>
      <protection locked="0"/>
    </xf>
    <xf numFmtId="0" fontId="12" fillId="0" borderId="36" xfId="17" applyFont="1" applyBorder="1" applyAlignment="1" applyProtection="1">
      <alignment horizontal="left" vertical="center" wrapText="1"/>
      <protection locked="0"/>
    </xf>
    <xf numFmtId="0" fontId="12" fillId="0" borderId="37" xfId="17" applyFont="1" applyBorder="1" applyAlignment="1" applyProtection="1">
      <alignment horizontal="left" vertical="center" wrapText="1"/>
      <protection locked="0"/>
    </xf>
    <xf numFmtId="0" fontId="4" fillId="3" borderId="0" xfId="0" applyFont="1" applyFill="1" applyAlignment="1">
      <alignment horizontal="center" vertical="center"/>
    </xf>
    <xf numFmtId="0" fontId="3" fillId="0" borderId="52" xfId="18" applyFont="1" applyBorder="1" applyAlignment="1">
      <alignment horizontal="center" vertical="center" wrapText="1"/>
    </xf>
    <xf numFmtId="0" fontId="3" fillId="0" borderId="5" xfId="18" applyFont="1" applyBorder="1" applyAlignment="1">
      <alignment horizontal="center" vertical="center" wrapText="1"/>
    </xf>
    <xf numFmtId="0" fontId="3" fillId="0" borderId="79" xfId="18" applyFont="1" applyBorder="1" applyAlignment="1">
      <alignment horizontal="center" vertical="center" wrapText="1"/>
    </xf>
    <xf numFmtId="0" fontId="3" fillId="0" borderId="1" xfId="18" applyFont="1" applyBorder="1" applyAlignment="1">
      <alignment horizontal="center" vertical="center" wrapText="1"/>
    </xf>
    <xf numFmtId="0" fontId="3" fillId="0" borderId="0" xfId="18" applyFont="1" applyAlignment="1">
      <alignment horizontal="center" vertical="center" wrapText="1"/>
    </xf>
    <xf numFmtId="0" fontId="3" fillId="0" borderId="11" xfId="18" applyFont="1" applyBorder="1" applyAlignment="1">
      <alignment horizontal="center" vertical="center" wrapText="1"/>
    </xf>
    <xf numFmtId="0" fontId="3" fillId="0" borderId="80" xfId="18" applyFont="1" applyBorder="1" applyAlignment="1">
      <alignment horizontal="center" vertical="center" wrapText="1"/>
    </xf>
    <xf numFmtId="0" fontId="3" fillId="0" borderId="20" xfId="18" applyFont="1" applyBorder="1" applyAlignment="1">
      <alignment horizontal="center" vertical="center" wrapText="1"/>
    </xf>
    <xf numFmtId="0" fontId="3" fillId="0" borderId="63" xfId="18" applyFont="1" applyBorder="1" applyAlignment="1">
      <alignment horizontal="center" vertical="center" wrapText="1"/>
    </xf>
    <xf numFmtId="0" fontId="12" fillId="3" borderId="38"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0" borderId="38"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39" xfId="0" applyFont="1" applyBorder="1" applyAlignment="1" applyProtection="1">
      <alignment horizontal="left" vertical="center" wrapText="1"/>
      <protection locked="0"/>
    </xf>
    <xf numFmtId="0" fontId="12" fillId="3" borderId="14" xfId="0" applyFont="1" applyFill="1" applyBorder="1" applyAlignment="1">
      <alignment horizontal="center" vertical="center" wrapText="1"/>
    </xf>
    <xf numFmtId="0" fontId="12" fillId="3" borderId="71" xfId="0" applyFont="1" applyFill="1" applyBorder="1" applyAlignment="1">
      <alignment horizontal="center" vertical="center" wrapText="1"/>
    </xf>
    <xf numFmtId="0" fontId="12" fillId="0" borderId="14" xfId="0" applyFont="1" applyBorder="1" applyAlignment="1" applyProtection="1">
      <alignment horizontal="left" vertical="center" wrapText="1"/>
      <protection locked="0"/>
    </xf>
    <xf numFmtId="0" fontId="12" fillId="0" borderId="36" xfId="0" applyFont="1" applyBorder="1" applyAlignment="1" applyProtection="1">
      <alignment horizontal="left" vertical="center" wrapText="1"/>
      <protection locked="0"/>
    </xf>
    <xf numFmtId="0" fontId="12" fillId="0" borderId="37" xfId="0" applyFont="1" applyBorder="1" applyAlignment="1" applyProtection="1">
      <alignment horizontal="left" vertical="center" wrapText="1"/>
      <protection locked="0"/>
    </xf>
    <xf numFmtId="0" fontId="3" fillId="0" borderId="30" xfId="18" applyFont="1" applyBorder="1" applyAlignment="1" applyProtection="1">
      <alignment horizontal="left" vertical="center" wrapText="1"/>
      <protection locked="0"/>
    </xf>
    <xf numFmtId="0" fontId="3" fillId="0" borderId="31" xfId="18" applyFont="1" applyBorder="1" applyAlignment="1" applyProtection="1">
      <alignment horizontal="left" vertical="center" wrapText="1"/>
      <protection locked="0"/>
    </xf>
    <xf numFmtId="0" fontId="3" fillId="0" borderId="32" xfId="18" applyFont="1" applyBorder="1" applyAlignment="1" applyProtection="1">
      <alignment horizontal="left" vertical="center" wrapText="1"/>
      <protection locked="0"/>
    </xf>
    <xf numFmtId="0" fontId="3" fillId="0" borderId="22" xfId="0" applyFont="1" applyBorder="1" applyAlignment="1">
      <alignment horizontal="left" vertical="center"/>
    </xf>
    <xf numFmtId="0" fontId="3" fillId="0" borderId="4" xfId="0" applyFont="1" applyBorder="1" applyAlignment="1">
      <alignment horizontal="left" vertical="center"/>
    </xf>
    <xf numFmtId="0" fontId="3" fillId="0" borderId="23" xfId="0" applyFont="1" applyBorder="1" applyAlignment="1">
      <alignment horizontal="left" vertical="center"/>
    </xf>
    <xf numFmtId="0" fontId="7" fillId="0" borderId="38" xfId="18" applyFont="1" applyBorder="1" applyAlignment="1">
      <alignment vertical="center"/>
    </xf>
    <xf numFmtId="0" fontId="7" fillId="0" borderId="4" xfId="18" applyFont="1" applyBorder="1" applyAlignment="1">
      <alignment vertical="center"/>
    </xf>
    <xf numFmtId="0" fontId="7" fillId="0" borderId="39" xfId="18" applyFont="1" applyBorder="1" applyAlignment="1">
      <alignment vertical="center"/>
    </xf>
    <xf numFmtId="0" fontId="3" fillId="0" borderId="31" xfId="0" applyFont="1" applyBorder="1" applyAlignment="1" applyProtection="1">
      <alignment horizontal="left" vertical="center"/>
      <protection locked="0"/>
    </xf>
    <xf numFmtId="0" fontId="3" fillId="0" borderId="32" xfId="0" applyFont="1" applyBorder="1" applyAlignment="1" applyProtection="1">
      <alignment horizontal="left" vertical="center"/>
      <protection locked="0"/>
    </xf>
    <xf numFmtId="0" fontId="3" fillId="0" borderId="53" xfId="0" applyFont="1" applyBorder="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3" fillId="0" borderId="54" xfId="0" applyFont="1" applyBorder="1" applyAlignment="1">
      <alignment horizontal="left" vertical="center" wrapText="1"/>
    </xf>
    <xf numFmtId="0" fontId="3" fillId="0" borderId="6" xfId="0" applyFont="1" applyBorder="1" applyAlignment="1">
      <alignment horizontal="left" vertical="center" wrapText="1"/>
    </xf>
    <xf numFmtId="0" fontId="3" fillId="0" borderId="55" xfId="0" applyFont="1" applyBorder="1" applyAlignment="1">
      <alignment horizontal="left" vertical="center" wrapText="1"/>
    </xf>
    <xf numFmtId="0" fontId="3" fillId="0" borderId="36" xfId="0" applyFont="1" applyBorder="1" applyAlignment="1">
      <alignment horizontal="center" vertical="center"/>
    </xf>
    <xf numFmtId="0" fontId="3" fillId="0" borderId="71" xfId="0" applyFont="1" applyBorder="1" applyAlignment="1">
      <alignment horizontal="center" vertical="center"/>
    </xf>
    <xf numFmtId="0" fontId="3" fillId="0" borderId="14" xfId="0" applyFont="1" applyBorder="1" applyAlignment="1" applyProtection="1">
      <alignment horizontal="left" vertical="center"/>
      <protection locked="0"/>
    </xf>
    <xf numFmtId="0" fontId="3" fillId="0" borderId="36" xfId="0" applyFont="1" applyBorder="1" applyAlignment="1" applyProtection="1">
      <alignment horizontal="left" vertical="center"/>
      <protection locked="0"/>
    </xf>
    <xf numFmtId="0" fontId="3" fillId="0" borderId="37" xfId="0" applyFont="1" applyBorder="1" applyAlignment="1" applyProtection="1">
      <alignment horizontal="left" vertical="center"/>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pplyProtection="1">
      <alignment horizontal="left" vertical="center" wrapText="1"/>
      <protection locked="0"/>
    </xf>
    <xf numFmtId="0" fontId="3" fillId="0" borderId="36" xfId="0" applyFont="1" applyBorder="1" applyAlignment="1" applyProtection="1">
      <alignment horizontal="left" vertical="center" wrapText="1"/>
      <protection locked="0"/>
    </xf>
    <xf numFmtId="0" fontId="3" fillId="0" borderId="37" xfId="0" applyFont="1" applyBorder="1" applyAlignment="1" applyProtection="1">
      <alignment horizontal="left" vertical="center" wrapText="1"/>
      <protection locked="0"/>
    </xf>
    <xf numFmtId="0" fontId="3" fillId="0" borderId="12"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pplyProtection="1">
      <alignment horizontal="left" vertical="center" wrapText="1"/>
      <protection locked="0"/>
    </xf>
    <xf numFmtId="0" fontId="3" fillId="0" borderId="31"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38"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39" xfId="0" applyFont="1" applyBorder="1" applyAlignment="1" applyProtection="1">
      <alignment horizontal="left" vertical="center" wrapText="1"/>
      <protection locked="0"/>
    </xf>
    <xf numFmtId="0" fontId="3" fillId="0" borderId="17" xfId="0" applyFont="1" applyBorder="1" applyAlignment="1">
      <alignment horizontal="center" vertical="center" wrapText="1"/>
    </xf>
    <xf numFmtId="0" fontId="3" fillId="0" borderId="24" xfId="18" applyFont="1" applyBorder="1" applyAlignment="1">
      <alignment vertical="center" wrapText="1"/>
    </xf>
    <xf numFmtId="0" fontId="3" fillId="0" borderId="31" xfId="18" applyFont="1" applyBorder="1" applyAlignment="1">
      <alignment vertical="center" wrapText="1"/>
    </xf>
    <xf numFmtId="0" fontId="3" fillId="0" borderId="25" xfId="18" applyFont="1" applyBorder="1" applyAlignment="1">
      <alignment vertical="center" wrapText="1"/>
    </xf>
    <xf numFmtId="177" fontId="3" fillId="0" borderId="4" xfId="0" applyNumberFormat="1" applyFont="1" applyBorder="1" applyAlignment="1">
      <alignment horizontal="center" vertical="center"/>
    </xf>
    <xf numFmtId="177" fontId="3" fillId="0" borderId="39" xfId="0" applyNumberFormat="1" applyFont="1" applyBorder="1" applyAlignment="1">
      <alignment horizontal="center" vertical="center"/>
    </xf>
    <xf numFmtId="0" fontId="3" fillId="0" borderId="64" xfId="0" applyFont="1" applyBorder="1" applyAlignment="1">
      <alignment horizontal="left" vertical="center"/>
    </xf>
    <xf numFmtId="0" fontId="3" fillId="0" borderId="36" xfId="0" applyFont="1" applyBorder="1" applyAlignment="1">
      <alignment horizontal="left" vertical="center"/>
    </xf>
    <xf numFmtId="0" fontId="3" fillId="0" borderId="27" xfId="0" applyFont="1" applyBorder="1" applyAlignment="1" applyProtection="1">
      <alignment horizontal="left" vertical="center" shrinkToFit="1"/>
      <protection locked="0"/>
    </xf>
    <xf numFmtId="0" fontId="3" fillId="0" borderId="43" xfId="0" applyFont="1" applyBorder="1" applyAlignment="1" applyProtection="1">
      <alignment horizontal="left" vertical="center" shrinkToFit="1"/>
      <protection locked="0"/>
    </xf>
    <xf numFmtId="0" fontId="3" fillId="0" borderId="58" xfId="0" applyFont="1" applyBorder="1" applyAlignment="1">
      <alignment horizontal="left" vertical="center"/>
    </xf>
    <xf numFmtId="0" fontId="3" fillId="0" borderId="59" xfId="0" applyFont="1" applyBorder="1" applyAlignment="1">
      <alignment horizontal="left" vertical="center"/>
    </xf>
    <xf numFmtId="0" fontId="3" fillId="0" borderId="5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3" xfId="0" applyFont="1" applyBorder="1" applyAlignment="1">
      <alignment vertical="center" wrapText="1"/>
    </xf>
    <xf numFmtId="0" fontId="3" fillId="0" borderId="27" xfId="0" applyFont="1" applyBorder="1" applyAlignment="1">
      <alignment vertical="center" wrapText="1"/>
    </xf>
    <xf numFmtId="0" fontId="3" fillId="0" borderId="26" xfId="0" applyFont="1" applyBorder="1" applyAlignment="1">
      <alignment vertical="center" wrapText="1"/>
    </xf>
    <xf numFmtId="0" fontId="3" fillId="0" borderId="1" xfId="0" applyFont="1" applyBorder="1" applyAlignment="1">
      <alignment vertical="center" wrapText="1"/>
    </xf>
    <xf numFmtId="0" fontId="3" fillId="0" borderId="0" xfId="0" applyFont="1" applyAlignment="1">
      <alignment vertical="center" wrapText="1"/>
    </xf>
    <xf numFmtId="0" fontId="3" fillId="0" borderId="11" xfId="0" applyFont="1" applyBorder="1" applyAlignment="1">
      <alignment vertical="center" wrapText="1"/>
    </xf>
    <xf numFmtId="0" fontId="3" fillId="0" borderId="54" xfId="0" applyFont="1" applyBorder="1" applyAlignment="1">
      <alignment vertical="center" wrapText="1"/>
    </xf>
    <xf numFmtId="0" fontId="3" fillId="0" borderId="6" xfId="0" applyFont="1" applyBorder="1" applyAlignment="1">
      <alignment vertical="center" wrapText="1"/>
    </xf>
    <xf numFmtId="0" fontId="3" fillId="0" borderId="55" xfId="0" applyFont="1" applyBorder="1" applyAlignment="1">
      <alignment vertical="center" wrapText="1"/>
    </xf>
    <xf numFmtId="0" fontId="3" fillId="2" borderId="36" xfId="0" applyFont="1" applyFill="1" applyBorder="1" applyAlignment="1">
      <alignment horizontal="left" vertical="center" shrinkToFit="1"/>
    </xf>
    <xf numFmtId="0" fontId="3" fillId="2" borderId="56" xfId="0" applyFont="1" applyFill="1" applyBorder="1" applyAlignment="1">
      <alignment horizontal="left" vertical="center" shrinkToFit="1"/>
    </xf>
    <xf numFmtId="0" fontId="3" fillId="2" borderId="6" xfId="0" applyFont="1" applyFill="1" applyBorder="1" applyAlignment="1">
      <alignment horizontal="left" vertical="center"/>
    </xf>
    <xf numFmtId="0" fontId="3" fillId="2" borderId="27" xfId="0" applyFont="1" applyFill="1" applyBorder="1" applyAlignment="1">
      <alignment horizontal="left" vertical="center"/>
    </xf>
    <xf numFmtId="0" fontId="3" fillId="2" borderId="27" xfId="0" applyFont="1" applyFill="1" applyBorder="1" applyAlignment="1">
      <alignment horizontal="left" vertical="center" shrinkToFit="1"/>
    </xf>
    <xf numFmtId="0" fontId="3" fillId="2" borderId="57" xfId="0" applyFont="1" applyFill="1" applyBorder="1" applyAlignment="1">
      <alignment horizontal="left" vertical="center" shrinkToFit="1"/>
    </xf>
    <xf numFmtId="177" fontId="3" fillId="0" borderId="4" xfId="0" applyNumberFormat="1" applyFont="1" applyBorder="1" applyAlignment="1" applyProtection="1">
      <alignment horizontal="center" vertical="center"/>
      <protection locked="0"/>
    </xf>
    <xf numFmtId="0" fontId="3" fillId="0" borderId="51"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60" xfId="0" applyFont="1" applyBorder="1" applyAlignment="1">
      <alignment horizontal="left" vertical="center"/>
    </xf>
    <xf numFmtId="0" fontId="3" fillId="0" borderId="61" xfId="0" applyFont="1" applyBorder="1" applyAlignment="1">
      <alignment horizontal="left" vertical="center"/>
    </xf>
    <xf numFmtId="0" fontId="3" fillId="0" borderId="62" xfId="0" applyFont="1" applyBorder="1" applyAlignment="1">
      <alignment horizontal="left" vertical="center"/>
    </xf>
    <xf numFmtId="0" fontId="3" fillId="0" borderId="48" xfId="0" applyFont="1" applyBorder="1" applyAlignment="1">
      <alignment horizontal="left" vertical="center"/>
    </xf>
    <xf numFmtId="0" fontId="3" fillId="0" borderId="48" xfId="0" applyFont="1" applyBorder="1" applyAlignment="1" applyProtection="1">
      <alignment horizontal="left" vertical="center" shrinkToFit="1"/>
      <protection locked="0"/>
    </xf>
    <xf numFmtId="0" fontId="3" fillId="0" borderId="49" xfId="0" applyFont="1" applyBorder="1" applyAlignment="1" applyProtection="1">
      <alignment horizontal="left" vertical="center" shrinkToFit="1"/>
      <protection locked="0"/>
    </xf>
    <xf numFmtId="0" fontId="3" fillId="0" borderId="45" xfId="0" applyFont="1" applyBorder="1" applyAlignment="1" applyProtection="1">
      <alignment horizontal="left" vertical="center" shrinkToFit="1"/>
      <protection locked="0"/>
    </xf>
    <xf numFmtId="0" fontId="3" fillId="0" borderId="46" xfId="0" applyFont="1" applyBorder="1" applyAlignment="1" applyProtection="1">
      <alignment horizontal="left" vertical="center" shrinkToFit="1"/>
      <protection locked="0"/>
    </xf>
    <xf numFmtId="0" fontId="3" fillId="0" borderId="50" xfId="0" applyFont="1" applyBorder="1" applyAlignment="1" applyProtection="1">
      <alignment horizontal="left" vertical="center" shrinkToFit="1"/>
      <protection locked="0"/>
    </xf>
    <xf numFmtId="0" fontId="3" fillId="0" borderId="31" xfId="0" applyFont="1" applyBorder="1" applyAlignment="1" applyProtection="1">
      <alignment horizontal="left" vertical="center" shrinkToFit="1"/>
      <protection locked="0"/>
    </xf>
    <xf numFmtId="0" fontId="3" fillId="0" borderId="32" xfId="0" applyFont="1" applyBorder="1" applyAlignment="1" applyProtection="1">
      <alignment horizontal="left" vertical="center" shrinkToFit="1"/>
      <protection locked="0"/>
    </xf>
    <xf numFmtId="0" fontId="20" fillId="3" borderId="0" xfId="0" applyFont="1" applyFill="1" applyAlignment="1">
      <alignment horizontal="left" vertical="top" wrapText="1"/>
    </xf>
    <xf numFmtId="0" fontId="3" fillId="0" borderId="3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47" xfId="0" applyFont="1" applyBorder="1" applyAlignment="1">
      <alignment horizontal="center" vertical="center" wrapText="1"/>
    </xf>
    <xf numFmtId="178" fontId="3" fillId="3" borderId="14" xfId="0" applyNumberFormat="1" applyFont="1" applyFill="1" applyBorder="1" applyAlignment="1" applyProtection="1">
      <alignment horizontal="right" vertical="center" wrapText="1"/>
      <protection locked="0"/>
    </xf>
    <xf numFmtId="178" fontId="3" fillId="3" borderId="36" xfId="0" applyNumberFormat="1" applyFont="1" applyFill="1" applyBorder="1" applyAlignment="1" applyProtection="1">
      <alignment horizontal="right" vertical="center" wrapText="1"/>
      <protection locked="0"/>
    </xf>
    <xf numFmtId="178" fontId="3" fillId="3" borderId="71" xfId="0" applyNumberFormat="1" applyFont="1" applyFill="1" applyBorder="1" applyAlignment="1" applyProtection="1">
      <alignment horizontal="right" vertical="center" wrapText="1"/>
      <protection locked="0"/>
    </xf>
    <xf numFmtId="178" fontId="3" fillId="3" borderId="37" xfId="0" applyNumberFormat="1" applyFont="1" applyFill="1" applyBorder="1" applyAlignment="1" applyProtection="1">
      <alignment horizontal="right" vertical="center" wrapText="1"/>
      <protection locked="0"/>
    </xf>
    <xf numFmtId="178" fontId="3" fillId="0" borderId="30" xfId="0" applyNumberFormat="1" applyFont="1" applyBorder="1" applyAlignment="1">
      <alignment horizontal="right" vertical="center" wrapText="1"/>
    </xf>
    <xf numFmtId="178" fontId="3" fillId="0" borderId="31" xfId="0" applyNumberFormat="1" applyFont="1" applyBorder="1" applyAlignment="1">
      <alignment horizontal="right" vertical="center" wrapText="1"/>
    </xf>
    <xf numFmtId="178" fontId="3" fillId="0" borderId="25" xfId="0" applyNumberFormat="1" applyFont="1" applyBorder="1" applyAlignment="1">
      <alignment horizontal="right" vertical="center" wrapText="1"/>
    </xf>
    <xf numFmtId="178" fontId="3" fillId="0" borderId="32" xfId="0" applyNumberFormat="1" applyFont="1" applyBorder="1" applyAlignment="1">
      <alignment horizontal="right" vertical="center" wrapText="1"/>
    </xf>
    <xf numFmtId="0" fontId="3" fillId="0" borderId="52"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6"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54"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68" xfId="0" applyFont="1" applyBorder="1" applyAlignment="1" applyProtection="1">
      <alignment horizontal="left" vertical="center" wrapText="1"/>
      <protection locked="0"/>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44" xfId="0" applyFont="1" applyBorder="1" applyAlignment="1">
      <alignment horizontal="center" vertical="center"/>
    </xf>
    <xf numFmtId="0" fontId="3" fillId="0" borderId="42"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3" borderId="109" xfId="0" applyFont="1" applyFill="1" applyBorder="1" applyAlignment="1">
      <alignment horizontal="center" vertical="center" wrapText="1"/>
    </xf>
    <xf numFmtId="0" fontId="3" fillId="3" borderId="110" xfId="0" applyFont="1" applyFill="1" applyBorder="1" applyAlignment="1">
      <alignment horizontal="center" vertical="center" wrapText="1"/>
    </xf>
    <xf numFmtId="0" fontId="3" fillId="3" borderId="58" xfId="0" applyFont="1" applyFill="1" applyBorder="1" applyAlignment="1">
      <alignment horizontal="center" vertical="center"/>
    </xf>
    <xf numFmtId="0" fontId="3" fillId="3" borderId="59" xfId="0" applyFont="1" applyFill="1" applyBorder="1" applyAlignment="1">
      <alignment horizontal="center" vertical="center"/>
    </xf>
    <xf numFmtId="0" fontId="13" fillId="3" borderId="62"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7" borderId="53" xfId="0" applyFont="1" applyFill="1" applyBorder="1" applyAlignment="1">
      <alignment horizontal="center" vertical="center" wrapText="1"/>
    </xf>
    <xf numFmtId="0" fontId="3" fillId="7" borderId="57" xfId="0" applyFont="1" applyFill="1" applyBorder="1" applyAlignment="1">
      <alignment horizontal="center" vertical="center" wrapText="1"/>
    </xf>
    <xf numFmtId="0" fontId="3" fillId="7" borderId="80" xfId="0" applyFont="1" applyFill="1" applyBorder="1" applyAlignment="1">
      <alignment horizontal="center" vertical="center" wrapText="1"/>
    </xf>
    <xf numFmtId="0" fontId="3" fillId="7" borderId="139" xfId="0" applyFont="1" applyFill="1" applyBorder="1" applyAlignment="1">
      <alignment horizontal="center" vertical="center" wrapText="1"/>
    </xf>
    <xf numFmtId="0" fontId="32" fillId="4" borderId="60" xfId="0" applyFont="1" applyFill="1" applyBorder="1" applyAlignment="1">
      <alignment horizontal="center" vertical="center" wrapText="1"/>
    </xf>
    <xf numFmtId="0" fontId="32" fillId="4" borderId="153" xfId="0" applyFont="1" applyFill="1" applyBorder="1" applyAlignment="1">
      <alignment horizontal="center" vertical="center" wrapText="1"/>
    </xf>
    <xf numFmtId="0" fontId="3" fillId="3" borderId="5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0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0" xfId="0" applyFont="1" applyFill="1" applyAlignment="1">
      <alignment horizontal="center" vertical="center"/>
    </xf>
    <xf numFmtId="0" fontId="3" fillId="3" borderId="102" xfId="0" applyFont="1" applyFill="1" applyBorder="1" applyAlignment="1">
      <alignment horizontal="center" vertical="center"/>
    </xf>
    <xf numFmtId="0" fontId="3" fillId="3" borderId="103" xfId="0" applyFont="1" applyFill="1" applyBorder="1" applyAlignment="1">
      <alignment horizontal="center" vertical="center"/>
    </xf>
    <xf numFmtId="0" fontId="3" fillId="3" borderId="104" xfId="0" applyFont="1" applyFill="1" applyBorder="1" applyAlignment="1">
      <alignment horizontal="center" vertical="center"/>
    </xf>
    <xf numFmtId="0" fontId="3" fillId="3" borderId="105"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3" borderId="36" xfId="0" applyFont="1" applyFill="1" applyBorder="1" applyAlignment="1">
      <alignment horizontal="center" vertical="center"/>
    </xf>
    <xf numFmtId="0" fontId="3" fillId="3" borderId="14"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2" fillId="4" borderId="149" xfId="0" applyFont="1" applyFill="1" applyBorder="1" applyAlignment="1">
      <alignment horizontal="center" vertical="center" wrapText="1"/>
    </xf>
    <xf numFmtId="0" fontId="32" fillId="4" borderId="150" xfId="0" applyFont="1" applyFill="1" applyBorder="1" applyAlignment="1">
      <alignment horizontal="center" vertical="center" wrapText="1"/>
    </xf>
    <xf numFmtId="0" fontId="32" fillId="4" borderId="60" xfId="0" applyFont="1" applyFill="1" applyBorder="1" applyAlignment="1">
      <alignment horizontal="center" vertical="center"/>
    </xf>
    <xf numFmtId="0" fontId="32" fillId="4" borderId="153" xfId="0" applyFont="1" applyFill="1" applyBorder="1" applyAlignment="1">
      <alignment horizontal="center" vertical="center"/>
    </xf>
    <xf numFmtId="0" fontId="32" fillId="9" borderId="60" xfId="0" applyFont="1" applyFill="1" applyBorder="1" applyAlignment="1">
      <alignment horizontal="center" vertical="center" wrapText="1"/>
    </xf>
    <xf numFmtId="0" fontId="32" fillId="9" borderId="153" xfId="0" applyFont="1" applyFill="1" applyBorder="1" applyAlignment="1">
      <alignment horizontal="center" vertical="center" wrapText="1"/>
    </xf>
    <xf numFmtId="0" fontId="3" fillId="9" borderId="129" xfId="0" applyFont="1" applyFill="1" applyBorder="1" applyAlignment="1">
      <alignment horizontal="center" vertical="center"/>
    </xf>
    <xf numFmtId="0" fontId="3" fillId="9" borderId="163" xfId="0" applyFont="1" applyFill="1" applyBorder="1" applyAlignment="1">
      <alignment horizontal="center" vertical="center"/>
    </xf>
    <xf numFmtId="0" fontId="15" fillId="0" borderId="0" xfId="0" applyFont="1" applyAlignment="1">
      <alignment horizontal="left" vertical="center" wrapText="1"/>
    </xf>
    <xf numFmtId="0" fontId="34" fillId="0" borderId="51" xfId="0" applyFont="1" applyBorder="1" applyAlignment="1" applyProtection="1">
      <alignment horizontal="left" vertical="center" wrapText="1"/>
      <protection locked="0"/>
    </xf>
    <xf numFmtId="0" fontId="34" fillId="0" borderId="18"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3" fillId="3" borderId="52" xfId="0" applyFont="1" applyFill="1" applyBorder="1" applyAlignment="1">
      <alignment horizontal="center" vertical="center" wrapText="1"/>
    </xf>
    <xf numFmtId="0" fontId="3" fillId="3" borderId="79" xfId="0" applyFont="1" applyFill="1" applyBorder="1" applyAlignment="1">
      <alignment horizontal="center" vertical="center" wrapText="1"/>
    </xf>
    <xf numFmtId="0" fontId="3" fillId="3" borderId="54" xfId="0" applyFont="1" applyFill="1" applyBorder="1" applyAlignment="1">
      <alignment horizontal="center" vertical="center" wrapText="1"/>
    </xf>
    <xf numFmtId="0" fontId="3" fillId="3" borderId="55" xfId="0" applyFont="1" applyFill="1" applyBorder="1" applyAlignment="1">
      <alignment horizontal="center" vertical="center" wrapText="1"/>
    </xf>
    <xf numFmtId="0" fontId="3" fillId="3" borderId="93" xfId="0" applyFont="1" applyFill="1" applyBorder="1" applyAlignment="1">
      <alignment horizontal="center" vertical="center" wrapText="1"/>
    </xf>
    <xf numFmtId="0" fontId="3" fillId="3" borderId="94" xfId="0" applyFont="1" applyFill="1" applyBorder="1" applyAlignment="1">
      <alignment horizontal="center" vertical="center" wrapText="1"/>
    </xf>
    <xf numFmtId="10" fontId="3" fillId="0" borderId="95" xfId="0" applyNumberFormat="1" applyFont="1" applyBorder="1" applyAlignment="1">
      <alignment horizontal="right" vertical="center"/>
    </xf>
    <xf numFmtId="10" fontId="3" fillId="0" borderId="96" xfId="0" applyNumberFormat="1" applyFont="1" applyBorder="1" applyAlignment="1">
      <alignment horizontal="right" vertical="center"/>
    </xf>
    <xf numFmtId="0" fontId="3" fillId="3" borderId="88" xfId="0" applyFont="1" applyFill="1" applyBorder="1" applyAlignment="1">
      <alignment horizontal="center" vertical="center" wrapText="1"/>
    </xf>
    <xf numFmtId="0" fontId="3" fillId="3" borderId="89" xfId="0" applyFont="1" applyFill="1" applyBorder="1" applyAlignment="1">
      <alignment horizontal="center" vertical="center" wrapText="1"/>
    </xf>
    <xf numFmtId="10" fontId="3" fillId="0" borderId="97" xfId="0" applyNumberFormat="1" applyFont="1" applyBorder="1" applyAlignment="1">
      <alignment horizontal="right" vertical="center"/>
    </xf>
    <xf numFmtId="10" fontId="3" fillId="0" borderId="98" xfId="0" applyNumberFormat="1" applyFont="1" applyBorder="1" applyAlignment="1">
      <alignment horizontal="right" vertical="center"/>
    </xf>
    <xf numFmtId="0" fontId="34" fillId="3" borderId="53" xfId="0" applyFont="1" applyFill="1" applyBorder="1" applyAlignment="1">
      <alignment horizontal="center" vertical="center" wrapText="1"/>
    </xf>
    <xf numFmtId="0" fontId="34" fillId="3" borderId="26" xfId="0" applyFont="1" applyFill="1" applyBorder="1" applyAlignment="1">
      <alignment horizontal="center" vertical="center" wrapText="1"/>
    </xf>
    <xf numFmtId="0" fontId="34" fillId="3" borderId="1" xfId="0" applyFont="1" applyFill="1" applyBorder="1" applyAlignment="1">
      <alignment horizontal="center" vertical="center" wrapText="1"/>
    </xf>
    <xf numFmtId="0" fontId="34" fillId="3" borderId="11" xfId="0" applyFont="1" applyFill="1" applyBorder="1" applyAlignment="1">
      <alignment horizontal="center" vertical="center" wrapText="1"/>
    </xf>
    <xf numFmtId="0" fontId="34" fillId="3" borderId="54" xfId="0" applyFont="1" applyFill="1" applyBorder="1" applyAlignment="1">
      <alignment horizontal="center" vertical="center" wrapText="1"/>
    </xf>
    <xf numFmtId="0" fontId="34" fillId="3" borderId="55" xfId="0" applyFont="1" applyFill="1" applyBorder="1" applyAlignment="1">
      <alignment horizontal="center" vertical="center" wrapText="1"/>
    </xf>
    <xf numFmtId="0" fontId="35" fillId="3" borderId="124" xfId="0" applyFont="1" applyFill="1" applyBorder="1" applyAlignment="1">
      <alignment horizontal="center" vertical="center" wrapText="1"/>
    </xf>
    <xf numFmtId="0" fontId="35" fillId="3" borderId="59" xfId="0" applyFont="1" applyFill="1" applyBorder="1" applyAlignment="1">
      <alignment horizontal="center" vertical="center" wrapText="1"/>
    </xf>
    <xf numFmtId="0" fontId="35" fillId="3" borderId="126" xfId="0" applyFont="1" applyFill="1" applyBorder="1" applyAlignment="1">
      <alignment horizontal="center" vertical="center" wrapText="1"/>
    </xf>
    <xf numFmtId="0" fontId="35" fillId="3" borderId="48" xfId="0" applyFont="1" applyFill="1" applyBorder="1" applyAlignment="1">
      <alignment horizontal="center" vertical="center" wrapText="1"/>
    </xf>
    <xf numFmtId="0" fontId="35" fillId="3" borderId="97" xfId="0" applyFont="1" applyFill="1" applyBorder="1" applyAlignment="1">
      <alignment horizontal="center" vertical="center" wrapText="1"/>
    </xf>
    <xf numFmtId="0" fontId="35" fillId="3" borderId="88"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3" fillId="3" borderId="0" xfId="0" applyFont="1" applyFill="1" applyAlignment="1">
      <alignment horizontal="left" vertical="center" wrapText="1"/>
    </xf>
    <xf numFmtId="0" fontId="41" fillId="3" borderId="0" xfId="0" applyFont="1" applyFill="1" applyAlignment="1">
      <alignment horizontal="left" vertical="center" wrapText="1"/>
    </xf>
    <xf numFmtId="9" fontId="32" fillId="0" borderId="120" xfId="15" applyNumberFormat="1" applyFont="1" applyBorder="1" applyAlignment="1">
      <alignment horizontal="center" vertical="center" wrapText="1"/>
    </xf>
    <xf numFmtId="9" fontId="32" fillId="0" borderId="59" xfId="15" applyNumberFormat="1" applyFont="1" applyBorder="1" applyAlignment="1">
      <alignment horizontal="center" vertical="center" wrapText="1"/>
    </xf>
    <xf numFmtId="9" fontId="32" fillId="0" borderId="72" xfId="15" applyNumberFormat="1" applyFont="1" applyBorder="1" applyAlignment="1">
      <alignment horizontal="center" vertical="center" wrapText="1"/>
    </xf>
    <xf numFmtId="0" fontId="32" fillId="0" borderId="119" xfId="15" applyFont="1" applyBorder="1" applyAlignment="1" applyProtection="1">
      <alignment horizontal="center" vertical="center" wrapText="1"/>
      <protection locked="0"/>
    </xf>
    <xf numFmtId="0" fontId="32" fillId="0" borderId="122" xfId="15" applyFont="1" applyBorder="1" applyAlignment="1" applyProtection="1">
      <alignment horizontal="center" vertical="center" wrapText="1"/>
      <protection locked="0"/>
    </xf>
    <xf numFmtId="10" fontId="32" fillId="11" borderId="125" xfId="15" applyNumberFormat="1" applyFont="1" applyFill="1" applyBorder="1" applyAlignment="1">
      <alignment horizontal="center" vertical="center"/>
    </xf>
    <xf numFmtId="10" fontId="32" fillId="11" borderId="76" xfId="15" applyNumberFormat="1" applyFont="1" applyFill="1" applyBorder="1" applyAlignment="1">
      <alignment horizontal="center" vertical="center"/>
    </xf>
    <xf numFmtId="10" fontId="32" fillId="11" borderId="126" xfId="15" applyNumberFormat="1" applyFont="1" applyFill="1" applyBorder="1" applyAlignment="1">
      <alignment horizontal="center" vertical="center"/>
    </xf>
    <xf numFmtId="0" fontId="32" fillId="0" borderId="133" xfId="15" applyFont="1" applyBorder="1" applyAlignment="1" applyProtection="1">
      <alignment horizontal="center" vertical="center" wrapText="1"/>
      <protection locked="0"/>
    </xf>
    <xf numFmtId="10" fontId="32" fillId="11" borderId="195" xfId="15" applyNumberFormat="1" applyFont="1" applyFill="1" applyBorder="1" applyAlignment="1">
      <alignment horizontal="center" vertical="center"/>
    </xf>
    <xf numFmtId="10" fontId="32" fillId="11" borderId="88" xfId="15" applyNumberFormat="1" applyFont="1" applyFill="1" applyBorder="1" applyAlignment="1">
      <alignment horizontal="center" vertical="center"/>
    </xf>
    <xf numFmtId="10" fontId="32" fillId="11" borderId="89" xfId="15" applyNumberFormat="1" applyFont="1" applyFill="1" applyBorder="1" applyAlignment="1">
      <alignment horizontal="center" vertical="center"/>
    </xf>
    <xf numFmtId="0" fontId="32" fillId="0" borderId="196" xfId="15" applyFont="1" applyBorder="1" applyAlignment="1">
      <alignment horizontal="center" vertical="center" wrapText="1"/>
    </xf>
    <xf numFmtId="0" fontId="32" fillId="0" borderId="197" xfId="15" applyFont="1" applyBorder="1" applyAlignment="1">
      <alignment horizontal="center" vertical="center" wrapText="1"/>
    </xf>
    <xf numFmtId="0" fontId="32" fillId="0" borderId="198" xfId="15" applyFont="1" applyBorder="1" applyAlignment="1">
      <alignment horizontal="center" vertical="center" wrapText="1"/>
    </xf>
    <xf numFmtId="0" fontId="32" fillId="0" borderId="120" xfId="15" applyFont="1" applyBorder="1" applyAlignment="1">
      <alignment horizontal="center" vertical="center" wrapText="1"/>
    </xf>
    <xf numFmtId="0" fontId="32" fillId="0" borderId="59" xfId="15" applyFont="1" applyBorder="1" applyAlignment="1">
      <alignment horizontal="center" vertical="center" wrapText="1"/>
    </xf>
    <xf numFmtId="181" fontId="32" fillId="0" borderId="121" xfId="15" applyNumberFormat="1" applyFont="1" applyBorder="1" applyAlignment="1" applyProtection="1">
      <alignment horizontal="center" vertical="center"/>
      <protection locked="0"/>
    </xf>
    <xf numFmtId="181" fontId="32" fillId="0" borderId="48" xfId="15" applyNumberFormat="1" applyFont="1" applyBorder="1" applyAlignment="1" applyProtection="1">
      <alignment horizontal="center" vertical="center"/>
      <protection locked="0"/>
    </xf>
    <xf numFmtId="0" fontId="32" fillId="0" borderId="123" xfId="15" applyFont="1" applyBorder="1" applyAlignment="1">
      <alignment horizontal="center" vertical="center" wrapText="1"/>
    </xf>
    <xf numFmtId="0" fontId="32" fillId="0" borderId="73" xfId="15" applyFont="1" applyBorder="1" applyAlignment="1">
      <alignment horizontal="center" vertical="center" wrapText="1"/>
    </xf>
    <xf numFmtId="0" fontId="32" fillId="0" borderId="124" xfId="15" applyFont="1" applyBorder="1" applyAlignment="1">
      <alignment horizontal="center" vertical="center" wrapText="1"/>
    </xf>
    <xf numFmtId="0" fontId="32" fillId="8" borderId="109" xfId="15" applyFont="1" applyFill="1" applyBorder="1" applyAlignment="1">
      <alignment horizontal="center" vertical="center"/>
    </xf>
    <xf numFmtId="0" fontId="32" fillId="8" borderId="110" xfId="15" applyFont="1" applyFill="1" applyBorder="1" applyAlignment="1">
      <alignment horizontal="center" vertical="center"/>
    </xf>
    <xf numFmtId="0" fontId="32" fillId="8" borderId="111" xfId="15" applyFont="1" applyFill="1" applyBorder="1" applyAlignment="1">
      <alignment horizontal="center" vertical="center"/>
    </xf>
    <xf numFmtId="0" fontId="32" fillId="0" borderId="36" xfId="15" applyFont="1" applyBorder="1" applyAlignment="1" applyProtection="1">
      <alignment horizontal="center" vertical="center"/>
      <protection locked="0"/>
    </xf>
    <xf numFmtId="0" fontId="32" fillId="0" borderId="116" xfId="15" applyFont="1" applyBorder="1" applyAlignment="1" applyProtection="1">
      <alignment horizontal="center" vertical="center"/>
      <protection locked="0"/>
    </xf>
    <xf numFmtId="10" fontId="32" fillId="11" borderId="185" xfId="15" applyNumberFormat="1" applyFont="1" applyFill="1" applyBorder="1" applyAlignment="1">
      <alignment horizontal="center" vertical="center"/>
    </xf>
    <xf numFmtId="10" fontId="32" fillId="11" borderId="186" xfId="15" applyNumberFormat="1" applyFont="1" applyFill="1" applyBorder="1" applyAlignment="1">
      <alignment horizontal="center" vertical="center"/>
    </xf>
    <xf numFmtId="10" fontId="32" fillId="11" borderId="187" xfId="15" applyNumberFormat="1" applyFont="1" applyFill="1" applyBorder="1" applyAlignment="1">
      <alignment horizontal="center" vertical="center"/>
    </xf>
    <xf numFmtId="178" fontId="32" fillId="0" borderId="193" xfId="15" applyNumberFormat="1" applyFont="1" applyBorder="1" applyAlignment="1">
      <alignment horizontal="center" vertical="center"/>
    </xf>
    <xf numFmtId="178" fontId="32" fillId="0" borderId="106" xfId="15" applyNumberFormat="1" applyFont="1" applyBorder="1" applyAlignment="1">
      <alignment horizontal="center" vertical="center"/>
    </xf>
    <xf numFmtId="0" fontId="32" fillId="0" borderId="52" xfId="15" applyFont="1" applyBorder="1" applyAlignment="1">
      <alignment horizontal="center" vertical="center"/>
    </xf>
    <xf numFmtId="0" fontId="32" fillId="0" borderId="5" xfId="15" applyFont="1" applyBorder="1" applyAlignment="1">
      <alignment horizontal="center" vertical="center"/>
    </xf>
    <xf numFmtId="0" fontId="32" fillId="0" borderId="101" xfId="15" applyFont="1" applyBorder="1" applyAlignment="1">
      <alignment horizontal="center" vertical="center"/>
    </xf>
    <xf numFmtId="0" fontId="32" fillId="0" borderId="1" xfId="15" applyFont="1" applyBorder="1" applyAlignment="1">
      <alignment horizontal="center" vertical="center"/>
    </xf>
    <xf numFmtId="0" fontId="32" fillId="0" borderId="0" xfId="15" applyFont="1" applyAlignment="1">
      <alignment horizontal="center" vertical="center"/>
    </xf>
    <xf numFmtId="0" fontId="32" fillId="0" borderId="102" xfId="15" applyFont="1" applyBorder="1" applyAlignment="1">
      <alignment horizontal="center" vertical="center"/>
    </xf>
    <xf numFmtId="0" fontId="32" fillId="0" borderId="103" xfId="15" applyFont="1" applyBorder="1" applyAlignment="1">
      <alignment horizontal="center" vertical="center"/>
    </xf>
    <xf numFmtId="0" fontId="32" fillId="0" borderId="104" xfId="15" applyFont="1" applyBorder="1" applyAlignment="1">
      <alignment horizontal="center" vertical="center"/>
    </xf>
    <xf numFmtId="0" fontId="32" fillId="0" borderId="105" xfId="15" applyFont="1" applyBorder="1" applyAlignment="1">
      <alignment horizontal="center" vertical="center"/>
    </xf>
    <xf numFmtId="0" fontId="3" fillId="0" borderId="169" xfId="15" applyFont="1" applyBorder="1" applyAlignment="1">
      <alignment horizontal="center" vertical="center"/>
    </xf>
    <xf numFmtId="0" fontId="3" fillId="0" borderId="5" xfId="15" applyFont="1" applyBorder="1" applyAlignment="1">
      <alignment horizontal="center" vertical="center"/>
    </xf>
    <xf numFmtId="0" fontId="3" fillId="0" borderId="66" xfId="15" applyFont="1" applyBorder="1" applyAlignment="1">
      <alignment horizontal="center" vertical="center"/>
    </xf>
    <xf numFmtId="178" fontId="3" fillId="0" borderId="27" xfId="15" applyNumberFormat="1" applyFont="1" applyBorder="1" applyAlignment="1">
      <alignment horizontal="center" vertical="center"/>
    </xf>
    <xf numFmtId="178" fontId="3" fillId="0" borderId="26" xfId="15" applyNumberFormat="1" applyFont="1" applyBorder="1" applyAlignment="1">
      <alignment horizontal="center" vertical="center"/>
    </xf>
    <xf numFmtId="178" fontId="37" fillId="0" borderId="14" xfId="15" applyNumberFormat="1" applyFont="1" applyBorder="1" applyAlignment="1">
      <alignment horizontal="center" vertical="center" wrapText="1"/>
    </xf>
    <xf numFmtId="178" fontId="37" fillId="0" borderId="71" xfId="15" applyNumberFormat="1" applyFont="1" applyBorder="1" applyAlignment="1">
      <alignment horizontal="center" vertical="center"/>
    </xf>
    <xf numFmtId="0" fontId="3" fillId="0" borderId="1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219" xfId="0" applyFont="1" applyBorder="1" applyAlignment="1">
      <alignment horizontal="center" vertical="center" wrapText="1"/>
    </xf>
    <xf numFmtId="0" fontId="3" fillId="0" borderId="220" xfId="0" applyFont="1" applyBorder="1" applyAlignment="1">
      <alignment horizontal="center" vertical="center" wrapText="1"/>
    </xf>
    <xf numFmtId="10" fontId="3" fillId="0" borderId="220" xfId="15" applyNumberFormat="1" applyFont="1" applyBorder="1" applyAlignment="1">
      <alignment horizontal="center" vertical="center"/>
    </xf>
    <xf numFmtId="10" fontId="3" fillId="0" borderId="221" xfId="15" applyNumberFormat="1" applyFont="1" applyBorder="1" applyAlignment="1">
      <alignment horizontal="center" vertical="center"/>
    </xf>
    <xf numFmtId="0" fontId="32" fillId="3" borderId="120" xfId="15" applyFont="1" applyFill="1" applyBorder="1" applyAlignment="1">
      <alignment horizontal="center" vertical="center" wrapText="1"/>
    </xf>
    <xf numFmtId="0" fontId="32" fillId="3" borderId="59" xfId="15" applyFont="1" applyFill="1" applyBorder="1" applyAlignment="1">
      <alignment horizontal="center" vertical="center" wrapText="1"/>
    </xf>
    <xf numFmtId="0" fontId="32" fillId="3" borderId="72" xfId="15" applyFont="1" applyFill="1" applyBorder="1" applyAlignment="1">
      <alignment horizontal="center" vertical="center" wrapText="1"/>
    </xf>
    <xf numFmtId="0" fontId="32" fillId="3" borderId="119" xfId="15" applyFont="1" applyFill="1" applyBorder="1" applyAlignment="1">
      <alignment horizontal="center" vertical="center" wrapText="1"/>
    </xf>
    <xf numFmtId="0" fontId="32" fillId="3" borderId="122" xfId="15" applyFont="1" applyFill="1" applyBorder="1" applyAlignment="1">
      <alignment horizontal="center" vertical="center" wrapText="1"/>
    </xf>
    <xf numFmtId="10" fontId="32" fillId="3" borderId="125" xfId="15" applyNumberFormat="1" applyFont="1" applyFill="1" applyBorder="1" applyAlignment="1">
      <alignment horizontal="center" vertical="center"/>
    </xf>
    <xf numFmtId="10" fontId="32" fillId="3" borderId="76" xfId="15" applyNumberFormat="1" applyFont="1" applyFill="1" applyBorder="1" applyAlignment="1">
      <alignment horizontal="center" vertical="center"/>
    </xf>
    <xf numFmtId="10" fontId="32" fillId="3" borderId="126" xfId="15" applyNumberFormat="1" applyFont="1" applyFill="1" applyBorder="1" applyAlignment="1">
      <alignment horizontal="center" vertical="center"/>
    </xf>
    <xf numFmtId="0" fontId="32" fillId="3" borderId="133" xfId="15" applyFont="1" applyFill="1" applyBorder="1" applyAlignment="1">
      <alignment horizontal="center" vertical="center" wrapText="1"/>
    </xf>
    <xf numFmtId="10" fontId="32" fillId="3" borderId="194" xfId="15" applyNumberFormat="1" applyFont="1" applyFill="1" applyBorder="1" applyAlignment="1">
      <alignment horizontal="center" vertical="center"/>
    </xf>
    <xf numFmtId="10" fontId="32" fillId="3" borderId="200" xfId="15" applyNumberFormat="1" applyFont="1" applyFill="1" applyBorder="1" applyAlignment="1">
      <alignment horizontal="center" vertical="center"/>
    </xf>
    <xf numFmtId="178" fontId="32" fillId="3" borderId="125" xfId="15" applyNumberFormat="1" applyFont="1" applyFill="1" applyBorder="1" applyAlignment="1">
      <alignment horizontal="center" vertical="center"/>
    </xf>
    <xf numFmtId="178" fontId="32" fillId="3" borderId="76" xfId="15" applyNumberFormat="1" applyFont="1" applyFill="1" applyBorder="1" applyAlignment="1">
      <alignment horizontal="center" vertical="center"/>
    </xf>
    <xf numFmtId="178" fontId="32" fillId="3" borderId="126" xfId="15" applyNumberFormat="1" applyFont="1" applyFill="1" applyBorder="1" applyAlignment="1">
      <alignment horizontal="center" vertical="center"/>
    </xf>
    <xf numFmtId="0" fontId="32" fillId="3" borderId="123" xfId="15" applyFont="1" applyFill="1" applyBorder="1" applyAlignment="1">
      <alignment horizontal="center" vertical="center" wrapText="1"/>
    </xf>
    <xf numFmtId="0" fontId="32" fillId="3" borderId="73" xfId="15" applyFont="1" applyFill="1" applyBorder="1" applyAlignment="1">
      <alignment horizontal="center" vertical="center" wrapText="1"/>
    </xf>
    <xf numFmtId="0" fontId="32" fillId="3" borderId="124" xfId="15" applyFont="1" applyFill="1" applyBorder="1" applyAlignment="1">
      <alignment horizontal="center" vertical="center" wrapText="1"/>
    </xf>
    <xf numFmtId="0" fontId="32" fillId="3" borderId="36" xfId="15" applyFont="1" applyFill="1" applyBorder="1" applyAlignment="1">
      <alignment horizontal="center" vertical="center"/>
    </xf>
    <xf numFmtId="0" fontId="32" fillId="3" borderId="116" xfId="15" applyFont="1" applyFill="1" applyBorder="1" applyAlignment="1">
      <alignment horizontal="center" vertical="center"/>
    </xf>
    <xf numFmtId="0" fontId="41" fillId="3" borderId="0" xfId="15" applyFont="1" applyFill="1" applyAlignment="1">
      <alignment horizontal="left" vertical="center" wrapText="1"/>
    </xf>
    <xf numFmtId="0" fontId="32" fillId="3" borderId="52" xfId="15" applyFont="1" applyFill="1" applyBorder="1" applyAlignment="1">
      <alignment horizontal="center" vertical="center"/>
    </xf>
    <xf numFmtId="0" fontId="32" fillId="3" borderId="5" xfId="15" applyFont="1" applyFill="1" applyBorder="1" applyAlignment="1">
      <alignment horizontal="center" vertical="center"/>
    </xf>
    <xf numFmtId="0" fontId="32" fillId="3" borderId="101" xfId="15" applyFont="1" applyFill="1" applyBorder="1" applyAlignment="1">
      <alignment horizontal="center" vertical="center"/>
    </xf>
    <xf numFmtId="0" fontId="32" fillId="3" borderId="1" xfId="15" applyFont="1" applyFill="1" applyBorder="1" applyAlignment="1">
      <alignment horizontal="center" vertical="center"/>
    </xf>
    <xf numFmtId="0" fontId="32" fillId="3" borderId="0" xfId="15" applyFont="1" applyFill="1" applyAlignment="1">
      <alignment horizontal="center" vertical="center"/>
    </xf>
    <xf numFmtId="0" fontId="32" fillId="3" borderId="102" xfId="15" applyFont="1" applyFill="1" applyBorder="1" applyAlignment="1">
      <alignment horizontal="center" vertical="center"/>
    </xf>
    <xf numFmtId="0" fontId="32" fillId="3" borderId="103" xfId="15" applyFont="1" applyFill="1" applyBorder="1" applyAlignment="1">
      <alignment horizontal="center" vertical="center"/>
    </xf>
    <xf numFmtId="0" fontId="32" fillId="3" borderId="104" xfId="15" applyFont="1" applyFill="1" applyBorder="1" applyAlignment="1">
      <alignment horizontal="center" vertical="center"/>
    </xf>
    <xf numFmtId="0" fontId="32" fillId="3" borderId="105" xfId="15" applyFont="1" applyFill="1" applyBorder="1" applyAlignment="1">
      <alignment horizontal="center" vertical="center"/>
    </xf>
    <xf numFmtId="0" fontId="3" fillId="3" borderId="4" xfId="15" applyFont="1" applyFill="1" applyBorder="1" applyAlignment="1">
      <alignment horizontal="center" vertical="center"/>
    </xf>
    <xf numFmtId="0" fontId="3" fillId="3" borderId="39" xfId="15" applyFont="1" applyFill="1" applyBorder="1" applyAlignment="1">
      <alignment horizontal="center" vertical="center"/>
    </xf>
    <xf numFmtId="0" fontId="35" fillId="3" borderId="0" xfId="15" applyFont="1" applyFill="1" applyAlignment="1">
      <alignment horizontal="left" vertical="center" wrapText="1"/>
    </xf>
    <xf numFmtId="0" fontId="21" fillId="3" borderId="0" xfId="15" applyFont="1" applyFill="1" applyAlignment="1">
      <alignment horizontal="left" vertical="center" wrapText="1"/>
    </xf>
    <xf numFmtId="0" fontId="12" fillId="3" borderId="0" xfId="15" applyFont="1" applyFill="1" applyAlignment="1">
      <alignment horizontal="left" vertical="center" wrapText="1"/>
    </xf>
    <xf numFmtId="178" fontId="32" fillId="3" borderId="27" xfId="15" applyNumberFormat="1" applyFont="1" applyFill="1" applyBorder="1" applyAlignment="1">
      <alignment horizontal="center" vertical="center"/>
    </xf>
    <xf numFmtId="10" fontId="3" fillId="3" borderId="14" xfId="15" applyNumberFormat="1" applyFont="1" applyFill="1" applyBorder="1" applyAlignment="1">
      <alignment horizontal="center" vertical="center"/>
    </xf>
    <xf numFmtId="10" fontId="3" fillId="3" borderId="36" xfId="15" applyNumberFormat="1" applyFont="1" applyFill="1" applyBorder="1" applyAlignment="1">
      <alignment horizontal="center" vertical="center"/>
    </xf>
    <xf numFmtId="10" fontId="3" fillId="3" borderId="37" xfId="15" applyNumberFormat="1" applyFont="1" applyFill="1" applyBorder="1" applyAlignment="1">
      <alignment horizontal="center" vertical="center"/>
    </xf>
    <xf numFmtId="9" fontId="32" fillId="3" borderId="125" xfId="15" applyNumberFormat="1" applyFont="1" applyFill="1" applyBorder="1" applyAlignment="1">
      <alignment horizontal="center" vertical="center"/>
    </xf>
    <xf numFmtId="9" fontId="32" fillId="3" borderId="76" xfId="15" applyNumberFormat="1" applyFont="1" applyFill="1" applyBorder="1" applyAlignment="1">
      <alignment horizontal="center" vertical="center"/>
    </xf>
    <xf numFmtId="9" fontId="32" fillId="3" borderId="126" xfId="15" applyNumberFormat="1" applyFont="1" applyFill="1" applyBorder="1" applyAlignment="1">
      <alignment horizontal="center" vertical="center"/>
    </xf>
    <xf numFmtId="0" fontId="32" fillId="3" borderId="127" xfId="15" applyFont="1" applyFill="1" applyBorder="1" applyAlignment="1">
      <alignment horizontal="center" vertical="center" wrapText="1"/>
    </xf>
    <xf numFmtId="10" fontId="32" fillId="3" borderId="227" xfId="15" applyNumberFormat="1" applyFont="1" applyFill="1" applyBorder="1" applyAlignment="1">
      <alignment horizontal="center" vertical="center"/>
    </xf>
    <xf numFmtId="10" fontId="32" fillId="3" borderId="228" xfId="15" applyNumberFormat="1" applyFont="1" applyFill="1" applyBorder="1" applyAlignment="1">
      <alignment horizontal="center" vertical="center"/>
    </xf>
    <xf numFmtId="0" fontId="3" fillId="0" borderId="51" xfId="15" applyFont="1" applyBorder="1" applyAlignment="1" applyProtection="1">
      <alignment horizontal="left" vertical="center" wrapText="1"/>
      <protection locked="0"/>
    </xf>
    <xf numFmtId="0" fontId="3" fillId="0" borderId="18" xfId="15" applyFont="1" applyBorder="1" applyAlignment="1" applyProtection="1">
      <alignment horizontal="left" vertical="center" wrapText="1"/>
      <protection locked="0"/>
    </xf>
    <xf numFmtId="178" fontId="32" fillId="3" borderId="193" xfId="15" applyNumberFormat="1" applyFont="1" applyFill="1" applyBorder="1" applyAlignment="1">
      <alignment horizontal="center" vertical="center"/>
    </xf>
    <xf numFmtId="178" fontId="32" fillId="3" borderId="106" xfId="15" applyNumberFormat="1" applyFont="1" applyFill="1" applyBorder="1" applyAlignment="1">
      <alignment horizontal="center" vertical="center"/>
    </xf>
    <xf numFmtId="0" fontId="3" fillId="3" borderId="44"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42" xfId="0" applyFont="1" applyFill="1" applyBorder="1" applyAlignment="1">
      <alignment horizontal="center" vertical="center"/>
    </xf>
    <xf numFmtId="0" fontId="13" fillId="3" borderId="42" xfId="0" applyFont="1" applyFill="1" applyBorder="1" applyAlignment="1">
      <alignment horizontal="center" vertical="center"/>
    </xf>
    <xf numFmtId="0" fontId="13" fillId="3" borderId="47" xfId="0" applyFont="1" applyFill="1" applyBorder="1" applyAlignment="1">
      <alignment horizontal="center" vertical="center"/>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36" xfId="0" applyBorder="1" applyAlignment="1">
      <alignment horizontal="center" vertical="center"/>
    </xf>
    <xf numFmtId="0" fontId="0" fillId="0" borderId="71" xfId="0" applyBorder="1" applyAlignment="1">
      <alignment horizontal="center" vertical="center"/>
    </xf>
  </cellXfs>
  <cellStyles count="22">
    <cellStyle name="パーセント" xfId="1" builtinId="5"/>
    <cellStyle name="パーセント 2" xfId="2" xr:uid="{00000000-0005-0000-0000-000001000000}"/>
    <cellStyle name="パーセント 2 2" xfId="3" xr:uid="{00000000-0005-0000-0000-000002000000}"/>
    <cellStyle name="パーセント 3" xfId="4" xr:uid="{00000000-0005-0000-0000-000003000000}"/>
    <cellStyle name="ハイパーリンク" xfId="21" builtinId="8"/>
    <cellStyle name="ハイパーリンク 2" xfId="5" xr:uid="{00000000-0005-0000-0000-000004000000}"/>
    <cellStyle name="桁区切り" xfId="6" builtinId="6"/>
    <cellStyle name="桁区切り 2" xfId="7" xr:uid="{00000000-0005-0000-0000-000006000000}"/>
    <cellStyle name="桁区切り 2 2" xfId="8" xr:uid="{00000000-0005-0000-0000-000007000000}"/>
    <cellStyle name="桁区切り 3" xfId="9" xr:uid="{00000000-0005-0000-0000-000008000000}"/>
    <cellStyle name="桁区切り 4" xfId="10" xr:uid="{00000000-0005-0000-0000-000009000000}"/>
    <cellStyle name="桁区切り 5" xfId="11" xr:uid="{00000000-0005-0000-0000-00000A000000}"/>
    <cellStyle name="通貨 2" xfId="12" xr:uid="{00000000-0005-0000-0000-00000B000000}"/>
    <cellStyle name="通貨 3" xfId="13" xr:uid="{00000000-0005-0000-0000-00000C000000}"/>
    <cellStyle name="標準" xfId="0" builtinId="0"/>
    <cellStyle name="標準 2" xfId="14" xr:uid="{00000000-0005-0000-0000-00000E000000}"/>
    <cellStyle name="標準 3" xfId="15" xr:uid="{00000000-0005-0000-0000-00000F000000}"/>
    <cellStyle name="標準 4" xfId="16" xr:uid="{00000000-0005-0000-0000-000010000000}"/>
    <cellStyle name="標準 5" xfId="17" xr:uid="{00000000-0005-0000-0000-000011000000}"/>
    <cellStyle name="標準 6" xfId="18" xr:uid="{00000000-0005-0000-0000-000012000000}"/>
    <cellStyle name="標準 7" xfId="19" xr:uid="{00000000-0005-0000-0000-000013000000}"/>
    <cellStyle name="標準 8" xfId="20" xr:uid="{00000000-0005-0000-0000-000014000000}"/>
  </cellStyles>
  <dxfs count="100">
    <dxf>
      <fill>
        <patternFill>
          <bgColor theme="0" tint="-0.24994659260841701"/>
        </patternFill>
      </fill>
    </dxf>
    <dxf>
      <fill>
        <patternFill>
          <bgColor rgb="FFFFFF00"/>
        </patternFill>
      </fill>
    </dxf>
    <dxf>
      <fill>
        <patternFill>
          <bgColor theme="0" tint="-0.34998626667073579"/>
        </patternFill>
      </fill>
    </dxf>
    <dxf>
      <fill>
        <patternFill>
          <bgColor theme="0" tint="-0.34998626667073579"/>
        </patternFill>
      </fill>
    </dxf>
    <dxf>
      <fill>
        <patternFill>
          <bgColor rgb="FFFFFF00"/>
        </patternFill>
      </fill>
    </dxf>
    <dxf>
      <fill>
        <patternFill patternType="none">
          <bgColor auto="1"/>
        </patternFill>
      </fill>
    </dxf>
    <dxf>
      <fill>
        <patternFill>
          <bgColor rgb="FFFFFF00"/>
        </patternFill>
      </fill>
    </dxf>
    <dxf>
      <fill>
        <patternFill>
          <bgColor theme="0" tint="-0.34998626667073579"/>
        </patternFill>
      </fill>
    </dxf>
    <dxf>
      <fill>
        <patternFill patternType="none">
          <bgColor auto="1"/>
        </patternFill>
      </fill>
    </dxf>
    <dxf>
      <fill>
        <patternFill>
          <bgColor rgb="FFFF0000"/>
        </patternFill>
      </fill>
    </dxf>
    <dxf>
      <fill>
        <patternFill>
          <bgColor rgb="FFFFFF00"/>
        </patternFill>
      </fill>
    </dxf>
    <dxf>
      <fill>
        <patternFill>
          <bgColor theme="0" tint="-0.34998626667073579"/>
        </patternFill>
      </fill>
    </dxf>
    <dxf>
      <fill>
        <patternFill patternType="none">
          <bgColor auto="1"/>
        </patternFill>
      </fill>
    </dxf>
    <dxf>
      <fill>
        <patternFill>
          <bgColor rgb="FFFF0000"/>
        </patternFill>
      </fill>
    </dxf>
    <dxf>
      <fill>
        <patternFill>
          <bgColor theme="0"/>
        </patternFill>
      </fill>
    </dxf>
    <dxf>
      <fill>
        <patternFill>
          <bgColor rgb="FFFFFF00"/>
        </patternFill>
      </fill>
    </dxf>
    <dxf>
      <fill>
        <patternFill>
          <bgColor theme="0" tint="-0.34998626667073579"/>
        </patternFill>
      </fill>
    </dxf>
    <dxf>
      <fill>
        <patternFill>
          <bgColor rgb="FFFFFF00"/>
        </patternFill>
      </fill>
    </dxf>
    <dxf>
      <fill>
        <patternFill>
          <bgColor theme="0"/>
        </patternFill>
      </fill>
    </dxf>
    <dxf>
      <fill>
        <patternFill>
          <bgColor theme="0" tint="-0.34998626667073579"/>
        </patternFill>
      </fill>
    </dxf>
    <dxf>
      <fill>
        <patternFill>
          <bgColor rgb="FFFFFF00"/>
        </patternFill>
      </fill>
    </dxf>
    <dxf>
      <fill>
        <patternFill>
          <bgColor theme="0" tint="-0.34998626667073579"/>
        </patternFill>
      </fill>
    </dxf>
    <dxf>
      <fill>
        <patternFill>
          <bgColor theme="0"/>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patternFill>
      </fill>
    </dxf>
    <dxf>
      <fill>
        <patternFill>
          <bgColor rgb="FFFFFF00"/>
        </patternFill>
      </fill>
    </dxf>
    <dxf>
      <fill>
        <patternFill>
          <bgColor theme="0" tint="-0.34998626667073579"/>
        </patternFill>
      </fill>
    </dxf>
    <dxf>
      <fill>
        <patternFill>
          <bgColor theme="0" tint="-0.34998626667073579"/>
        </patternFill>
      </fill>
    </dxf>
    <dxf>
      <fill>
        <patternFill>
          <bgColor rgb="FFFFFF00"/>
        </patternFill>
      </fill>
    </dxf>
    <dxf>
      <fill>
        <patternFill>
          <bgColor theme="0"/>
        </patternFill>
      </fill>
    </dxf>
    <dxf>
      <fill>
        <patternFill>
          <bgColor theme="0" tint="-0.34998626667073579"/>
        </patternFill>
      </fill>
    </dxf>
    <dxf>
      <fill>
        <patternFill>
          <bgColor theme="0" tint="-0.34998626667073579"/>
        </patternFill>
      </fill>
    </dxf>
    <dxf>
      <fill>
        <patternFill>
          <bgColor rgb="FFFFFF00"/>
        </patternFill>
      </fill>
    </dxf>
    <dxf>
      <fill>
        <patternFill>
          <bgColor theme="0"/>
        </patternFill>
      </fill>
    </dxf>
    <dxf>
      <fill>
        <patternFill>
          <bgColor theme="0" tint="-0.34998626667073579"/>
        </patternFill>
      </fill>
    </dxf>
    <dxf>
      <fill>
        <patternFill>
          <bgColor theme="0" tint="-0.34998626667073579"/>
        </patternFill>
      </fill>
    </dxf>
    <dxf>
      <fill>
        <patternFill>
          <bgColor rgb="FFFFFF0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rgb="FFFFFF00"/>
        </patternFill>
      </fill>
    </dxf>
    <dxf>
      <fill>
        <patternFill>
          <bgColor theme="0" tint="-0.34998626667073579"/>
        </patternFill>
      </fill>
    </dxf>
    <dxf>
      <fill>
        <patternFill>
          <bgColor rgb="FFFFFF00"/>
        </patternFill>
      </fill>
    </dxf>
    <dxf>
      <fill>
        <patternFill>
          <bgColor theme="0"/>
        </patternFill>
      </fill>
    </dxf>
    <dxf>
      <fill>
        <patternFill>
          <bgColor theme="0" tint="-0.34998626667073579"/>
        </patternFill>
      </fill>
    </dxf>
    <dxf>
      <fill>
        <patternFill>
          <bgColor theme="0" tint="-0.34998626667073579"/>
        </patternFill>
      </fill>
    </dxf>
    <dxf>
      <fill>
        <patternFill patternType="solid">
          <bgColor theme="0" tint="-0.34998626667073579"/>
        </patternFill>
      </fill>
    </dxf>
    <dxf>
      <fill>
        <patternFill patternType="solid">
          <bgColor rgb="FFFFFF00"/>
        </patternFill>
      </fill>
    </dxf>
    <dxf>
      <fill>
        <patternFill>
          <bgColor rgb="FFFFFF00"/>
        </patternFill>
      </fill>
    </dxf>
    <dxf>
      <fill>
        <patternFill>
          <bgColor rgb="FFFFFF00"/>
        </patternFill>
      </fill>
    </dxf>
    <dxf>
      <fill>
        <patternFill>
          <bgColor theme="0" tint="-0.34998626667073579"/>
        </patternFill>
      </fill>
    </dxf>
    <dxf>
      <fill>
        <patternFill>
          <bgColor theme="0" tint="-0.34998626667073579"/>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theme="0" tint="-0.34998626667073579"/>
        </patternFill>
      </fill>
    </dxf>
    <dxf>
      <fill>
        <patternFill patternType="none">
          <bgColor auto="1"/>
        </patternFill>
      </fill>
    </dxf>
    <dxf>
      <fill>
        <patternFill>
          <bgColor theme="0" tint="-0.34998626667073579"/>
        </patternFill>
      </fill>
    </dxf>
    <dxf>
      <fill>
        <patternFill>
          <bgColor rgb="FFFF0000"/>
        </patternFill>
      </fill>
    </dxf>
    <dxf>
      <fill>
        <patternFill>
          <bgColor rgb="FFFFFF00"/>
        </patternFill>
      </fill>
    </dxf>
    <dxf>
      <fill>
        <patternFill>
          <bgColor theme="0" tint="-0.34998626667073579"/>
        </patternFill>
      </fill>
    </dxf>
    <dxf>
      <fill>
        <patternFill patternType="none">
          <bgColor auto="1"/>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rgb="FFFFFF00"/>
        </patternFill>
      </fill>
    </dxf>
    <dxf>
      <fill>
        <patternFill>
          <bgColor theme="0" tint="-0.24994659260841701"/>
        </patternFill>
      </fill>
    </dxf>
    <dxf>
      <fill>
        <patternFill>
          <bgColor theme="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ja-JP" altLang="en-US"/>
              <a:t>電源構成</a:t>
            </a:r>
          </a:p>
        </c:rich>
      </c:tx>
      <c:layout>
        <c:manualLayout>
          <c:xMode val="edge"/>
          <c:yMode val="edge"/>
          <c:x val="2.3436262866191443E-3"/>
          <c:y val="1.1940298507462687E-2"/>
        </c:manualLayout>
      </c:layout>
      <c:overlay val="0"/>
      <c:spPr>
        <a:noFill/>
        <a:ln>
          <a:noFill/>
        </a:ln>
        <a:effectLst/>
      </c:spPr>
    </c:title>
    <c:autoTitleDeleted val="0"/>
    <c:plotArea>
      <c:layout>
        <c:manualLayout>
          <c:layoutTarget val="inner"/>
          <c:xMode val="edge"/>
          <c:yMode val="edge"/>
          <c:x val="0.21968331173793143"/>
          <c:y val="0.30166863288430407"/>
          <c:w val="0.51377945103800804"/>
          <c:h val="0.61402910002103395"/>
        </c:manualLayout>
      </c:layout>
      <c:pieChart>
        <c:varyColors val="1"/>
        <c:ser>
          <c:idx val="0"/>
          <c:order val="0"/>
          <c:dPt>
            <c:idx val="0"/>
            <c:bubble3D val="0"/>
            <c:spPr>
              <a:pattFill prst="wdDnDiag">
                <a:fgClr>
                  <a:schemeClr val="accent2">
                    <a:lumMod val="40000"/>
                    <a:lumOff val="60000"/>
                  </a:schemeClr>
                </a:fgClr>
                <a:bgClr>
                  <a:schemeClr val="bg1"/>
                </a:bgClr>
              </a:pattFill>
              <a:ln w="19050">
                <a:solidFill>
                  <a:schemeClr val="lt1"/>
                </a:solidFill>
              </a:ln>
              <a:effectLst/>
            </c:spPr>
            <c:extLst>
              <c:ext xmlns:c16="http://schemas.microsoft.com/office/drawing/2014/chart" uri="{C3380CC4-5D6E-409C-BE32-E72D297353CC}">
                <c16:uniqueId val="{00000001-D294-46AC-93B5-AF1760AF8E48}"/>
              </c:ext>
            </c:extLst>
          </c:dPt>
          <c:dPt>
            <c:idx val="1"/>
            <c:bubble3D val="0"/>
            <c:spPr>
              <a:pattFill prst="ltUpDiag">
                <a:fgClr>
                  <a:schemeClr val="accent2">
                    <a:lumMod val="60000"/>
                    <a:lumOff val="40000"/>
                  </a:schemeClr>
                </a:fgClr>
                <a:bgClr>
                  <a:schemeClr val="bg1"/>
                </a:bgClr>
              </a:pattFill>
              <a:ln w="19050">
                <a:solidFill>
                  <a:schemeClr val="lt1"/>
                </a:solidFill>
              </a:ln>
              <a:effectLst/>
            </c:spPr>
            <c:extLst>
              <c:ext xmlns:c16="http://schemas.microsoft.com/office/drawing/2014/chart" uri="{C3380CC4-5D6E-409C-BE32-E72D297353CC}">
                <c16:uniqueId val="{00000003-D294-46AC-93B5-AF1760AF8E48}"/>
              </c:ext>
            </c:extLst>
          </c:dPt>
          <c:dPt>
            <c:idx val="2"/>
            <c:bubble3D val="0"/>
            <c:spPr>
              <a:pattFill prst="pct25">
                <a:fgClr>
                  <a:schemeClr val="accent2">
                    <a:lumMod val="60000"/>
                    <a:lumOff val="40000"/>
                  </a:schemeClr>
                </a:fgClr>
                <a:bgClr>
                  <a:schemeClr val="bg1"/>
                </a:bgClr>
              </a:pattFill>
              <a:ln w="19050">
                <a:solidFill>
                  <a:schemeClr val="lt1"/>
                </a:solidFill>
              </a:ln>
              <a:effectLst/>
            </c:spPr>
            <c:extLst>
              <c:ext xmlns:c16="http://schemas.microsoft.com/office/drawing/2014/chart" uri="{C3380CC4-5D6E-409C-BE32-E72D297353CC}">
                <c16:uniqueId val="{00000005-D294-46AC-93B5-AF1760AF8E48}"/>
              </c:ext>
            </c:extLst>
          </c:dPt>
          <c:dPt>
            <c:idx val="3"/>
            <c:bubble3D val="0"/>
            <c:spPr>
              <a:pattFill prst="wdDnDiag">
                <a:fgClr>
                  <a:schemeClr val="accent3">
                    <a:lumMod val="60000"/>
                    <a:lumOff val="40000"/>
                  </a:schemeClr>
                </a:fgClr>
                <a:bgClr>
                  <a:schemeClr val="bg1"/>
                </a:bgClr>
              </a:pattFill>
              <a:ln w="19050">
                <a:solidFill>
                  <a:schemeClr val="lt1"/>
                </a:solidFill>
              </a:ln>
              <a:effectLst/>
            </c:spPr>
            <c:extLst>
              <c:ext xmlns:c16="http://schemas.microsoft.com/office/drawing/2014/chart" uri="{C3380CC4-5D6E-409C-BE32-E72D297353CC}">
                <c16:uniqueId val="{00000007-D294-46AC-93B5-AF1760AF8E48}"/>
              </c:ext>
            </c:extLst>
          </c:dPt>
          <c:dPt>
            <c:idx val="4"/>
            <c:bubble3D val="0"/>
            <c:spPr>
              <a:pattFill prst="ltUpDiag">
                <a:fgClr>
                  <a:schemeClr val="accent3">
                    <a:lumMod val="60000"/>
                    <a:lumOff val="40000"/>
                  </a:schemeClr>
                </a:fgClr>
                <a:bgClr>
                  <a:schemeClr val="bg1"/>
                </a:bgClr>
              </a:pattFill>
              <a:ln w="19050">
                <a:solidFill>
                  <a:schemeClr val="lt1"/>
                </a:solidFill>
              </a:ln>
              <a:effectLst/>
            </c:spPr>
            <c:extLst>
              <c:ext xmlns:c16="http://schemas.microsoft.com/office/drawing/2014/chart" uri="{C3380CC4-5D6E-409C-BE32-E72D297353CC}">
                <c16:uniqueId val="{00000009-D294-46AC-93B5-AF1760AF8E48}"/>
              </c:ext>
            </c:extLst>
          </c:dPt>
          <c:dPt>
            <c:idx val="5"/>
            <c:bubble3D val="0"/>
            <c:spPr>
              <a:pattFill prst="pct25">
                <a:fgClr>
                  <a:schemeClr val="accent3">
                    <a:lumMod val="60000"/>
                    <a:lumOff val="40000"/>
                  </a:schemeClr>
                </a:fgClr>
                <a:bgClr>
                  <a:schemeClr val="bg1"/>
                </a:bgClr>
              </a:pattFill>
              <a:ln w="19050">
                <a:solidFill>
                  <a:schemeClr val="lt1"/>
                </a:solidFill>
              </a:ln>
              <a:effectLst/>
            </c:spPr>
            <c:extLst>
              <c:ext xmlns:c16="http://schemas.microsoft.com/office/drawing/2014/chart" uri="{C3380CC4-5D6E-409C-BE32-E72D297353CC}">
                <c16:uniqueId val="{0000000B-D294-46AC-93B5-AF1760AF8E48}"/>
              </c:ext>
            </c:extLst>
          </c:dPt>
          <c:dPt>
            <c:idx val="6"/>
            <c:bubble3D val="0"/>
            <c:spPr>
              <a:pattFill prst="wdDnDiag">
                <a:fgClr>
                  <a:schemeClr val="accent1">
                    <a:lumMod val="40000"/>
                    <a:lumOff val="60000"/>
                  </a:schemeClr>
                </a:fgClr>
                <a:bgClr>
                  <a:schemeClr val="bg1"/>
                </a:bgClr>
              </a:pattFill>
              <a:ln w="19050">
                <a:solidFill>
                  <a:schemeClr val="lt1"/>
                </a:solidFill>
              </a:ln>
              <a:effectLst/>
            </c:spPr>
            <c:extLst>
              <c:ext xmlns:c16="http://schemas.microsoft.com/office/drawing/2014/chart" uri="{C3380CC4-5D6E-409C-BE32-E72D297353CC}">
                <c16:uniqueId val="{0000000D-D294-46AC-93B5-AF1760AF8E48}"/>
              </c:ext>
            </c:extLst>
          </c:dPt>
          <c:dPt>
            <c:idx val="7"/>
            <c:bubble3D val="0"/>
            <c:spPr>
              <a:pattFill prst="ltUpDiag">
                <a:fgClr>
                  <a:schemeClr val="accent1">
                    <a:lumMod val="40000"/>
                    <a:lumOff val="60000"/>
                  </a:schemeClr>
                </a:fgClr>
                <a:bgClr>
                  <a:schemeClr val="bg1"/>
                </a:bgClr>
              </a:pattFill>
              <a:ln w="19050">
                <a:solidFill>
                  <a:schemeClr val="lt1"/>
                </a:solidFill>
              </a:ln>
              <a:effectLst/>
            </c:spPr>
            <c:extLst>
              <c:ext xmlns:c16="http://schemas.microsoft.com/office/drawing/2014/chart" uri="{C3380CC4-5D6E-409C-BE32-E72D297353CC}">
                <c16:uniqueId val="{0000000F-D294-46AC-93B5-AF1760AF8E48}"/>
              </c:ext>
            </c:extLst>
          </c:dPt>
          <c:dPt>
            <c:idx val="8"/>
            <c:bubble3D val="0"/>
            <c:spPr>
              <a:pattFill prst="pct25">
                <a:fgClr>
                  <a:schemeClr val="accent1">
                    <a:lumMod val="40000"/>
                    <a:lumOff val="60000"/>
                  </a:schemeClr>
                </a:fgClr>
                <a:bgClr>
                  <a:schemeClr val="bg1"/>
                </a:bgClr>
              </a:pattFill>
              <a:ln w="19050">
                <a:solidFill>
                  <a:schemeClr val="lt1"/>
                </a:solidFill>
              </a:ln>
              <a:effectLst/>
            </c:spPr>
            <c:extLst>
              <c:ext xmlns:c16="http://schemas.microsoft.com/office/drawing/2014/chart" uri="{C3380CC4-5D6E-409C-BE32-E72D297353CC}">
                <c16:uniqueId val="{00000011-D294-46AC-93B5-AF1760AF8E48}"/>
              </c:ext>
            </c:extLst>
          </c:dPt>
          <c:dPt>
            <c:idx val="9"/>
            <c:bubble3D val="0"/>
            <c:spPr>
              <a:pattFill prst="wdDnDiag">
                <a:fgClr>
                  <a:schemeClr val="accent5">
                    <a:lumMod val="60000"/>
                    <a:lumOff val="40000"/>
                  </a:schemeClr>
                </a:fgClr>
                <a:bgClr>
                  <a:schemeClr val="bg1"/>
                </a:bgClr>
              </a:pattFill>
              <a:ln w="19050">
                <a:solidFill>
                  <a:schemeClr val="lt1"/>
                </a:solidFill>
              </a:ln>
              <a:effectLst/>
            </c:spPr>
            <c:extLst>
              <c:ext xmlns:c16="http://schemas.microsoft.com/office/drawing/2014/chart" uri="{C3380CC4-5D6E-409C-BE32-E72D297353CC}">
                <c16:uniqueId val="{00000013-D294-46AC-93B5-AF1760AF8E48}"/>
              </c:ext>
            </c:extLst>
          </c:dPt>
          <c:dPt>
            <c:idx val="10"/>
            <c:bubble3D val="0"/>
            <c:spPr>
              <a:pattFill prst="ltUpDiag">
                <a:fgClr>
                  <a:schemeClr val="accent5">
                    <a:lumMod val="60000"/>
                    <a:lumOff val="40000"/>
                  </a:schemeClr>
                </a:fgClr>
                <a:bgClr>
                  <a:schemeClr val="bg1"/>
                </a:bgClr>
              </a:pattFill>
              <a:ln w="19050">
                <a:solidFill>
                  <a:schemeClr val="lt1"/>
                </a:solidFill>
              </a:ln>
              <a:effectLst/>
            </c:spPr>
            <c:extLst>
              <c:ext xmlns:c16="http://schemas.microsoft.com/office/drawing/2014/chart" uri="{C3380CC4-5D6E-409C-BE32-E72D297353CC}">
                <c16:uniqueId val="{00000015-D294-46AC-93B5-AF1760AF8E48}"/>
              </c:ext>
            </c:extLst>
          </c:dPt>
          <c:dPt>
            <c:idx val="11"/>
            <c:bubble3D val="0"/>
            <c:spPr>
              <a:pattFill prst="pct25">
                <a:fgClr>
                  <a:schemeClr val="accent5">
                    <a:lumMod val="60000"/>
                    <a:lumOff val="40000"/>
                  </a:schemeClr>
                </a:fgClr>
                <a:bgClr>
                  <a:schemeClr val="bg1"/>
                </a:bgClr>
              </a:pattFill>
              <a:ln w="19050">
                <a:solidFill>
                  <a:schemeClr val="lt1"/>
                </a:solidFill>
              </a:ln>
              <a:effectLst/>
            </c:spPr>
            <c:extLst>
              <c:ext xmlns:c16="http://schemas.microsoft.com/office/drawing/2014/chart" uri="{C3380CC4-5D6E-409C-BE32-E72D297353CC}">
                <c16:uniqueId val="{00000017-D294-46AC-93B5-AF1760AF8E48}"/>
              </c:ext>
            </c:extLst>
          </c:dPt>
          <c:dPt>
            <c:idx val="12"/>
            <c:bubble3D val="0"/>
            <c:spPr>
              <a:pattFill prst="wdDnDiag">
                <a:fgClr>
                  <a:schemeClr val="bg2">
                    <a:lumMod val="75000"/>
                  </a:schemeClr>
                </a:fgClr>
                <a:bgClr>
                  <a:schemeClr val="bg1"/>
                </a:bgClr>
              </a:pattFill>
              <a:ln w="19050">
                <a:solidFill>
                  <a:schemeClr val="lt1"/>
                </a:solidFill>
              </a:ln>
              <a:effectLst/>
            </c:spPr>
            <c:extLst>
              <c:ext xmlns:c16="http://schemas.microsoft.com/office/drawing/2014/chart" uri="{C3380CC4-5D6E-409C-BE32-E72D297353CC}">
                <c16:uniqueId val="{00000019-D294-46AC-93B5-AF1760AF8E48}"/>
              </c:ext>
            </c:extLst>
          </c:dPt>
          <c:dPt>
            <c:idx val="13"/>
            <c:bubble3D val="0"/>
            <c:spPr>
              <a:pattFill prst="ltUpDiag">
                <a:fgClr>
                  <a:schemeClr val="bg2">
                    <a:lumMod val="75000"/>
                  </a:schemeClr>
                </a:fgClr>
                <a:bgClr>
                  <a:schemeClr val="bg1"/>
                </a:bgClr>
              </a:pattFill>
              <a:ln w="19050">
                <a:solidFill>
                  <a:schemeClr val="lt1"/>
                </a:solidFill>
              </a:ln>
              <a:effectLst/>
            </c:spPr>
            <c:extLst>
              <c:ext xmlns:c16="http://schemas.microsoft.com/office/drawing/2014/chart" uri="{C3380CC4-5D6E-409C-BE32-E72D297353CC}">
                <c16:uniqueId val="{0000001B-D294-46AC-93B5-AF1760AF8E48}"/>
              </c:ext>
            </c:extLst>
          </c:dPt>
          <c:dPt>
            <c:idx val="14"/>
            <c:bubble3D val="0"/>
            <c:spPr>
              <a:pattFill prst="pct25">
                <a:fgClr>
                  <a:schemeClr val="bg2">
                    <a:lumMod val="75000"/>
                  </a:schemeClr>
                </a:fgClr>
                <a:bgClr>
                  <a:schemeClr val="bg1"/>
                </a:bgClr>
              </a:pattFill>
              <a:ln w="19050">
                <a:solidFill>
                  <a:schemeClr val="lt1"/>
                </a:solidFill>
              </a:ln>
              <a:effectLst/>
            </c:spPr>
            <c:extLst>
              <c:ext xmlns:c16="http://schemas.microsoft.com/office/drawing/2014/chart" uri="{C3380CC4-5D6E-409C-BE32-E72D297353CC}">
                <c16:uniqueId val="{0000001D-D294-46AC-93B5-AF1760AF8E48}"/>
              </c:ext>
            </c:extLst>
          </c:dPt>
          <c:dPt>
            <c:idx val="15"/>
            <c:bubble3D val="0"/>
            <c:spPr>
              <a:pattFill prst="wdDnDiag">
                <a:fgClr>
                  <a:schemeClr val="accent6">
                    <a:lumMod val="40000"/>
                    <a:lumOff val="60000"/>
                  </a:schemeClr>
                </a:fgClr>
                <a:bgClr>
                  <a:schemeClr val="bg1"/>
                </a:bgClr>
              </a:pattFill>
              <a:ln w="19050">
                <a:solidFill>
                  <a:schemeClr val="lt1"/>
                </a:solidFill>
              </a:ln>
              <a:effectLst/>
            </c:spPr>
            <c:extLst>
              <c:ext xmlns:c16="http://schemas.microsoft.com/office/drawing/2014/chart" uri="{C3380CC4-5D6E-409C-BE32-E72D297353CC}">
                <c16:uniqueId val="{0000001F-D294-46AC-93B5-AF1760AF8E48}"/>
              </c:ext>
            </c:extLst>
          </c:dPt>
          <c:dPt>
            <c:idx val="16"/>
            <c:bubble3D val="0"/>
            <c:spPr>
              <a:pattFill prst="ltUpDiag">
                <a:fgClr>
                  <a:schemeClr val="accent6">
                    <a:lumMod val="40000"/>
                    <a:lumOff val="60000"/>
                  </a:schemeClr>
                </a:fgClr>
                <a:bgClr>
                  <a:schemeClr val="bg1"/>
                </a:bgClr>
              </a:pattFill>
              <a:ln w="19050">
                <a:solidFill>
                  <a:schemeClr val="lt1"/>
                </a:solidFill>
              </a:ln>
              <a:effectLst/>
            </c:spPr>
            <c:extLst>
              <c:ext xmlns:c16="http://schemas.microsoft.com/office/drawing/2014/chart" uri="{C3380CC4-5D6E-409C-BE32-E72D297353CC}">
                <c16:uniqueId val="{00000021-D294-46AC-93B5-AF1760AF8E48}"/>
              </c:ext>
            </c:extLst>
          </c:dPt>
          <c:dPt>
            <c:idx val="17"/>
            <c:bubble3D val="0"/>
            <c:spPr>
              <a:pattFill prst="pct25">
                <a:fgClr>
                  <a:schemeClr val="accent6">
                    <a:lumMod val="40000"/>
                    <a:lumOff val="60000"/>
                  </a:schemeClr>
                </a:fgClr>
                <a:bgClr>
                  <a:schemeClr val="bg1"/>
                </a:bgClr>
              </a:pattFill>
              <a:ln w="19050">
                <a:solidFill>
                  <a:schemeClr val="lt1"/>
                </a:solidFill>
              </a:ln>
              <a:effectLst/>
            </c:spPr>
            <c:extLst>
              <c:ext xmlns:c16="http://schemas.microsoft.com/office/drawing/2014/chart" uri="{C3380CC4-5D6E-409C-BE32-E72D297353CC}">
                <c16:uniqueId val="{00000023-D294-46AC-93B5-AF1760AF8E48}"/>
              </c:ext>
            </c:extLst>
          </c:dPt>
          <c:dPt>
            <c:idx val="18"/>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25-D294-46AC-93B5-AF1760AF8E48}"/>
              </c:ext>
            </c:extLst>
          </c:dPt>
          <c:dPt>
            <c:idx val="19"/>
            <c:bubble3D val="0"/>
            <c:spPr>
              <a:pattFill prst="pct25">
                <a:fgClr>
                  <a:schemeClr val="bg1">
                    <a:lumMod val="65000"/>
                  </a:schemeClr>
                </a:fgClr>
                <a:bgClr>
                  <a:schemeClr val="bg1"/>
                </a:bgClr>
              </a:pattFill>
              <a:ln w="19050">
                <a:solidFill>
                  <a:schemeClr val="lt1"/>
                </a:solidFill>
              </a:ln>
              <a:effectLst/>
            </c:spPr>
            <c:extLst>
              <c:ext xmlns:c16="http://schemas.microsoft.com/office/drawing/2014/chart" uri="{C3380CC4-5D6E-409C-BE32-E72D297353CC}">
                <c16:uniqueId val="{00000027-D294-46AC-93B5-AF1760AF8E48}"/>
              </c:ext>
            </c:extLst>
          </c:dPt>
          <c:dPt>
            <c:idx val="20"/>
            <c:bubble3D val="0"/>
            <c:spPr>
              <a:pattFill prst="wdDnDiag">
                <a:fgClr>
                  <a:schemeClr val="accent4">
                    <a:lumMod val="40000"/>
                    <a:lumOff val="60000"/>
                  </a:schemeClr>
                </a:fgClr>
                <a:bgClr>
                  <a:schemeClr val="bg1"/>
                </a:bgClr>
              </a:pattFill>
              <a:ln w="19050">
                <a:solidFill>
                  <a:schemeClr val="lt1"/>
                </a:solidFill>
              </a:ln>
              <a:effectLst/>
            </c:spPr>
            <c:extLst>
              <c:ext xmlns:c16="http://schemas.microsoft.com/office/drawing/2014/chart" uri="{C3380CC4-5D6E-409C-BE32-E72D297353CC}">
                <c16:uniqueId val="{00000029-D294-46AC-93B5-AF1760AF8E48}"/>
              </c:ext>
            </c:extLst>
          </c:dPt>
          <c:dPt>
            <c:idx val="21"/>
            <c:bubble3D val="0"/>
            <c:spPr>
              <a:pattFill prst="ltUpDiag">
                <a:fgClr>
                  <a:schemeClr val="accent4">
                    <a:lumMod val="40000"/>
                    <a:lumOff val="60000"/>
                  </a:schemeClr>
                </a:fgClr>
                <a:bgClr>
                  <a:schemeClr val="bg1"/>
                </a:bgClr>
              </a:pattFill>
              <a:ln w="19050">
                <a:solidFill>
                  <a:schemeClr val="lt1"/>
                </a:solidFill>
              </a:ln>
              <a:effectLst/>
            </c:spPr>
            <c:extLst>
              <c:ext xmlns:c16="http://schemas.microsoft.com/office/drawing/2014/chart" uri="{C3380CC4-5D6E-409C-BE32-E72D297353CC}">
                <c16:uniqueId val="{0000002B-D294-46AC-93B5-AF1760AF8E48}"/>
              </c:ext>
            </c:extLst>
          </c:dPt>
          <c:dPt>
            <c:idx val="22"/>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2D-D294-46AC-93B5-AF1760AF8E48}"/>
              </c:ext>
            </c:extLst>
          </c:dPt>
          <c:dPt>
            <c:idx val="23"/>
            <c:bubble3D val="0"/>
            <c:spPr>
              <a:solidFill>
                <a:srgbClr val="00B0F0"/>
              </a:solidFill>
              <a:ln w="19050">
                <a:solidFill>
                  <a:schemeClr val="lt1"/>
                </a:solidFill>
              </a:ln>
              <a:effectLst/>
            </c:spPr>
            <c:extLst>
              <c:ext xmlns:c16="http://schemas.microsoft.com/office/drawing/2014/chart" uri="{C3380CC4-5D6E-409C-BE32-E72D297353CC}">
                <c16:uniqueId val="{0000002F-D294-46AC-93B5-AF1760AF8E48}"/>
              </c:ext>
            </c:extLst>
          </c:dPt>
          <c:dPt>
            <c:idx val="24"/>
            <c:bubble3D val="0"/>
            <c:spPr>
              <a:solidFill>
                <a:srgbClr val="FFC000"/>
              </a:solidFill>
              <a:ln w="19050">
                <a:solidFill>
                  <a:schemeClr val="lt1"/>
                </a:solidFill>
              </a:ln>
              <a:effectLst/>
            </c:spPr>
            <c:extLst>
              <c:ext xmlns:c16="http://schemas.microsoft.com/office/drawing/2014/chart" uri="{C3380CC4-5D6E-409C-BE32-E72D297353CC}">
                <c16:uniqueId val="{00000031-D294-46AC-93B5-AF1760AF8E48}"/>
              </c:ext>
            </c:extLst>
          </c:dPt>
          <c:dPt>
            <c:idx val="25"/>
            <c:bubble3D val="0"/>
            <c:spPr>
              <a:solidFill>
                <a:srgbClr val="FFFF00"/>
              </a:solidFill>
              <a:ln w="19050">
                <a:solidFill>
                  <a:schemeClr val="lt1"/>
                </a:solidFill>
              </a:ln>
              <a:effectLst/>
            </c:spPr>
            <c:extLst>
              <c:ext xmlns:c16="http://schemas.microsoft.com/office/drawing/2014/chart" uri="{C3380CC4-5D6E-409C-BE32-E72D297353CC}">
                <c16:uniqueId val="{00000033-D294-46AC-93B5-AF1760AF8E48}"/>
              </c:ext>
            </c:extLst>
          </c:dPt>
          <c:dPt>
            <c:idx val="26"/>
            <c:bubble3D val="0"/>
            <c:spPr>
              <a:solidFill>
                <a:srgbClr val="FFFF99"/>
              </a:solidFill>
              <a:ln w="19050">
                <a:solidFill>
                  <a:schemeClr val="lt1"/>
                </a:solidFill>
              </a:ln>
              <a:effectLst/>
            </c:spPr>
            <c:extLst>
              <c:ext xmlns:c16="http://schemas.microsoft.com/office/drawing/2014/chart" uri="{C3380CC4-5D6E-409C-BE32-E72D297353CC}">
                <c16:uniqueId val="{00000035-D294-46AC-93B5-AF1760AF8E48}"/>
              </c:ext>
            </c:extLst>
          </c:dPt>
          <c:dPt>
            <c:idx val="27"/>
            <c:bubble3D val="0"/>
            <c:spPr>
              <a:solidFill>
                <a:schemeClr val="accent6">
                  <a:lumMod val="20000"/>
                  <a:lumOff val="80000"/>
                </a:schemeClr>
              </a:solidFill>
              <a:ln w="19050">
                <a:solidFill>
                  <a:schemeClr val="lt1"/>
                </a:solidFill>
              </a:ln>
              <a:effectLst/>
            </c:spPr>
            <c:extLst>
              <c:ext xmlns:c16="http://schemas.microsoft.com/office/drawing/2014/chart" uri="{C3380CC4-5D6E-409C-BE32-E72D297353CC}">
                <c16:uniqueId val="{00000037-D294-46AC-93B5-AF1760AF8E48}"/>
              </c:ext>
            </c:extLst>
          </c:dPt>
          <c:dPt>
            <c:idx val="28"/>
            <c:bubble3D val="0"/>
            <c:spPr>
              <a:pattFill prst="pct25">
                <a:fgClr>
                  <a:schemeClr val="accent4">
                    <a:lumMod val="40000"/>
                    <a:lumOff val="60000"/>
                  </a:schemeClr>
                </a:fgClr>
                <a:bgClr>
                  <a:schemeClr val="bg1"/>
                </a:bgClr>
              </a:pattFill>
              <a:ln w="19050">
                <a:solidFill>
                  <a:schemeClr val="lt1"/>
                </a:solidFill>
              </a:ln>
              <a:effectLst/>
            </c:spPr>
            <c:extLst>
              <c:ext xmlns:c16="http://schemas.microsoft.com/office/drawing/2014/chart" uri="{C3380CC4-5D6E-409C-BE32-E72D297353CC}">
                <c16:uniqueId val="{00000039-D294-46AC-93B5-AF1760AF8E48}"/>
              </c:ext>
            </c:extLst>
          </c:dPt>
          <c:dPt>
            <c:idx val="29"/>
            <c:bubble3D val="0"/>
            <c:spPr>
              <a:solidFill>
                <a:schemeClr val="accent3"/>
              </a:solidFill>
              <a:ln w="19050">
                <a:solidFill>
                  <a:schemeClr val="lt1"/>
                </a:solidFill>
              </a:ln>
              <a:effectLst/>
            </c:spPr>
            <c:extLst>
              <c:ext xmlns:c16="http://schemas.microsoft.com/office/drawing/2014/chart" uri="{C3380CC4-5D6E-409C-BE32-E72D297353CC}">
                <c16:uniqueId val="{0000003B-D294-46AC-93B5-AF1760AF8E48}"/>
              </c:ext>
            </c:extLst>
          </c:dPt>
          <c:dPt>
            <c:idx val="30"/>
            <c:bubble3D val="0"/>
            <c:spPr>
              <a:solidFill>
                <a:schemeClr val="bg1">
                  <a:lumMod val="95000"/>
                </a:schemeClr>
              </a:solidFill>
              <a:ln w="19050">
                <a:solidFill>
                  <a:schemeClr val="lt1"/>
                </a:solidFill>
              </a:ln>
              <a:effectLst/>
            </c:spPr>
            <c:extLst>
              <c:ext xmlns:c16="http://schemas.microsoft.com/office/drawing/2014/chart" uri="{C3380CC4-5D6E-409C-BE32-E72D297353CC}">
                <c16:uniqueId val="{0000003D-D294-46AC-93B5-AF1760AF8E48}"/>
              </c:ext>
            </c:extLst>
          </c:dPt>
          <c:dPt>
            <c:idx val="31"/>
            <c:bubble3D val="0"/>
            <c:spPr>
              <a:solidFill>
                <a:schemeClr val="accent2">
                  <a:lumMod val="50000"/>
                </a:schemeClr>
              </a:solidFill>
              <a:ln w="19050">
                <a:solidFill>
                  <a:schemeClr val="lt1"/>
                </a:solidFill>
              </a:ln>
              <a:effectLst/>
            </c:spPr>
            <c:extLst>
              <c:ext xmlns:c16="http://schemas.microsoft.com/office/drawing/2014/chart" uri="{C3380CC4-5D6E-409C-BE32-E72D297353CC}">
                <c16:uniqueId val="{0000003F-D294-46AC-93B5-AF1760AF8E48}"/>
              </c:ext>
            </c:extLst>
          </c:dPt>
          <c:dLbls>
            <c:dLbl>
              <c:idx val="21"/>
              <c:layout>
                <c:manualLayout>
                  <c:x val="-8.3695660491418158E-3"/>
                  <c:y val="3.355325682328924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B-D294-46AC-93B5-AF1760AF8E48}"/>
                </c:ext>
              </c:extLst>
            </c:dLbl>
            <c:spPr>
              <a:noFill/>
              <a:ln>
                <a:noFill/>
              </a:ln>
              <a:effectLst/>
            </c:spPr>
            <c:txPr>
              <a:bodyPr wrap="square" lIns="38100" tIns="19050" rIns="38100" bIns="19050" anchor="ctr">
                <a:spAutoFit/>
              </a:bodyPr>
              <a:lstStyle/>
              <a:p>
                <a:pPr>
                  <a:defRPr sz="800">
                    <a:solidFill>
                      <a:sysClr val="windowText" lastClr="000000"/>
                    </a:solidFill>
                    <a:latin typeface="BIZ UDゴシック" panose="020B0400000000000000" pitchFamily="49" charset="-128"/>
                    <a:ea typeface="BIZ UDゴシック" panose="020B0400000000000000" pitchFamily="49" charset="-128"/>
                  </a:defRPr>
                </a:pPr>
                <a:endParaRPr lang="ja-JP"/>
              </a:p>
            </c:txPr>
            <c:dLblPos val="bestFit"/>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'B1'!$P$13:$P$43</c:f>
              <c:strCache>
                <c:ptCount val="31"/>
                <c:pt idx="0">
                  <c:v>太陽光（FIT）</c:v>
                </c:pt>
                <c:pt idx="1">
                  <c:v>太陽光（FIP）</c:v>
                </c:pt>
                <c:pt idx="2">
                  <c:v>太陽光（非FIT・非FIP）</c:v>
                </c:pt>
                <c:pt idx="3">
                  <c:v>風力（FIT）</c:v>
                </c:pt>
                <c:pt idx="4">
                  <c:v>風力（FIP）</c:v>
                </c:pt>
                <c:pt idx="5">
                  <c:v>風力（非FIT・非FIP）</c:v>
                </c:pt>
                <c:pt idx="6">
                  <c:v>水力（3万kWh未満）（FIT）</c:v>
                </c:pt>
                <c:pt idx="7">
                  <c:v>水力（3万kWh未満）（FIP）</c:v>
                </c:pt>
                <c:pt idx="8">
                  <c:v>水力（3万kWh未満）（非FIT・非FIP）</c:v>
                </c:pt>
                <c:pt idx="9">
                  <c:v>水力（3万kWh以上）（FIT）</c:v>
                </c:pt>
                <c:pt idx="10">
                  <c:v>水力（3万kWh以上）（FIP）</c:v>
                </c:pt>
                <c:pt idx="11">
                  <c:v>水力（3万kWh以上）（非FIT・非FIP）</c:v>
                </c:pt>
                <c:pt idx="12">
                  <c:v>地熱（FIT）</c:v>
                </c:pt>
                <c:pt idx="13">
                  <c:v>地熱（FIP）</c:v>
                </c:pt>
                <c:pt idx="14">
                  <c:v>地熱（非FIT・非FIP）</c:v>
                </c:pt>
                <c:pt idx="15">
                  <c:v>再生可能バイオマス（FIT）</c:v>
                </c:pt>
                <c:pt idx="16">
                  <c:v>再生可能バイオマス（FIP）</c:v>
                </c:pt>
                <c:pt idx="17">
                  <c:v>再生可能バイオマス（非FIT・非FIP）</c:v>
                </c:pt>
                <c:pt idx="18">
                  <c:v>非再生可能バイオマス</c:v>
                </c:pt>
                <c:pt idx="19">
                  <c:v>その他再生可能</c:v>
                </c:pt>
                <c:pt idx="20">
                  <c:v>他社から（FIT）</c:v>
                </c:pt>
                <c:pt idx="21">
                  <c:v>他社から（FIP）</c:v>
                </c:pt>
                <c:pt idx="22">
                  <c:v>原子力</c:v>
                </c:pt>
                <c:pt idx="23">
                  <c:v>未利用エネルギー</c:v>
                </c:pt>
                <c:pt idx="24">
                  <c:v>火力（石炭）</c:v>
                </c:pt>
                <c:pt idx="25">
                  <c:v>火力（石油）</c:v>
                </c:pt>
                <c:pt idx="26">
                  <c:v>火力（LNG）</c:v>
                </c:pt>
                <c:pt idx="27">
                  <c:v>火力（その他）</c:v>
                </c:pt>
                <c:pt idx="28">
                  <c:v>他社から（非FIT・非FIP）</c:v>
                </c:pt>
                <c:pt idx="29">
                  <c:v>卸取引所</c:v>
                </c:pt>
                <c:pt idx="30">
                  <c:v>未定</c:v>
                </c:pt>
              </c:strCache>
            </c:strRef>
          </c:cat>
          <c:val>
            <c:numRef>
              <c:f>'B1'!$Q$13:$Q$43</c:f>
              <c:numCache>
                <c:formatCode>0.0%</c:formatCode>
                <c:ptCount val="3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numCache>
            </c:numRef>
          </c:val>
          <c:extLst>
            <c:ext xmlns:c16="http://schemas.microsoft.com/office/drawing/2014/chart" uri="{C3380CC4-5D6E-409C-BE32-E72D297353CC}">
              <c16:uniqueId val="{00000040-D294-46AC-93B5-AF1760AF8E48}"/>
            </c:ext>
          </c:extLst>
        </c:ser>
        <c:dLbls>
          <c:showLegendKey val="0"/>
          <c:showVal val="0"/>
          <c:showCatName val="0"/>
          <c:showSerName val="0"/>
          <c:showPercent val="0"/>
          <c:showBubbleSize val="0"/>
          <c:showLeaderLines val="1"/>
        </c:dLbls>
        <c:firstSliceAng val="0"/>
      </c:pieChart>
      <c:spPr>
        <a:noFill/>
        <a:ln>
          <a:noFill/>
        </a:ln>
        <a:effectLst/>
      </c:spPr>
    </c:plotArea>
    <c:plotVisOnly val="0"/>
    <c:dispBlanksAs val="gap"/>
    <c:showDLblsOverMax val="0"/>
    <c:extLst/>
  </c:chart>
  <c:spPr>
    <a:solidFill>
      <a:schemeClr val="bg1"/>
    </a:solidFill>
    <a:ln w="9525" cap="flat" cmpd="sng" algn="ctr">
      <a:solidFill>
        <a:schemeClr val="tx1">
          <a:lumMod val="50000"/>
          <a:lumOff val="50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ja-JP" altLang="en-US" b="1"/>
              <a:t>再生可能エネルギー利用率</a:t>
            </a:r>
          </a:p>
        </c:rich>
      </c:tx>
      <c:layout>
        <c:manualLayout>
          <c:xMode val="edge"/>
          <c:yMode val="edge"/>
          <c:x val="1.5182302695067934E-2"/>
          <c:y val="1.3017203207766863E-2"/>
        </c:manualLayout>
      </c:layout>
      <c:overlay val="0"/>
      <c:spPr>
        <a:noFill/>
        <a:ln>
          <a:noFill/>
        </a:ln>
        <a:effectLst/>
      </c:spPr>
    </c:title>
    <c:autoTitleDeleted val="0"/>
    <c:plotArea>
      <c:layout>
        <c:manualLayout>
          <c:layoutTarget val="inner"/>
          <c:xMode val="edge"/>
          <c:yMode val="edge"/>
          <c:x val="0.27689617595424643"/>
          <c:y val="0.2579619011038255"/>
          <c:w val="0.50749125460366906"/>
          <c:h val="0.61889251648421995"/>
        </c:manualLayout>
      </c:layout>
      <c:pieChart>
        <c:varyColors val="1"/>
        <c:ser>
          <c:idx val="0"/>
          <c:order val="0"/>
          <c:dPt>
            <c:idx val="0"/>
            <c:bubble3D val="0"/>
            <c:spPr>
              <a:solidFill>
                <a:schemeClr val="tx2">
                  <a:lumMod val="60000"/>
                  <a:lumOff val="40000"/>
                </a:schemeClr>
              </a:solidFill>
              <a:ln w="19050">
                <a:solidFill>
                  <a:schemeClr val="lt1"/>
                </a:solidFill>
              </a:ln>
              <a:effectLst/>
            </c:spPr>
            <c:extLst>
              <c:ext xmlns:c16="http://schemas.microsoft.com/office/drawing/2014/chart" uri="{C3380CC4-5D6E-409C-BE32-E72D297353CC}">
                <c16:uniqueId val="{00000001-7DF7-49DE-9CD7-92F3F7643312}"/>
              </c:ext>
            </c:extLst>
          </c:dPt>
          <c:dPt>
            <c:idx val="1"/>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3-7DF7-49DE-9CD7-92F3F7643312}"/>
              </c:ext>
            </c:extLst>
          </c:dPt>
          <c:dLbls>
            <c:spPr>
              <a:noFill/>
              <a:ln>
                <a:noFill/>
              </a:ln>
              <a:effectLst/>
            </c:spPr>
            <c:txPr>
              <a:bodyPr wrap="square" lIns="38100" tIns="19050" rIns="38100" bIns="19050" anchor="ctr">
                <a:spAutoFit/>
              </a:bodyPr>
              <a:lstStyle/>
              <a:p>
                <a:pPr>
                  <a:defRPr sz="800">
                    <a:latin typeface="BIZ UDゴシック" panose="020B0400000000000000" pitchFamily="49" charset="-128"/>
                    <a:ea typeface="BIZ UDゴシック" panose="020B0400000000000000" pitchFamily="49" charset="-128"/>
                  </a:defRPr>
                </a:pPr>
                <a:endParaRPr lang="ja-JP"/>
              </a:p>
            </c:txPr>
            <c:dLblPos val="bestFit"/>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'B1'!$R$45:$R$46</c:f>
              <c:strCache>
                <c:ptCount val="2"/>
                <c:pt idx="0">
                  <c:v>再エネ</c:v>
                </c:pt>
                <c:pt idx="1">
                  <c:v>非再エネ</c:v>
                </c:pt>
              </c:strCache>
            </c:strRef>
          </c:cat>
          <c:val>
            <c:numRef>
              <c:f>'B1'!$S$45:$S$46</c:f>
              <c:numCache>
                <c:formatCode>0.0%</c:formatCode>
                <c:ptCount val="2"/>
                <c:pt idx="0">
                  <c:v>#N/A</c:v>
                </c:pt>
                <c:pt idx="1">
                  <c:v>#N/A</c:v>
                </c:pt>
              </c:numCache>
            </c:numRef>
          </c:val>
          <c:extLst>
            <c:ext xmlns:c16="http://schemas.microsoft.com/office/drawing/2014/chart" uri="{C3380CC4-5D6E-409C-BE32-E72D297353CC}">
              <c16:uniqueId val="{00000004-7DF7-49DE-9CD7-92F3F7643312}"/>
            </c:ext>
          </c:extLst>
        </c:ser>
        <c:dLbls>
          <c:showLegendKey val="0"/>
          <c:showVal val="0"/>
          <c:showCatName val="0"/>
          <c:showSerName val="0"/>
          <c:showPercent val="0"/>
          <c:showBubbleSize val="0"/>
          <c:showLeaderLines val="1"/>
        </c:dLbls>
        <c:firstSliceAng val="0"/>
      </c:pieChart>
      <c:spPr>
        <a:noFill/>
        <a:ln>
          <a:noFill/>
        </a:ln>
        <a:effectLst/>
      </c:spPr>
    </c:plotArea>
    <c:plotVisOnly val="0"/>
    <c:dispBlanksAs val="gap"/>
    <c:showDLblsOverMax val="0"/>
    <c:extLst/>
  </c:chart>
  <c:spPr>
    <a:solidFill>
      <a:schemeClr val="bg1"/>
    </a:solidFill>
    <a:ln w="9525" cap="flat" cmpd="sng" algn="ctr">
      <a:solidFill>
        <a:schemeClr val="tx1">
          <a:lumMod val="50000"/>
          <a:lumOff val="50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W$6" lockText="1" noThreeD="1"/>
</file>

<file path=xl/ctrlProps/ctrlProp11.xml><?xml version="1.0" encoding="utf-8"?>
<formControlPr xmlns="http://schemas.microsoft.com/office/spreadsheetml/2009/9/main" objectType="CheckBox" fmlaLink="$W$9" lockText="1" noThreeD="1"/>
</file>

<file path=xl/ctrlProps/ctrlProp12.xml><?xml version="1.0" encoding="utf-8"?>
<formControlPr xmlns="http://schemas.microsoft.com/office/spreadsheetml/2009/9/main" objectType="CheckBox" fmlaLink="$W$11" lockText="1" noThreeD="1"/>
</file>

<file path=xl/ctrlProps/ctrlProp2.xml><?xml version="1.0" encoding="utf-8"?>
<formControlPr xmlns="http://schemas.microsoft.com/office/spreadsheetml/2009/9/main" objectType="CheckBox" fmlaLink="$P$14" lockText="1" noThreeD="1"/>
</file>

<file path=xl/ctrlProps/ctrlProp3.xml><?xml version="1.0" encoding="utf-8"?>
<formControlPr xmlns="http://schemas.microsoft.com/office/spreadsheetml/2009/9/main" objectType="CheckBox" fmlaLink="$Q$14" lockText="1" noThreeD="1"/>
</file>

<file path=xl/ctrlProps/ctrlProp4.xml><?xml version="1.0" encoding="utf-8"?>
<formControlPr xmlns="http://schemas.microsoft.com/office/spreadsheetml/2009/9/main" objectType="CheckBox" fmlaLink="$R$14" lockText="1" noThreeD="1"/>
</file>

<file path=xl/ctrlProps/ctrlProp5.xml><?xml version="1.0" encoding="utf-8"?>
<formControlPr xmlns="http://schemas.microsoft.com/office/spreadsheetml/2009/9/main" objectType="CheckBox" fmlaLink="$S$14"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P$13"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fmlaLink="$W$5" lockText="1" noThreeD="1"/>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57150</xdr:colOff>
      <xdr:row>7</xdr:row>
      <xdr:rowOff>93905</xdr:rowOff>
    </xdr:from>
    <xdr:to>
      <xdr:col>4</xdr:col>
      <xdr:colOff>152400</xdr:colOff>
      <xdr:row>9</xdr:row>
      <xdr:rowOff>295138</xdr:rowOff>
    </xdr:to>
    <xdr:sp macro="" textlink="">
      <xdr:nvSpPr>
        <xdr:cNvPr id="2" name="左中かっこ 1">
          <a:extLst>
            <a:ext uri="{FF2B5EF4-FFF2-40B4-BE49-F238E27FC236}">
              <a16:creationId xmlns:a16="http://schemas.microsoft.com/office/drawing/2014/main" id="{00000000-0008-0000-0100-000002000000}"/>
            </a:ext>
          </a:extLst>
        </xdr:cNvPr>
        <xdr:cNvSpPr/>
      </xdr:nvSpPr>
      <xdr:spPr>
        <a:xfrm>
          <a:off x="3114675" y="1932230"/>
          <a:ext cx="95250" cy="963233"/>
        </a:xfrm>
        <a:prstGeom prst="leftBrace">
          <a:avLst>
            <a:gd name="adj1" fmla="val 33081"/>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14</xdr:col>
      <xdr:colOff>57149</xdr:colOff>
      <xdr:row>8</xdr:row>
      <xdr:rowOff>17705</xdr:rowOff>
    </xdr:from>
    <xdr:to>
      <xdr:col>14</xdr:col>
      <xdr:colOff>177480</xdr:colOff>
      <xdr:row>9</xdr:row>
      <xdr:rowOff>356705</xdr:rowOff>
    </xdr:to>
    <xdr:sp macro="" textlink="">
      <xdr:nvSpPr>
        <xdr:cNvPr id="4" name="左中かっこ 3">
          <a:extLst>
            <a:ext uri="{FF2B5EF4-FFF2-40B4-BE49-F238E27FC236}">
              <a16:creationId xmlns:a16="http://schemas.microsoft.com/office/drawing/2014/main" id="{00000000-0008-0000-0100-000004000000}"/>
            </a:ext>
          </a:extLst>
        </xdr:cNvPr>
        <xdr:cNvSpPr/>
      </xdr:nvSpPr>
      <xdr:spPr>
        <a:xfrm flipH="1">
          <a:off x="6715124" y="2237030"/>
          <a:ext cx="120331" cy="720000"/>
        </a:xfrm>
        <a:prstGeom prst="leftBrace">
          <a:avLst>
            <a:gd name="adj1" fmla="val 36397"/>
            <a:gd name="adj2" fmla="val 5000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13</xdr:col>
          <xdr:colOff>0</xdr:colOff>
          <xdr:row>13</xdr:row>
          <xdr:rowOff>0</xdr:rowOff>
        </xdr:to>
        <xdr:sp macro="" textlink="">
          <xdr:nvSpPr>
            <xdr:cNvPr id="22529" name="Group Box 1" hidden="1">
              <a:extLst>
                <a:ext uri="{63B3BB69-23CF-44E3-9099-C40C66FF867C}">
                  <a14:compatExt spid="_x0000_s22529"/>
                </a:ext>
                <a:ext uri="{FF2B5EF4-FFF2-40B4-BE49-F238E27FC236}">
                  <a16:creationId xmlns:a16="http://schemas.microsoft.com/office/drawing/2014/main" id="{00000000-0008-0000-0200-00000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xdr:row>
          <xdr:rowOff>142875</xdr:rowOff>
        </xdr:from>
        <xdr:to>
          <xdr:col>6</xdr:col>
          <xdr:colOff>123825</xdr:colOff>
          <xdr:row>13</xdr:row>
          <xdr:rowOff>352425</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200-00000258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13</xdr:row>
          <xdr:rowOff>152400</xdr:rowOff>
        </xdr:from>
        <xdr:to>
          <xdr:col>8</xdr:col>
          <xdr:colOff>47625</xdr:colOff>
          <xdr:row>13</xdr:row>
          <xdr:rowOff>371475</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200-00000358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904875</xdr:colOff>
          <xdr:row>13</xdr:row>
          <xdr:rowOff>142875</xdr:rowOff>
        </xdr:from>
        <xdr:to>
          <xdr:col>10</xdr:col>
          <xdr:colOff>9525</xdr:colOff>
          <xdr:row>13</xdr:row>
          <xdr:rowOff>352425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200-00000458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1057275</xdr:colOff>
          <xdr:row>13</xdr:row>
          <xdr:rowOff>152400</xdr:rowOff>
        </xdr:from>
        <xdr:to>
          <xdr:col>12</xdr:col>
          <xdr:colOff>28575</xdr:colOff>
          <xdr:row>13</xdr:row>
          <xdr:rowOff>371475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200-00000558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13</xdr:col>
          <xdr:colOff>0</xdr:colOff>
          <xdr:row>13</xdr:row>
          <xdr:rowOff>0</xdr:rowOff>
        </xdr:to>
        <xdr:sp macro="" textlink="">
          <xdr:nvSpPr>
            <xdr:cNvPr id="22534" name="Group Box 6" hidden="1">
              <a:extLst>
                <a:ext uri="{63B3BB69-23CF-44E3-9099-C40C66FF867C}">
                  <a14:compatExt spid="_x0000_s22534"/>
                </a:ext>
                <a:ext uri="{FF2B5EF4-FFF2-40B4-BE49-F238E27FC236}">
                  <a16:creationId xmlns:a16="http://schemas.microsoft.com/office/drawing/2014/main" id="{00000000-0008-0000-0200-00000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12</xdr:row>
          <xdr:rowOff>142875</xdr:rowOff>
        </xdr:from>
        <xdr:to>
          <xdr:col>6</xdr:col>
          <xdr:colOff>733425</xdr:colOff>
          <xdr:row>12</xdr:row>
          <xdr:rowOff>342900</xdr:rowOff>
        </xdr:to>
        <xdr:sp macro="" textlink="">
          <xdr:nvSpPr>
            <xdr:cNvPr id="22535" name="Option Button 7" hidden="1">
              <a:extLst>
                <a:ext uri="{63B3BB69-23CF-44E3-9099-C40C66FF867C}">
                  <a14:compatExt spid="_x0000_s22535"/>
                </a:ext>
                <a:ext uri="{FF2B5EF4-FFF2-40B4-BE49-F238E27FC236}">
                  <a16:creationId xmlns:a16="http://schemas.microsoft.com/office/drawing/2014/main" id="{00000000-0008-0000-02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宋体"/>
                  <a:ea typeface="宋体"/>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xdr:row>
          <xdr:rowOff>152400</xdr:rowOff>
        </xdr:from>
        <xdr:to>
          <xdr:col>8</xdr:col>
          <xdr:colOff>838200</xdr:colOff>
          <xdr:row>12</xdr:row>
          <xdr:rowOff>352425</xdr:rowOff>
        </xdr:to>
        <xdr:sp macro="" textlink="">
          <xdr:nvSpPr>
            <xdr:cNvPr id="22536" name="Option Button 8" hidden="1">
              <a:extLst>
                <a:ext uri="{63B3BB69-23CF-44E3-9099-C40C66FF867C}">
                  <a14:compatExt spid="_x0000_s22536"/>
                </a:ext>
                <a:ext uri="{FF2B5EF4-FFF2-40B4-BE49-F238E27FC236}">
                  <a16:creationId xmlns:a16="http://schemas.microsoft.com/office/drawing/2014/main" id="{00000000-0008-0000-02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宋体"/>
                  <a:ea typeface="宋体"/>
                </a:rPr>
                <a:t> 無</a:t>
              </a:r>
            </a:p>
          </xdr:txBody>
        </xdr:sp>
        <xdr:clientData/>
      </xdr:twoCellAnchor>
    </mc:Choice>
    <mc:Fallback/>
  </mc:AlternateContent>
  <xdr:twoCellAnchor>
    <xdr:from>
      <xdr:col>14</xdr:col>
      <xdr:colOff>57149</xdr:colOff>
      <xdr:row>7</xdr:row>
      <xdr:rowOff>84380</xdr:rowOff>
    </xdr:from>
    <xdr:to>
      <xdr:col>14</xdr:col>
      <xdr:colOff>177480</xdr:colOff>
      <xdr:row>8</xdr:row>
      <xdr:rowOff>423380</xdr:rowOff>
    </xdr:to>
    <xdr:sp macro="" textlink="">
      <xdr:nvSpPr>
        <xdr:cNvPr id="2" name="左中かっこ 1">
          <a:extLst>
            <a:ext uri="{FF2B5EF4-FFF2-40B4-BE49-F238E27FC236}">
              <a16:creationId xmlns:a16="http://schemas.microsoft.com/office/drawing/2014/main" id="{00000000-0008-0000-0200-000002000000}"/>
            </a:ext>
          </a:extLst>
        </xdr:cNvPr>
        <xdr:cNvSpPr/>
      </xdr:nvSpPr>
      <xdr:spPr>
        <a:xfrm flipH="1">
          <a:off x="7439024" y="1827455"/>
          <a:ext cx="120331" cy="834300"/>
        </a:xfrm>
        <a:prstGeom prst="leftBrace">
          <a:avLst>
            <a:gd name="adj1" fmla="val 36397"/>
            <a:gd name="adj2" fmla="val 5000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14</xdr:col>
      <xdr:colOff>85724</xdr:colOff>
      <xdr:row>19</xdr:row>
      <xdr:rowOff>19050</xdr:rowOff>
    </xdr:from>
    <xdr:to>
      <xdr:col>14</xdr:col>
      <xdr:colOff>255057</xdr:colOff>
      <xdr:row>22</xdr:row>
      <xdr:rowOff>12700</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7467599" y="8315325"/>
          <a:ext cx="169333" cy="965200"/>
        </a:xfrm>
        <a:prstGeom prst="rightBrace">
          <a:avLst>
            <a:gd name="adj1" fmla="val 58333"/>
            <a:gd name="adj2" fmla="val 50000"/>
          </a:avLst>
        </a:prstGeom>
        <a:noFill/>
        <a:ln w="95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85725</xdr:colOff>
      <xdr:row>23</xdr:row>
      <xdr:rowOff>19050</xdr:rowOff>
    </xdr:from>
    <xdr:to>
      <xdr:col>14</xdr:col>
      <xdr:colOff>276225</xdr:colOff>
      <xdr:row>26</xdr:row>
      <xdr:rowOff>12700</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7467600" y="9610725"/>
          <a:ext cx="190500" cy="965200"/>
        </a:xfrm>
        <a:prstGeom prst="rightBrace">
          <a:avLst>
            <a:gd name="adj1" fmla="val 45000"/>
            <a:gd name="adj2" fmla="val 50000"/>
          </a:avLst>
        </a:prstGeom>
        <a:noFill/>
        <a:ln w="95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4</xdr:row>
          <xdr:rowOff>9525</xdr:rowOff>
        </xdr:from>
        <xdr:to>
          <xdr:col>6</xdr:col>
          <xdr:colOff>85725</xdr:colOff>
          <xdr:row>4</xdr:row>
          <xdr:rowOff>219075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xdr:row>
          <xdr:rowOff>0</xdr:rowOff>
        </xdr:from>
        <xdr:to>
          <xdr:col>6</xdr:col>
          <xdr:colOff>85725</xdr:colOff>
          <xdr:row>5</xdr:row>
          <xdr:rowOff>209550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xdr:row>
          <xdr:rowOff>9525</xdr:rowOff>
        </xdr:from>
        <xdr:to>
          <xdr:col>6</xdr:col>
          <xdr:colOff>85725</xdr:colOff>
          <xdr:row>8</xdr:row>
          <xdr:rowOff>219075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xdr:row>
          <xdr:rowOff>0</xdr:rowOff>
        </xdr:from>
        <xdr:to>
          <xdr:col>6</xdr:col>
          <xdr:colOff>76200</xdr:colOff>
          <xdr:row>10</xdr:row>
          <xdr:rowOff>209550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95250</xdr:colOff>
      <xdr:row>13</xdr:row>
      <xdr:rowOff>0</xdr:rowOff>
    </xdr:from>
    <xdr:to>
      <xdr:col>7</xdr:col>
      <xdr:colOff>581025</xdr:colOff>
      <xdr:row>17</xdr:row>
      <xdr:rowOff>171450</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47621</xdr:colOff>
      <xdr:row>13</xdr:row>
      <xdr:rowOff>0</xdr:rowOff>
    </xdr:from>
    <xdr:to>
      <xdr:col>12</xdr:col>
      <xdr:colOff>638175</xdr:colOff>
      <xdr:row>17</xdr:row>
      <xdr:rowOff>171450</xdr:rowOff>
    </xdr:to>
    <xdr:graphicFrame macro="">
      <xdr:nvGraphicFramePr>
        <xdr:cNvPr id="3" name="グラフ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19050</xdr:colOff>
      <xdr:row>8</xdr:row>
      <xdr:rowOff>19050</xdr:rowOff>
    </xdr:from>
    <xdr:to>
      <xdr:col>14</xdr:col>
      <xdr:colOff>209550</xdr:colOff>
      <xdr:row>40</xdr:row>
      <xdr:rowOff>232650</xdr:rowOff>
    </xdr:to>
    <xdr:sp macro="" textlink="">
      <xdr:nvSpPr>
        <xdr:cNvPr id="2" name="右中かっこ 1">
          <a:extLst>
            <a:ext uri="{FF2B5EF4-FFF2-40B4-BE49-F238E27FC236}">
              <a16:creationId xmlns:a16="http://schemas.microsoft.com/office/drawing/2014/main" id="{00000000-0008-0000-0800-000002000000}"/>
            </a:ext>
          </a:extLst>
        </xdr:cNvPr>
        <xdr:cNvSpPr/>
      </xdr:nvSpPr>
      <xdr:spPr>
        <a:xfrm>
          <a:off x="8639175" y="1552575"/>
          <a:ext cx="190500" cy="8748000"/>
        </a:xfrm>
        <a:prstGeom prst="rightBrace">
          <a:avLst>
            <a:gd name="adj1" fmla="val 45000"/>
            <a:gd name="adj2" fmla="val 50000"/>
          </a:avLst>
        </a:prstGeom>
        <a:noFill/>
        <a:ln w="95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3.bin"/><Relationship Id="rId1" Type="http://schemas.microsoft.com/office/2006/relationships/xlExternalLinkPath/xlPathMissing" Target="2022energy-keikakusyo_&#26696;1.xlsx"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116E2-4149-4242-9479-9746F93C0757}">
  <sheetPr codeName="Sheet1">
    <tabColor rgb="FFFF0000"/>
  </sheetPr>
  <dimension ref="A1:K18"/>
  <sheetViews>
    <sheetView tabSelected="1" zoomScaleNormal="100" workbookViewId="0"/>
  </sheetViews>
  <sheetFormatPr defaultColWidth="9" defaultRowHeight="13.5" outlineLevelCol="1"/>
  <cols>
    <col min="1" max="1" width="1.375" style="16" customWidth="1"/>
    <col min="2" max="2" width="3.5" style="52" customWidth="1"/>
    <col min="3" max="3" width="11.375" style="16" customWidth="1"/>
    <col min="4" max="4" width="26.875" style="52" bestFit="1" customWidth="1"/>
    <col min="5" max="5" width="54.375" style="16" customWidth="1"/>
    <col min="6" max="7" width="6.625" style="52" customWidth="1"/>
    <col min="8" max="8" width="2.5" style="16" customWidth="1"/>
    <col min="9" max="9" width="80.625" style="16" customWidth="1"/>
    <col min="10" max="10" width="11.125" style="16" hidden="1" customWidth="1" outlineLevel="1"/>
    <col min="11" max="11" width="9" style="16" customWidth="1" collapsed="1"/>
    <col min="12" max="16384" width="9" style="16"/>
  </cols>
  <sheetData>
    <row r="1" spans="1:11" ht="14.25" thickBot="1">
      <c r="A1" s="9"/>
      <c r="B1" s="32" t="s">
        <v>71</v>
      </c>
      <c r="C1" s="9"/>
      <c r="D1" s="33"/>
      <c r="E1" s="9"/>
      <c r="F1" s="33"/>
      <c r="G1" s="33"/>
      <c r="H1" s="9"/>
      <c r="I1" s="14"/>
    </row>
    <row r="2" spans="1:11" ht="18" customHeight="1">
      <c r="A2" s="9"/>
      <c r="B2" s="363" t="s">
        <v>67</v>
      </c>
      <c r="C2" s="364"/>
      <c r="D2" s="365"/>
      <c r="E2" s="34"/>
      <c r="F2" s="33"/>
      <c r="G2" s="33"/>
      <c r="H2" s="9"/>
      <c r="I2" s="14" t="s">
        <v>2070</v>
      </c>
      <c r="K2" s="9"/>
    </row>
    <row r="3" spans="1:11" ht="18.75" customHeight="1" thickBot="1">
      <c r="A3" s="9"/>
      <c r="B3" s="366" t="s">
        <v>68</v>
      </c>
      <c r="C3" s="367"/>
      <c r="D3" s="368"/>
      <c r="E3" s="35" t="str">
        <f>IFERROR(VLOOKUP(E2,計画書事業者リスト!A4:B1000,2,FALSE),"")</f>
        <v/>
      </c>
      <c r="F3" s="33"/>
      <c r="G3" s="33"/>
      <c r="H3" s="9"/>
      <c r="J3" t="s">
        <v>1739</v>
      </c>
    </row>
    <row r="4" spans="1:11" ht="22.5">
      <c r="A4" s="9"/>
      <c r="B4" s="33"/>
      <c r="C4" s="9"/>
      <c r="D4" s="33"/>
      <c r="E4" s="36" t="s">
        <v>329</v>
      </c>
      <c r="F4" s="33"/>
      <c r="G4" s="33"/>
      <c r="H4" s="9"/>
    </row>
    <row r="5" spans="1:11">
      <c r="A5" s="9"/>
      <c r="B5" s="33"/>
      <c r="C5" s="9"/>
      <c r="D5" s="33"/>
      <c r="E5" s="9"/>
      <c r="F5" s="33"/>
      <c r="G5" s="33"/>
      <c r="H5" s="9"/>
    </row>
    <row r="6" spans="1:11">
      <c r="A6" s="9"/>
      <c r="B6" s="32" t="s">
        <v>72</v>
      </c>
      <c r="C6" s="9"/>
      <c r="D6" s="33"/>
      <c r="E6" s="9"/>
      <c r="F6" s="33"/>
      <c r="G6" s="33"/>
      <c r="H6" s="9"/>
    </row>
    <row r="7" spans="1:11" ht="22.5">
      <c r="A7" s="9"/>
      <c r="B7" s="37" t="s">
        <v>1700</v>
      </c>
      <c r="C7" s="37" t="s">
        <v>1701</v>
      </c>
      <c r="D7" s="38" t="s">
        <v>1702</v>
      </c>
      <c r="E7" s="39" t="s">
        <v>69</v>
      </c>
      <c r="F7" s="40" t="s">
        <v>1703</v>
      </c>
      <c r="G7" s="40" t="s">
        <v>1704</v>
      </c>
      <c r="H7" s="9"/>
    </row>
    <row r="8" spans="1:11">
      <c r="A8" s="9"/>
      <c r="B8" s="369" t="s">
        <v>1705</v>
      </c>
      <c r="C8" s="41" t="s">
        <v>1706</v>
      </c>
      <c r="D8" s="42" t="s">
        <v>73</v>
      </c>
      <c r="E8" s="43" t="s">
        <v>1707</v>
      </c>
      <c r="F8" s="42" t="s">
        <v>74</v>
      </c>
      <c r="G8" s="42" t="s">
        <v>1708</v>
      </c>
      <c r="H8" s="9"/>
    </row>
    <row r="9" spans="1:11">
      <c r="A9" s="9"/>
      <c r="B9" s="370"/>
      <c r="C9" s="44" t="s">
        <v>1709</v>
      </c>
      <c r="D9" s="45" t="s">
        <v>70</v>
      </c>
      <c r="E9" s="46" t="s">
        <v>1710</v>
      </c>
      <c r="F9" s="45" t="s">
        <v>74</v>
      </c>
      <c r="G9" s="45" t="s">
        <v>1708</v>
      </c>
      <c r="H9" s="9"/>
    </row>
    <row r="10" spans="1:11">
      <c r="A10" s="9"/>
      <c r="B10" s="371" t="s">
        <v>1711</v>
      </c>
      <c r="C10" s="42" t="s">
        <v>1712</v>
      </c>
      <c r="D10" s="42" t="s">
        <v>1713</v>
      </c>
      <c r="E10" s="43" t="s">
        <v>2037</v>
      </c>
      <c r="F10" s="42" t="s">
        <v>74</v>
      </c>
      <c r="G10" s="42" t="s">
        <v>74</v>
      </c>
      <c r="H10" s="9"/>
    </row>
    <row r="11" spans="1:11" ht="24">
      <c r="A11" s="9"/>
      <c r="B11" s="372"/>
      <c r="C11" s="47" t="s">
        <v>1714</v>
      </c>
      <c r="D11" s="47" t="s">
        <v>1715</v>
      </c>
      <c r="E11" s="48" t="s">
        <v>1716</v>
      </c>
      <c r="F11" s="47" t="s">
        <v>74</v>
      </c>
      <c r="G11" s="47" t="s">
        <v>74</v>
      </c>
      <c r="H11" s="9"/>
    </row>
    <row r="12" spans="1:11" ht="24">
      <c r="A12" s="9"/>
      <c r="B12" s="372"/>
      <c r="C12" s="47" t="s">
        <v>1717</v>
      </c>
      <c r="D12" s="47" t="s">
        <v>1718</v>
      </c>
      <c r="E12" s="48" t="s">
        <v>2038</v>
      </c>
      <c r="F12" s="47" t="s">
        <v>74</v>
      </c>
      <c r="G12" s="47" t="s">
        <v>74</v>
      </c>
      <c r="H12" s="9"/>
    </row>
    <row r="13" spans="1:11">
      <c r="A13" s="9"/>
      <c r="B13" s="372"/>
      <c r="C13" s="47" t="s">
        <v>1719</v>
      </c>
      <c r="D13" s="47" t="s">
        <v>1720</v>
      </c>
      <c r="E13" s="49" t="s">
        <v>1721</v>
      </c>
      <c r="F13" s="47" t="s">
        <v>74</v>
      </c>
      <c r="G13" s="47" t="s">
        <v>74</v>
      </c>
      <c r="H13" s="9"/>
    </row>
    <row r="14" spans="1:11">
      <c r="A14" s="9"/>
      <c r="B14" s="372"/>
      <c r="C14" s="47" t="s">
        <v>1722</v>
      </c>
      <c r="D14" s="47" t="s">
        <v>1723</v>
      </c>
      <c r="E14" s="49" t="s">
        <v>1724</v>
      </c>
      <c r="F14" s="47" t="s">
        <v>74</v>
      </c>
      <c r="G14" s="47" t="s">
        <v>74</v>
      </c>
      <c r="H14" s="9"/>
    </row>
    <row r="15" spans="1:11">
      <c r="A15" s="9"/>
      <c r="B15" s="373"/>
      <c r="C15" s="45" t="s">
        <v>1725</v>
      </c>
      <c r="D15" s="45" t="s">
        <v>1726</v>
      </c>
      <c r="E15" s="46" t="s">
        <v>1727</v>
      </c>
      <c r="F15" s="45" t="s">
        <v>74</v>
      </c>
      <c r="G15" s="45" t="s">
        <v>74</v>
      </c>
      <c r="H15" s="9"/>
    </row>
    <row r="16" spans="1:11">
      <c r="A16" s="9"/>
      <c r="B16" s="374" t="s">
        <v>1728</v>
      </c>
      <c r="C16" s="42" t="s">
        <v>1729</v>
      </c>
      <c r="D16" s="42" t="s">
        <v>1730</v>
      </c>
      <c r="E16" s="43" t="s">
        <v>2039</v>
      </c>
      <c r="F16" s="42" t="s">
        <v>74</v>
      </c>
      <c r="G16" s="42" t="s">
        <v>1708</v>
      </c>
      <c r="H16" s="9"/>
    </row>
    <row r="17" spans="1:8">
      <c r="A17" s="9"/>
      <c r="B17" s="375"/>
      <c r="C17" s="50" t="s">
        <v>1731</v>
      </c>
      <c r="D17" s="50" t="s">
        <v>1732</v>
      </c>
      <c r="E17" s="51" t="s">
        <v>1733</v>
      </c>
      <c r="F17" s="50" t="s">
        <v>74</v>
      </c>
      <c r="G17" s="50" t="s">
        <v>1708</v>
      </c>
      <c r="H17" s="9"/>
    </row>
    <row r="18" spans="1:8" ht="5.25" customHeight="1"/>
  </sheetData>
  <sheetProtection algorithmName="SHA-512" hashValue="V302MgECZ5FxhVCLJH4iQINfuvpSCPAeNBiJOaK5fgXpucSfSrWCzNSMB+/C3q+oakMVPJQvvoY/rtPW35cTTw==" saltValue="gwMjcGbM9KSvQRSHXd9trg==" spinCount="100000" sheet="1" formatCells="0"/>
  <mergeCells count="5">
    <mergeCell ref="B2:D2"/>
    <mergeCell ref="B3:D3"/>
    <mergeCell ref="B8:B9"/>
    <mergeCell ref="B10:B15"/>
    <mergeCell ref="B16:B17"/>
  </mergeCells>
  <phoneticPr fontId="2"/>
  <conditionalFormatting sqref="E2">
    <cfRule type="containsBlanks" dxfId="99" priority="1" stopIfTrue="1">
      <formula>LEN(TRIM(E2))=0</formula>
    </cfRule>
  </conditionalFormatting>
  <conditionalFormatting sqref="E3">
    <cfRule type="containsBlanks" dxfId="98" priority="2" stopIfTrue="1">
      <formula>LEN(TRIM(E3))=0</formula>
    </cfRule>
  </conditionalFormatting>
  <dataValidations count="1">
    <dataValidation imeMode="halfAlpha" allowBlank="1" showInputMessage="1" showErrorMessage="1" sqref="E2" xr:uid="{B2A1E339-BE9D-4047-8559-6915AB2458CC}"/>
  </dataValidations>
  <pageMargins left="0.7" right="0.7" top="0.75" bottom="0.75" header="0.3" footer="0.3"/>
  <pageSetup paperSize="9"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3B1E2-4881-4A58-A876-D242230A5DA3}">
  <sheetPr codeName="Sheet9">
    <tabColor rgb="FFFFFF00"/>
    <pageSetUpPr fitToPage="1"/>
  </sheetPr>
  <dimension ref="C1:K31"/>
  <sheetViews>
    <sheetView topLeftCell="A3" zoomScaleNormal="100" workbookViewId="0">
      <selection activeCell="C13" sqref="C13:I13"/>
    </sheetView>
  </sheetViews>
  <sheetFormatPr defaultColWidth="9" defaultRowHeight="12"/>
  <cols>
    <col min="1" max="1" width="2.125" style="10" customWidth="1"/>
    <col min="2" max="2" width="1.125" style="10" customWidth="1"/>
    <col min="3" max="3" width="17.875" style="10" customWidth="1"/>
    <col min="4" max="9" width="12.625" style="10" customWidth="1"/>
    <col min="10" max="10" width="1.5" style="10" customWidth="1"/>
    <col min="11" max="11" width="80.625" style="10" customWidth="1"/>
    <col min="12" max="16384" width="9" style="10"/>
  </cols>
  <sheetData>
    <row r="1" spans="3:11" ht="7.5" customHeight="1"/>
    <row r="2" spans="3:11" ht="15.95" customHeight="1">
      <c r="C2" s="10" t="s">
        <v>1786</v>
      </c>
      <c r="K2" s="119" t="s">
        <v>2069</v>
      </c>
    </row>
    <row r="3" spans="3:11" ht="27" customHeight="1" thickBot="1">
      <c r="C3" s="10" t="s">
        <v>42</v>
      </c>
      <c r="K3" s="14"/>
    </row>
    <row r="4" spans="3:11" ht="15.95" customHeight="1">
      <c r="C4" s="718" t="s">
        <v>13</v>
      </c>
      <c r="D4" s="720" t="s">
        <v>41</v>
      </c>
      <c r="E4" s="720"/>
      <c r="F4" s="720" t="s">
        <v>43</v>
      </c>
      <c r="G4" s="720"/>
      <c r="H4" s="721" t="s">
        <v>1787</v>
      </c>
      <c r="I4" s="722"/>
      <c r="K4" s="14"/>
    </row>
    <row r="5" spans="3:11" ht="26.25" customHeight="1">
      <c r="C5" s="719"/>
      <c r="D5" s="92" t="s">
        <v>38</v>
      </c>
      <c r="E5" s="93" t="s">
        <v>39</v>
      </c>
      <c r="F5" s="92" t="s">
        <v>38</v>
      </c>
      <c r="G5" s="93" t="s">
        <v>39</v>
      </c>
      <c r="H5" s="92" t="s">
        <v>38</v>
      </c>
      <c r="I5" s="94" t="s">
        <v>39</v>
      </c>
      <c r="K5" s="95"/>
    </row>
    <row r="6" spans="3:11" ht="31.5" customHeight="1">
      <c r="C6" s="96" t="s">
        <v>14</v>
      </c>
      <c r="D6" s="228"/>
      <c r="E6" s="229"/>
      <c r="F6" s="228"/>
      <c r="G6" s="229"/>
      <c r="H6" s="228"/>
      <c r="I6" s="230"/>
      <c r="K6" s="56" t="s">
        <v>1848</v>
      </c>
    </row>
    <row r="7" spans="3:11" ht="31.5" customHeight="1" thickBot="1">
      <c r="C7" s="98" t="s">
        <v>16</v>
      </c>
      <c r="D7" s="231" t="str">
        <f>IFERROR(VLOOKUP(計_はじめに!$E$2,計画書事業者リスト!$A$4:$Q$1000,12,FALSE),"")</f>
        <v/>
      </c>
      <c r="E7" s="232" t="str">
        <f>IFERROR(VLOOKUP(計_はじめに!$E$2,計画書事業者リスト!$A$4:$Q$1000,13,FALSE),"")</f>
        <v/>
      </c>
      <c r="F7" s="231" t="str">
        <f>IFERROR(VLOOKUP(計_はじめに!$E$2,計画書事業者リスト!$A$4:$Q$1000,14,FALSE),"")</f>
        <v/>
      </c>
      <c r="G7" s="232" t="str">
        <f>IFERROR(VLOOKUP(計_はじめに!$E$2,計画書事業者リスト!$A$4:$Q$1000,15,FALSE),"")</f>
        <v/>
      </c>
      <c r="H7" s="231" t="str">
        <f>IFERROR(VLOOKUP(計_はじめに!$E$2,計画書事業者リスト!$A$4:$Q$1000,16,FALSE),"")</f>
        <v/>
      </c>
      <c r="I7" s="233" t="str">
        <f>IFERROR(VLOOKUP(計_はじめに!$E$2,計画書事業者リスト!$A$4:$Q$1000,17,FALSE),"")</f>
        <v/>
      </c>
      <c r="K7" s="162" t="s">
        <v>75</v>
      </c>
    </row>
    <row r="8" spans="3:11" ht="27" customHeight="1" thickBot="1">
      <c r="C8" s="10" t="s">
        <v>1788</v>
      </c>
      <c r="K8" s="97"/>
    </row>
    <row r="9" spans="3:11" ht="122.25" customHeight="1" thickBot="1">
      <c r="C9" s="504"/>
      <c r="D9" s="505"/>
      <c r="E9" s="505"/>
      <c r="F9" s="505"/>
      <c r="G9" s="505"/>
      <c r="H9" s="505"/>
      <c r="I9" s="506"/>
      <c r="K9" s="15"/>
    </row>
    <row r="10" spans="3:11" ht="15.95" customHeight="1">
      <c r="D10" s="62"/>
      <c r="K10" s="99"/>
    </row>
    <row r="11" spans="3:11" ht="19.5" customHeight="1">
      <c r="C11" s="10" t="s">
        <v>1789</v>
      </c>
      <c r="K11" s="100"/>
    </row>
    <row r="12" spans="3:11" ht="24" customHeight="1" thickBot="1">
      <c r="C12" s="101" t="s">
        <v>1790</v>
      </c>
      <c r="D12" s="102"/>
      <c r="E12" s="103"/>
      <c r="F12" s="102"/>
      <c r="G12" s="103"/>
      <c r="H12" s="102"/>
      <c r="I12" s="103"/>
      <c r="K12" s="97"/>
    </row>
    <row r="13" spans="3:11" ht="122.25" customHeight="1" thickBot="1">
      <c r="C13" s="504"/>
      <c r="D13" s="505"/>
      <c r="E13" s="505"/>
      <c r="F13" s="505"/>
      <c r="G13" s="505"/>
      <c r="H13" s="505"/>
      <c r="I13" s="506"/>
      <c r="K13" s="163" t="s">
        <v>1847</v>
      </c>
    </row>
    <row r="14" spans="3:11" ht="12.6" customHeight="1">
      <c r="C14" s="57"/>
      <c r="D14" s="57"/>
      <c r="E14" s="57"/>
      <c r="F14" s="57"/>
      <c r="G14" s="57"/>
      <c r="H14" s="57"/>
      <c r="I14" s="57"/>
      <c r="K14" s="118"/>
    </row>
    <row r="15" spans="3:11" ht="27" customHeight="1" thickBot="1">
      <c r="C15" s="10" t="s">
        <v>1791</v>
      </c>
      <c r="K15" s="118"/>
    </row>
    <row r="16" spans="3:11" ht="122.25" customHeight="1" thickBot="1">
      <c r="C16" s="504"/>
      <c r="D16" s="505"/>
      <c r="E16" s="505"/>
      <c r="F16" s="505"/>
      <c r="G16" s="505"/>
      <c r="H16" s="505"/>
      <c r="I16" s="506"/>
      <c r="K16" s="118"/>
    </row>
    <row r="17" spans="3:11" ht="17.25" customHeight="1">
      <c r="C17" s="57"/>
      <c r="D17" s="57"/>
      <c r="E17" s="57"/>
      <c r="F17" s="57"/>
      <c r="G17" s="57"/>
      <c r="H17" s="57"/>
      <c r="I17" s="57"/>
      <c r="K17" s="118"/>
    </row>
    <row r="18" spans="3:11" ht="27" customHeight="1" thickBot="1">
      <c r="C18" s="10" t="s">
        <v>32</v>
      </c>
      <c r="K18" s="118"/>
    </row>
    <row r="19" spans="3:11" ht="122.25" customHeight="1" thickBot="1">
      <c r="C19" s="504"/>
      <c r="D19" s="505"/>
      <c r="E19" s="505"/>
      <c r="F19" s="505"/>
      <c r="G19" s="505"/>
      <c r="H19" s="505"/>
      <c r="I19" s="506"/>
      <c r="K19" s="69"/>
    </row>
    <row r="20" spans="3:11" ht="3.75" customHeight="1"/>
    <row r="21" spans="3:11">
      <c r="J21" s="133"/>
    </row>
    <row r="22" spans="3:11" ht="18" customHeight="1"/>
    <row r="23" spans="3:11" ht="18" customHeight="1"/>
    <row r="24" spans="3:11" ht="18" customHeight="1"/>
    <row r="25" spans="3:11" ht="18" customHeight="1"/>
    <row r="26" spans="3:11" ht="18" customHeight="1"/>
    <row r="27" spans="3:11" ht="18" customHeight="1"/>
    <row r="28" spans="3:11" ht="18" customHeight="1"/>
    <row r="29" spans="3:11" ht="18" customHeight="1"/>
    <row r="30" spans="3:11" ht="18" customHeight="1"/>
    <row r="31" spans="3:11" ht="18" customHeight="1"/>
  </sheetData>
  <sheetProtection algorithmName="SHA-512" hashValue="39+FHOYGhWC1qk8w56zynbUw2SISq5pBSTCwmQaIfCK0WbSLUVVFI/oUWKj3FnDpizvme84CtoApDVCZfxemFw==" saltValue="TF0ZsA3dvCzimBJHeDStkA==" spinCount="100000" sheet="1" formatCells="0"/>
  <mergeCells count="8">
    <mergeCell ref="C16:I16"/>
    <mergeCell ref="C19:I19"/>
    <mergeCell ref="C4:C5"/>
    <mergeCell ref="D4:E4"/>
    <mergeCell ref="F4:G4"/>
    <mergeCell ref="H4:I4"/>
    <mergeCell ref="C9:I9"/>
    <mergeCell ref="C13:I13"/>
  </mergeCells>
  <phoneticPr fontId="2"/>
  <conditionalFormatting sqref="D6:I6 C9 C13 C16 C19">
    <cfRule type="containsBlanks" dxfId="1" priority="6" stopIfTrue="1">
      <formula>LEN(TRIM(C6))=0</formula>
    </cfRule>
  </conditionalFormatting>
  <conditionalFormatting sqref="D7:I7">
    <cfRule type="containsBlanks" dxfId="0" priority="5">
      <formula>LEN(TRIM(D7))=0</formula>
    </cfRule>
  </conditionalFormatting>
  <dataValidations count="1">
    <dataValidation type="custom" allowBlank="1" showInputMessage="1" showErrorMessage="1" error="「－」は入力できません。_x000a_目標値がない場合は「0」を入力してください。" sqref="D12:I12 D6:I7" xr:uid="{1B3FBE3D-F0AD-45FA-AC39-3097A803C7E3}">
      <formula1>NOT(OR(D6="ー",D6="-",D6="－",D6="‐",D6="—",D6="⁻"))</formula1>
    </dataValidation>
  </dataValidations>
  <printOptions horizontalCentered="1"/>
  <pageMargins left="0.39370078740157483" right="0.39370078740157483" top="0.39370078740157483" bottom="0.31496062992125984" header="0.23622047244094491" footer="0.19685039370078741"/>
  <pageSetup paperSize="9" scale="98" orientation="portrait" r:id="rId1"/>
  <headerFooter alignWithMargins="0">
    <oddHeader>&amp;L第１号様式　その４</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tint="-0.249977111117893"/>
  </sheetPr>
  <dimension ref="A1:Q888"/>
  <sheetViews>
    <sheetView workbookViewId="0">
      <selection activeCell="S29" sqref="S29"/>
    </sheetView>
  </sheetViews>
  <sheetFormatPr defaultColWidth="8.875" defaultRowHeight="13.5"/>
  <cols>
    <col min="1" max="1" width="8.875" style="31"/>
    <col min="2" max="2" width="24.25" style="31" customWidth="1"/>
    <col min="3" max="16384" width="8.875" style="31"/>
  </cols>
  <sheetData>
    <row r="1" spans="1:17">
      <c r="A1" s="124"/>
      <c r="B1" s="125"/>
      <c r="C1" s="723" t="s">
        <v>2005</v>
      </c>
      <c r="D1" s="723"/>
      <c r="E1" s="723"/>
      <c r="F1" s="724" t="s">
        <v>1864</v>
      </c>
      <c r="G1" s="725"/>
      <c r="H1" s="725"/>
      <c r="I1" s="725"/>
      <c r="J1" s="725"/>
      <c r="K1" s="726"/>
      <c r="L1" s="724" t="s">
        <v>1865</v>
      </c>
      <c r="M1" s="725"/>
      <c r="N1" s="725"/>
      <c r="O1" s="725"/>
      <c r="P1" s="725"/>
      <c r="Q1" s="726"/>
    </row>
    <row r="2" spans="1:17">
      <c r="A2" s="6"/>
      <c r="B2" s="6"/>
      <c r="C2" s="6">
        <v>37</v>
      </c>
      <c r="D2" s="6">
        <v>38</v>
      </c>
      <c r="E2" s="6">
        <v>39</v>
      </c>
      <c r="F2" s="6">
        <v>45</v>
      </c>
      <c r="G2" s="6">
        <v>46</v>
      </c>
      <c r="H2" s="6">
        <v>47</v>
      </c>
      <c r="I2" s="6">
        <v>48</v>
      </c>
      <c r="J2" s="6">
        <v>49</v>
      </c>
      <c r="K2" s="6">
        <v>50</v>
      </c>
      <c r="L2" s="6">
        <v>59</v>
      </c>
      <c r="M2" s="6">
        <v>60</v>
      </c>
      <c r="N2" s="6">
        <v>61</v>
      </c>
      <c r="O2" s="6">
        <v>62</v>
      </c>
      <c r="P2" s="6">
        <v>63</v>
      </c>
      <c r="Q2" s="6">
        <v>64</v>
      </c>
    </row>
    <row r="3" spans="1:17">
      <c r="A3" s="6" t="s">
        <v>1869</v>
      </c>
      <c r="B3" s="6" t="s">
        <v>1870</v>
      </c>
      <c r="C3" s="6" t="s">
        <v>1866</v>
      </c>
      <c r="D3" s="6" t="s">
        <v>1867</v>
      </c>
      <c r="E3" s="6" t="s">
        <v>1868</v>
      </c>
      <c r="F3" s="6" t="s">
        <v>1866</v>
      </c>
      <c r="G3" s="6" t="s">
        <v>1866</v>
      </c>
      <c r="H3" s="6" t="s">
        <v>1867</v>
      </c>
      <c r="I3" s="6" t="s">
        <v>1867</v>
      </c>
      <c r="J3" s="6" t="s">
        <v>1868</v>
      </c>
      <c r="K3" s="6" t="s">
        <v>1868</v>
      </c>
      <c r="L3" s="6" t="s">
        <v>1866</v>
      </c>
      <c r="M3" s="6" t="s">
        <v>1866</v>
      </c>
      <c r="N3" s="6" t="s">
        <v>1867</v>
      </c>
      <c r="O3" s="6" t="s">
        <v>1867</v>
      </c>
      <c r="P3" s="6" t="s">
        <v>1868</v>
      </c>
      <c r="Q3" s="6" t="s">
        <v>1868</v>
      </c>
    </row>
    <row r="4" spans="1:17">
      <c r="A4" s="6" t="s">
        <v>113</v>
      </c>
      <c r="B4" s="6" t="s">
        <v>653</v>
      </c>
      <c r="C4" s="6" t="s">
        <v>653</v>
      </c>
      <c r="D4" s="6" t="s">
        <v>653</v>
      </c>
      <c r="E4" s="6" t="s">
        <v>653</v>
      </c>
      <c r="F4" s="6" t="s">
        <v>653</v>
      </c>
      <c r="G4" s="6" t="s">
        <v>653</v>
      </c>
      <c r="H4" s="6" t="s">
        <v>653</v>
      </c>
      <c r="I4" s="6" t="s">
        <v>653</v>
      </c>
      <c r="J4" s="6" t="s">
        <v>653</v>
      </c>
      <c r="K4" s="6" t="s">
        <v>653</v>
      </c>
      <c r="L4" s="6" t="s">
        <v>653</v>
      </c>
      <c r="M4" s="6" t="s">
        <v>653</v>
      </c>
      <c r="N4" s="6" t="s">
        <v>653</v>
      </c>
      <c r="O4" s="6" t="s">
        <v>653</v>
      </c>
      <c r="P4" s="6" t="s">
        <v>653</v>
      </c>
      <c r="Q4" s="6" t="s">
        <v>653</v>
      </c>
    </row>
    <row r="5" spans="1:17">
      <c r="A5" s="6" t="s">
        <v>85</v>
      </c>
      <c r="B5" s="6" t="s">
        <v>653</v>
      </c>
      <c r="C5" s="6" t="s">
        <v>653</v>
      </c>
      <c r="D5" s="6" t="s">
        <v>653</v>
      </c>
      <c r="E5" s="6" t="s">
        <v>653</v>
      </c>
      <c r="F5" s="6" t="s">
        <v>653</v>
      </c>
      <c r="G5" s="6" t="s">
        <v>653</v>
      </c>
      <c r="H5" s="6" t="s">
        <v>653</v>
      </c>
      <c r="I5" s="6" t="s">
        <v>653</v>
      </c>
      <c r="J5" s="6" t="s">
        <v>653</v>
      </c>
      <c r="K5" s="6" t="s">
        <v>653</v>
      </c>
      <c r="L5" s="6" t="s">
        <v>653</v>
      </c>
      <c r="M5" s="6" t="s">
        <v>653</v>
      </c>
      <c r="N5" s="6" t="s">
        <v>653</v>
      </c>
      <c r="O5" s="6" t="s">
        <v>653</v>
      </c>
      <c r="P5" s="6" t="s">
        <v>653</v>
      </c>
      <c r="Q5" s="6" t="s">
        <v>653</v>
      </c>
    </row>
    <row r="6" spans="1:17">
      <c r="A6" s="6" t="s">
        <v>228</v>
      </c>
      <c r="B6" s="6" t="s">
        <v>321</v>
      </c>
      <c r="C6" s="6">
        <v>0.45500000000000002</v>
      </c>
      <c r="D6" s="6">
        <v>0.45500000000000002</v>
      </c>
      <c r="E6" s="6">
        <v>0.45</v>
      </c>
      <c r="F6" s="6">
        <v>0</v>
      </c>
      <c r="G6" s="6">
        <v>0</v>
      </c>
      <c r="H6" s="6">
        <v>0</v>
      </c>
      <c r="I6" s="6">
        <v>0</v>
      </c>
      <c r="J6" s="6">
        <v>250</v>
      </c>
      <c r="K6" s="6">
        <v>0.15</v>
      </c>
      <c r="L6" s="6">
        <v>0</v>
      </c>
      <c r="M6" s="6">
        <v>0</v>
      </c>
      <c r="N6" s="6">
        <v>0</v>
      </c>
      <c r="O6" s="6">
        <v>0</v>
      </c>
      <c r="P6" s="6">
        <v>0</v>
      </c>
      <c r="Q6" s="6">
        <v>0</v>
      </c>
    </row>
    <row r="7" spans="1:17">
      <c r="A7" s="6" t="s">
        <v>87</v>
      </c>
      <c r="B7" s="6" t="s">
        <v>1301</v>
      </c>
      <c r="C7" s="6">
        <v>0.41599999999999998</v>
      </c>
      <c r="D7" s="6">
        <v>0.41599999999999998</v>
      </c>
      <c r="E7" s="6" t="s">
        <v>1490</v>
      </c>
      <c r="F7" s="6">
        <v>14016</v>
      </c>
      <c r="G7" s="6">
        <v>0.189</v>
      </c>
      <c r="H7" s="6">
        <v>14000</v>
      </c>
      <c r="I7" s="6">
        <v>0.18</v>
      </c>
      <c r="J7" s="6">
        <v>14000</v>
      </c>
      <c r="K7" s="6">
        <v>0.18</v>
      </c>
      <c r="L7" s="6">
        <v>2266</v>
      </c>
      <c r="M7" s="6">
        <v>2.98E-2</v>
      </c>
      <c r="N7" s="6">
        <v>2266</v>
      </c>
      <c r="O7" s="6">
        <v>2.98E-2</v>
      </c>
      <c r="P7" s="6">
        <v>2266</v>
      </c>
      <c r="Q7" s="6">
        <v>2.98E-2</v>
      </c>
    </row>
    <row r="8" spans="1:17">
      <c r="A8" s="6" t="s">
        <v>86</v>
      </c>
      <c r="B8" s="6" t="s">
        <v>653</v>
      </c>
      <c r="C8" s="6" t="s">
        <v>653</v>
      </c>
      <c r="D8" s="6" t="s">
        <v>653</v>
      </c>
      <c r="E8" s="6" t="s">
        <v>653</v>
      </c>
      <c r="F8" s="6" t="s">
        <v>653</v>
      </c>
      <c r="G8" s="6" t="s">
        <v>653</v>
      </c>
      <c r="H8" s="6" t="s">
        <v>653</v>
      </c>
      <c r="I8" s="6" t="s">
        <v>653</v>
      </c>
      <c r="J8" s="6" t="s">
        <v>653</v>
      </c>
      <c r="K8" s="6" t="s">
        <v>653</v>
      </c>
      <c r="L8" s="6" t="s">
        <v>653</v>
      </c>
      <c r="M8" s="6" t="s">
        <v>653</v>
      </c>
      <c r="N8" s="6" t="s">
        <v>653</v>
      </c>
      <c r="O8" s="6" t="s">
        <v>653</v>
      </c>
      <c r="P8" s="6" t="s">
        <v>653</v>
      </c>
      <c r="Q8" s="6" t="s">
        <v>653</v>
      </c>
    </row>
    <row r="9" spans="1:17">
      <c r="A9" s="6" t="s">
        <v>998</v>
      </c>
      <c r="B9" s="6" t="s">
        <v>869</v>
      </c>
      <c r="C9" s="6">
        <v>0.40600000000000003</v>
      </c>
      <c r="D9" s="6">
        <v>0.40600000000000003</v>
      </c>
      <c r="E9" s="6" t="s">
        <v>1490</v>
      </c>
      <c r="F9" s="6">
        <v>0</v>
      </c>
      <c r="G9" s="6">
        <v>0</v>
      </c>
      <c r="H9" s="6" t="s">
        <v>868</v>
      </c>
      <c r="I9" s="6" t="s">
        <v>868</v>
      </c>
      <c r="J9" s="6" t="s">
        <v>868</v>
      </c>
      <c r="K9" s="6" t="s">
        <v>868</v>
      </c>
      <c r="L9" s="6">
        <v>0</v>
      </c>
      <c r="M9" s="6">
        <v>0</v>
      </c>
      <c r="N9" s="6">
        <v>0</v>
      </c>
      <c r="O9" s="6">
        <v>0</v>
      </c>
      <c r="P9" s="6" t="s">
        <v>868</v>
      </c>
      <c r="Q9" s="6" t="s">
        <v>653</v>
      </c>
    </row>
    <row r="10" spans="1:17">
      <c r="A10" s="6" t="s">
        <v>330</v>
      </c>
      <c r="B10" s="6" t="s">
        <v>652</v>
      </c>
      <c r="C10" s="6" t="s">
        <v>653</v>
      </c>
      <c r="D10" s="6" t="s">
        <v>653</v>
      </c>
      <c r="E10" s="6" t="s">
        <v>653</v>
      </c>
      <c r="F10" s="6" t="s">
        <v>653</v>
      </c>
      <c r="G10" s="6" t="s">
        <v>653</v>
      </c>
      <c r="H10" s="6" t="s">
        <v>653</v>
      </c>
      <c r="I10" s="6" t="s">
        <v>653</v>
      </c>
      <c r="J10" s="6" t="s">
        <v>653</v>
      </c>
      <c r="K10" s="6" t="s">
        <v>653</v>
      </c>
      <c r="L10" s="6" t="s">
        <v>653</v>
      </c>
      <c r="M10" s="6" t="s">
        <v>653</v>
      </c>
      <c r="N10" s="6" t="s">
        <v>653</v>
      </c>
      <c r="O10" s="6" t="s">
        <v>653</v>
      </c>
      <c r="P10" s="6" t="s">
        <v>653</v>
      </c>
      <c r="Q10" s="6" t="s">
        <v>653</v>
      </c>
    </row>
    <row r="11" spans="1:17">
      <c r="A11" s="6" t="s">
        <v>83</v>
      </c>
      <c r="B11" s="6" t="s">
        <v>239</v>
      </c>
      <c r="C11" s="6">
        <v>0.44</v>
      </c>
      <c r="D11" s="6">
        <v>0.4</v>
      </c>
      <c r="E11" s="6">
        <v>0.4</v>
      </c>
      <c r="F11" s="6">
        <v>563</v>
      </c>
      <c r="G11" s="6">
        <v>0.28999999999999998</v>
      </c>
      <c r="H11" s="6">
        <v>0</v>
      </c>
      <c r="I11" s="6">
        <v>0</v>
      </c>
      <c r="J11" s="6">
        <v>0</v>
      </c>
      <c r="K11" s="6">
        <v>0</v>
      </c>
      <c r="L11" s="6">
        <v>0</v>
      </c>
      <c r="M11" s="6">
        <v>0</v>
      </c>
      <c r="N11" s="6">
        <v>0</v>
      </c>
      <c r="O11" s="6">
        <v>0</v>
      </c>
      <c r="P11" s="6">
        <v>0</v>
      </c>
      <c r="Q11" s="6">
        <v>0</v>
      </c>
    </row>
    <row r="12" spans="1:17">
      <c r="A12" s="6" t="s">
        <v>108</v>
      </c>
      <c r="B12" s="6" t="s">
        <v>255</v>
      </c>
      <c r="C12" s="6">
        <v>0.40799999999999997</v>
      </c>
      <c r="D12" s="6" t="s">
        <v>1647</v>
      </c>
      <c r="E12" s="6" t="s">
        <v>1871</v>
      </c>
      <c r="F12" s="6">
        <v>23906</v>
      </c>
      <c r="G12" s="6">
        <v>8.0999999999999996E-3</v>
      </c>
      <c r="H12" s="6">
        <v>23906</v>
      </c>
      <c r="I12" s="6">
        <v>8.0999999999999996E-3</v>
      </c>
      <c r="J12" s="6" t="s">
        <v>1872</v>
      </c>
      <c r="K12" s="6" t="s">
        <v>1872</v>
      </c>
      <c r="L12" s="6">
        <v>39982</v>
      </c>
      <c r="M12" s="6">
        <v>1.3599999999999999E-2</v>
      </c>
      <c r="N12" s="6">
        <v>39982</v>
      </c>
      <c r="O12" s="6">
        <v>1.3599999999999999E-2</v>
      </c>
      <c r="P12" s="6" t="s">
        <v>1591</v>
      </c>
      <c r="Q12" s="6" t="s">
        <v>1591</v>
      </c>
    </row>
    <row r="13" spans="1:17">
      <c r="A13" s="6" t="s">
        <v>233</v>
      </c>
      <c r="B13" s="6" t="s">
        <v>653</v>
      </c>
      <c r="C13" s="6" t="s">
        <v>653</v>
      </c>
      <c r="D13" s="6" t="s">
        <v>653</v>
      </c>
      <c r="E13" s="6" t="s">
        <v>653</v>
      </c>
      <c r="F13" s="6" t="s">
        <v>653</v>
      </c>
      <c r="G13" s="6" t="s">
        <v>653</v>
      </c>
      <c r="H13" s="6" t="s">
        <v>653</v>
      </c>
      <c r="I13" s="6" t="s">
        <v>653</v>
      </c>
      <c r="J13" s="6" t="s">
        <v>653</v>
      </c>
      <c r="K13" s="6" t="s">
        <v>653</v>
      </c>
      <c r="L13" s="6" t="s">
        <v>653</v>
      </c>
      <c r="M13" s="6" t="s">
        <v>653</v>
      </c>
      <c r="N13" s="6" t="s">
        <v>653</v>
      </c>
      <c r="O13" s="6" t="s">
        <v>653</v>
      </c>
      <c r="P13" s="6" t="s">
        <v>653</v>
      </c>
      <c r="Q13" s="6" t="s">
        <v>653</v>
      </c>
    </row>
    <row r="14" spans="1:17">
      <c r="A14" s="6" t="s">
        <v>999</v>
      </c>
      <c r="B14" s="6" t="s">
        <v>654</v>
      </c>
      <c r="C14" s="6">
        <v>0.36499999999999999</v>
      </c>
      <c r="D14" s="6">
        <v>0.36499999999999999</v>
      </c>
      <c r="E14" s="6" t="s">
        <v>1318</v>
      </c>
      <c r="F14" s="6">
        <v>170</v>
      </c>
      <c r="G14" s="6">
        <v>6.9999999999999999E-4</v>
      </c>
      <c r="H14" s="6">
        <v>170</v>
      </c>
      <c r="I14" s="6">
        <v>6.9999999999999999E-4</v>
      </c>
      <c r="J14" s="6" t="s">
        <v>1318</v>
      </c>
      <c r="K14" s="6">
        <v>0</v>
      </c>
      <c r="L14" s="6">
        <v>0</v>
      </c>
      <c r="M14" s="6">
        <v>0</v>
      </c>
      <c r="N14" s="6">
        <v>0</v>
      </c>
      <c r="O14" s="6">
        <v>0</v>
      </c>
      <c r="P14" s="6">
        <v>0</v>
      </c>
      <c r="Q14" s="6">
        <v>0</v>
      </c>
    </row>
    <row r="15" spans="1:17">
      <c r="A15" s="6" t="s">
        <v>156</v>
      </c>
      <c r="B15" s="6" t="s">
        <v>1137</v>
      </c>
      <c r="C15" s="6">
        <v>0.47</v>
      </c>
      <c r="D15" s="6" t="s">
        <v>325</v>
      </c>
      <c r="E15" s="6" t="s">
        <v>325</v>
      </c>
      <c r="F15" s="6">
        <v>15500</v>
      </c>
      <c r="G15" s="6">
        <v>3.8899999999999997E-2</v>
      </c>
      <c r="H15" s="6" t="s">
        <v>867</v>
      </c>
      <c r="I15" s="6">
        <v>0</v>
      </c>
      <c r="J15" s="6" t="s">
        <v>867</v>
      </c>
      <c r="K15" s="6">
        <v>0</v>
      </c>
      <c r="L15" s="6">
        <v>0</v>
      </c>
      <c r="M15" s="6">
        <v>0</v>
      </c>
      <c r="N15" s="6" t="s">
        <v>867</v>
      </c>
      <c r="O15" s="6">
        <v>0</v>
      </c>
      <c r="P15" s="6" t="s">
        <v>867</v>
      </c>
      <c r="Q15" s="6">
        <v>0</v>
      </c>
    </row>
    <row r="16" spans="1:17">
      <c r="A16" s="6" t="s">
        <v>331</v>
      </c>
      <c r="B16" s="6" t="s">
        <v>870</v>
      </c>
      <c r="C16" s="6" t="s">
        <v>653</v>
      </c>
      <c r="D16" s="6" t="s">
        <v>653</v>
      </c>
      <c r="E16" s="6" t="s">
        <v>653</v>
      </c>
      <c r="F16" s="6" t="s">
        <v>653</v>
      </c>
      <c r="G16" s="6" t="s">
        <v>653</v>
      </c>
      <c r="H16" s="6" t="s">
        <v>653</v>
      </c>
      <c r="I16" s="6" t="s">
        <v>653</v>
      </c>
      <c r="J16" s="6" t="s">
        <v>653</v>
      </c>
      <c r="K16" s="6" t="s">
        <v>653</v>
      </c>
      <c r="L16" s="6" t="s">
        <v>653</v>
      </c>
      <c r="M16" s="6" t="s">
        <v>653</v>
      </c>
      <c r="N16" s="6" t="s">
        <v>653</v>
      </c>
      <c r="O16" s="6" t="s">
        <v>653</v>
      </c>
      <c r="P16" s="6" t="s">
        <v>653</v>
      </c>
      <c r="Q16" s="6" t="s">
        <v>653</v>
      </c>
    </row>
    <row r="17" spans="1:17">
      <c r="A17" s="6" t="s">
        <v>105</v>
      </c>
      <c r="B17" s="6" t="s">
        <v>252</v>
      </c>
      <c r="C17" s="6">
        <v>0.4</v>
      </c>
      <c r="D17" s="6">
        <v>0.4</v>
      </c>
      <c r="E17" s="6" t="s">
        <v>1871</v>
      </c>
      <c r="F17" s="6">
        <v>7500</v>
      </c>
      <c r="G17" s="6">
        <v>0.12</v>
      </c>
      <c r="H17" s="6">
        <v>7500</v>
      </c>
      <c r="I17" s="6">
        <v>0.12</v>
      </c>
      <c r="J17" s="6" t="s">
        <v>1873</v>
      </c>
      <c r="K17" s="6" t="s">
        <v>1873</v>
      </c>
      <c r="L17" s="6">
        <v>0</v>
      </c>
      <c r="M17" s="6">
        <v>0</v>
      </c>
      <c r="N17" s="6">
        <v>0</v>
      </c>
      <c r="O17" s="6">
        <v>0</v>
      </c>
      <c r="P17" s="6" t="s">
        <v>1873</v>
      </c>
      <c r="Q17" s="6" t="s">
        <v>1873</v>
      </c>
    </row>
    <row r="18" spans="1:17">
      <c r="A18" s="6" t="s">
        <v>132</v>
      </c>
      <c r="B18" s="6" t="s">
        <v>1664</v>
      </c>
      <c r="C18" s="6">
        <v>0.34499999999999997</v>
      </c>
      <c r="D18" s="6">
        <v>0.32</v>
      </c>
      <c r="E18" s="6" t="s">
        <v>325</v>
      </c>
      <c r="F18" s="6">
        <v>273</v>
      </c>
      <c r="G18" s="6">
        <v>7.7000000000000002E-3</v>
      </c>
      <c r="H18" s="6">
        <v>275</v>
      </c>
      <c r="I18" s="6">
        <v>7.7999999999999996E-3</v>
      </c>
      <c r="J18" s="6" t="s">
        <v>1491</v>
      </c>
      <c r="K18" s="6" t="s">
        <v>1491</v>
      </c>
      <c r="L18" s="6">
        <v>0</v>
      </c>
      <c r="M18" s="6">
        <v>0</v>
      </c>
      <c r="N18" s="6">
        <v>0</v>
      </c>
      <c r="O18" s="6">
        <v>0</v>
      </c>
      <c r="P18" s="6" t="s">
        <v>871</v>
      </c>
      <c r="Q18" s="6" t="s">
        <v>871</v>
      </c>
    </row>
    <row r="19" spans="1:17">
      <c r="A19" s="6" t="s">
        <v>220</v>
      </c>
      <c r="B19" s="6" t="s">
        <v>317</v>
      </c>
      <c r="C19" s="6">
        <v>0.33</v>
      </c>
      <c r="D19" s="6">
        <v>0.32</v>
      </c>
      <c r="E19" s="6">
        <v>0.31</v>
      </c>
      <c r="F19" s="6">
        <v>15000</v>
      </c>
      <c r="G19" s="6">
        <v>0.05</v>
      </c>
      <c r="H19" s="6">
        <v>20000</v>
      </c>
      <c r="I19" s="6">
        <v>0.09</v>
      </c>
      <c r="J19" s="6">
        <v>35000</v>
      </c>
      <c r="K19" s="6">
        <v>0.3</v>
      </c>
      <c r="L19" s="6">
        <v>5306</v>
      </c>
      <c r="M19" s="6">
        <v>1.66E-2</v>
      </c>
      <c r="N19" s="6">
        <v>7000</v>
      </c>
      <c r="O19" s="6">
        <v>0.02</v>
      </c>
      <c r="P19" s="6">
        <v>10000</v>
      </c>
      <c r="Q19" s="6">
        <v>0.03</v>
      </c>
    </row>
    <row r="20" spans="1:17">
      <c r="A20" s="6" t="s">
        <v>332</v>
      </c>
      <c r="B20" s="6" t="s">
        <v>1665</v>
      </c>
      <c r="C20" s="6" t="s">
        <v>653</v>
      </c>
      <c r="D20" s="6" t="s">
        <v>653</v>
      </c>
      <c r="E20" s="6" t="s">
        <v>653</v>
      </c>
      <c r="F20" s="6" t="s">
        <v>653</v>
      </c>
      <c r="G20" s="6" t="s">
        <v>653</v>
      </c>
      <c r="H20" s="6" t="s">
        <v>653</v>
      </c>
      <c r="I20" s="6" t="s">
        <v>653</v>
      </c>
      <c r="J20" s="6" t="s">
        <v>653</v>
      </c>
      <c r="K20" s="6" t="s">
        <v>653</v>
      </c>
      <c r="L20" s="6" t="s">
        <v>653</v>
      </c>
      <c r="M20" s="6" t="s">
        <v>653</v>
      </c>
      <c r="N20" s="6" t="s">
        <v>653</v>
      </c>
      <c r="O20" s="6" t="s">
        <v>653</v>
      </c>
      <c r="P20" s="6" t="s">
        <v>653</v>
      </c>
      <c r="Q20" s="6" t="s">
        <v>653</v>
      </c>
    </row>
    <row r="21" spans="1:17">
      <c r="A21" s="6" t="s">
        <v>333</v>
      </c>
      <c r="B21" s="6" t="s">
        <v>655</v>
      </c>
      <c r="C21" s="6">
        <v>0.35499999999999998</v>
      </c>
      <c r="D21" s="6">
        <v>0.35</v>
      </c>
      <c r="E21" s="6">
        <v>0.34</v>
      </c>
      <c r="F21" s="6">
        <v>1500</v>
      </c>
      <c r="G21" s="6">
        <v>0.185</v>
      </c>
      <c r="H21" s="6">
        <v>1550</v>
      </c>
      <c r="I21" s="6">
        <v>0.185</v>
      </c>
      <c r="J21" s="6">
        <v>1600</v>
      </c>
      <c r="K21" s="6">
        <v>0.185</v>
      </c>
      <c r="L21" s="6">
        <v>0</v>
      </c>
      <c r="M21" s="6">
        <v>0</v>
      </c>
      <c r="N21" s="6">
        <v>0</v>
      </c>
      <c r="O21" s="6">
        <v>0</v>
      </c>
      <c r="P21" s="6">
        <v>0</v>
      </c>
      <c r="Q21" s="6">
        <v>0</v>
      </c>
    </row>
    <row r="22" spans="1:17">
      <c r="A22" s="6" t="s">
        <v>196</v>
      </c>
      <c r="B22" s="6" t="s">
        <v>304</v>
      </c>
      <c r="C22" s="6">
        <v>0.48</v>
      </c>
      <c r="D22" s="6">
        <v>0.48</v>
      </c>
      <c r="E22" s="6">
        <v>0.48</v>
      </c>
      <c r="F22" s="6">
        <v>400</v>
      </c>
      <c r="G22" s="6">
        <v>2E-3</v>
      </c>
      <c r="H22" s="6" t="s">
        <v>871</v>
      </c>
      <c r="I22" s="6" t="s">
        <v>871</v>
      </c>
      <c r="J22" s="6" t="s">
        <v>871</v>
      </c>
      <c r="K22" s="6" t="s">
        <v>871</v>
      </c>
      <c r="L22" s="6">
        <v>0</v>
      </c>
      <c r="M22" s="6">
        <v>0</v>
      </c>
      <c r="N22" s="6" t="s">
        <v>871</v>
      </c>
      <c r="O22" s="6" t="s">
        <v>871</v>
      </c>
      <c r="P22" s="6" t="s">
        <v>871</v>
      </c>
      <c r="Q22" s="6" t="s">
        <v>871</v>
      </c>
    </row>
    <row r="23" spans="1:17">
      <c r="A23" s="6" t="s">
        <v>177</v>
      </c>
      <c r="B23" s="6" t="s">
        <v>292</v>
      </c>
      <c r="C23" s="6">
        <v>0.48299999999999998</v>
      </c>
      <c r="D23" s="6">
        <v>0.48299999999999998</v>
      </c>
      <c r="E23" s="6" t="s">
        <v>325</v>
      </c>
      <c r="F23" s="6">
        <v>904.0161599999999</v>
      </c>
      <c r="G23" s="6">
        <v>1.2E-2</v>
      </c>
      <c r="H23" s="6">
        <v>904.0161599999999</v>
      </c>
      <c r="I23" s="6">
        <v>1.2E-2</v>
      </c>
      <c r="J23" s="6">
        <v>904.0161599999999</v>
      </c>
      <c r="K23" s="6">
        <v>1.2E-2</v>
      </c>
      <c r="L23" s="6">
        <v>0</v>
      </c>
      <c r="M23" s="6">
        <v>0</v>
      </c>
      <c r="N23" s="6">
        <v>0</v>
      </c>
      <c r="O23" s="6">
        <v>0</v>
      </c>
      <c r="P23" s="6">
        <v>0</v>
      </c>
      <c r="Q23" s="6">
        <v>0</v>
      </c>
    </row>
    <row r="24" spans="1:17">
      <c r="A24" s="6" t="s">
        <v>232</v>
      </c>
      <c r="B24" s="6" t="s">
        <v>324</v>
      </c>
      <c r="C24" s="6">
        <v>0.39900000000000002</v>
      </c>
      <c r="D24" s="6">
        <v>0.38</v>
      </c>
      <c r="E24" s="6">
        <v>0.37</v>
      </c>
      <c r="F24" s="6">
        <v>43218</v>
      </c>
      <c r="G24" s="6">
        <v>0.16980000000000001</v>
      </c>
      <c r="H24" s="6">
        <v>50000</v>
      </c>
      <c r="I24" s="6">
        <v>0.5</v>
      </c>
      <c r="J24" s="6">
        <v>850000</v>
      </c>
      <c r="K24" s="6">
        <v>0.55000000000000004</v>
      </c>
      <c r="L24" s="6">
        <v>0</v>
      </c>
      <c r="M24" s="6">
        <v>0</v>
      </c>
      <c r="N24" s="6">
        <v>0</v>
      </c>
      <c r="O24" s="6">
        <v>0</v>
      </c>
      <c r="P24" s="6">
        <v>0</v>
      </c>
      <c r="Q24" s="6">
        <v>0</v>
      </c>
    </row>
    <row r="25" spans="1:17">
      <c r="A25" s="6" t="s">
        <v>139</v>
      </c>
      <c r="B25" s="6" t="s">
        <v>653</v>
      </c>
      <c r="C25" s="6" t="s">
        <v>653</v>
      </c>
      <c r="D25" s="6" t="s">
        <v>653</v>
      </c>
      <c r="E25" s="6" t="s">
        <v>653</v>
      </c>
      <c r="F25" s="6" t="s">
        <v>653</v>
      </c>
      <c r="G25" s="6" t="s">
        <v>653</v>
      </c>
      <c r="H25" s="6" t="s">
        <v>653</v>
      </c>
      <c r="I25" s="6" t="s">
        <v>653</v>
      </c>
      <c r="J25" s="6" t="s">
        <v>653</v>
      </c>
      <c r="K25" s="6" t="s">
        <v>653</v>
      </c>
      <c r="L25" s="6" t="s">
        <v>653</v>
      </c>
      <c r="M25" s="6" t="s">
        <v>653</v>
      </c>
      <c r="N25" s="6" t="s">
        <v>653</v>
      </c>
      <c r="O25" s="6" t="s">
        <v>653</v>
      </c>
      <c r="P25" s="6" t="s">
        <v>653</v>
      </c>
      <c r="Q25" s="6" t="s">
        <v>653</v>
      </c>
    </row>
    <row r="26" spans="1:17">
      <c r="A26" s="6" t="s">
        <v>334</v>
      </c>
      <c r="B26" s="6" t="s">
        <v>656</v>
      </c>
      <c r="C26" s="6" t="s">
        <v>653</v>
      </c>
      <c r="D26" s="6" t="s">
        <v>653</v>
      </c>
      <c r="E26" s="6" t="s">
        <v>653</v>
      </c>
      <c r="F26" s="6" t="s">
        <v>653</v>
      </c>
      <c r="G26" s="6" t="s">
        <v>653</v>
      </c>
      <c r="H26" s="6" t="s">
        <v>653</v>
      </c>
      <c r="I26" s="6" t="s">
        <v>653</v>
      </c>
      <c r="J26" s="6" t="s">
        <v>653</v>
      </c>
      <c r="K26" s="6" t="s">
        <v>653</v>
      </c>
      <c r="L26" s="6" t="s">
        <v>653</v>
      </c>
      <c r="M26" s="6" t="s">
        <v>653</v>
      </c>
      <c r="N26" s="6" t="s">
        <v>653</v>
      </c>
      <c r="O26" s="6" t="s">
        <v>653</v>
      </c>
      <c r="P26" s="6" t="s">
        <v>653</v>
      </c>
      <c r="Q26" s="6" t="s">
        <v>653</v>
      </c>
    </row>
    <row r="27" spans="1:17">
      <c r="A27" s="6" t="s">
        <v>335</v>
      </c>
      <c r="B27" s="6" t="s">
        <v>657</v>
      </c>
      <c r="C27" s="6">
        <v>0.42899999999999999</v>
      </c>
      <c r="D27" s="6">
        <v>0.42599999999999999</v>
      </c>
      <c r="E27" s="6">
        <v>0.24099999999999999</v>
      </c>
      <c r="F27" s="6">
        <v>603.97799999999995</v>
      </c>
      <c r="G27" s="6">
        <v>3.0000000000000001E-5</v>
      </c>
      <c r="H27" s="6">
        <v>5338.0919999999996</v>
      </c>
      <c r="I27" s="6">
        <v>0.01</v>
      </c>
      <c r="J27" s="6">
        <v>48948.470999999998</v>
      </c>
      <c r="K27" s="6">
        <v>0.1</v>
      </c>
      <c r="L27" s="6">
        <v>8798.6849999999995</v>
      </c>
      <c r="M27" s="6">
        <v>0.04</v>
      </c>
      <c r="N27" s="6">
        <v>8968.3410000000003</v>
      </c>
      <c r="O27" s="6">
        <v>0.02</v>
      </c>
      <c r="P27" s="6">
        <v>8975.5830000000005</v>
      </c>
      <c r="Q27" s="6">
        <v>0.02</v>
      </c>
    </row>
    <row r="28" spans="1:17">
      <c r="A28" s="6" t="s">
        <v>110</v>
      </c>
      <c r="B28" s="6" t="s">
        <v>257</v>
      </c>
      <c r="C28" s="6">
        <v>0.15</v>
      </c>
      <c r="D28" s="6">
        <v>0.15</v>
      </c>
      <c r="E28" s="6">
        <v>0.15</v>
      </c>
      <c r="F28" s="6">
        <v>3000</v>
      </c>
      <c r="G28" s="6">
        <v>0.25</v>
      </c>
      <c r="H28" s="6">
        <v>3000</v>
      </c>
      <c r="I28" s="6">
        <v>0.25</v>
      </c>
      <c r="J28" s="6" t="s">
        <v>1873</v>
      </c>
      <c r="K28" s="6">
        <v>0.25</v>
      </c>
      <c r="L28" s="6">
        <v>3000</v>
      </c>
      <c r="M28" s="6">
        <v>0.25</v>
      </c>
      <c r="N28" s="6">
        <v>3000</v>
      </c>
      <c r="O28" s="6">
        <v>0.25</v>
      </c>
      <c r="P28" s="6" t="s">
        <v>1873</v>
      </c>
      <c r="Q28" s="6">
        <v>0.25</v>
      </c>
    </row>
    <row r="29" spans="1:17">
      <c r="A29" s="6" t="s">
        <v>183</v>
      </c>
      <c r="B29" s="6" t="s">
        <v>296</v>
      </c>
      <c r="C29" s="6" t="s">
        <v>326</v>
      </c>
      <c r="D29" s="6" t="s">
        <v>326</v>
      </c>
      <c r="E29" s="6" t="s">
        <v>326</v>
      </c>
      <c r="F29" s="6">
        <v>67993</v>
      </c>
      <c r="G29" s="6">
        <v>0.33150000000000002</v>
      </c>
      <c r="H29" s="6">
        <v>67993</v>
      </c>
      <c r="I29" s="6">
        <v>0.33150000000000002</v>
      </c>
      <c r="J29" s="6">
        <v>67993</v>
      </c>
      <c r="K29" s="6">
        <v>0.33150000000000002</v>
      </c>
      <c r="L29" s="6">
        <v>110827</v>
      </c>
      <c r="M29" s="6">
        <v>0.54039999999999999</v>
      </c>
      <c r="N29" s="6">
        <v>110827</v>
      </c>
      <c r="O29" s="6">
        <v>0.54039999999999999</v>
      </c>
      <c r="P29" s="6">
        <v>110827</v>
      </c>
      <c r="Q29" s="6">
        <v>0.54039999999999999</v>
      </c>
    </row>
    <row r="30" spans="1:17">
      <c r="A30" s="6" t="s">
        <v>168</v>
      </c>
      <c r="B30" s="6" t="s">
        <v>285</v>
      </c>
      <c r="C30" s="6">
        <v>0.45</v>
      </c>
      <c r="D30" s="6">
        <v>0.434</v>
      </c>
      <c r="E30" s="6" t="s">
        <v>325</v>
      </c>
      <c r="F30" s="6">
        <v>2844</v>
      </c>
      <c r="G30" s="6">
        <v>0.17100000000000001</v>
      </c>
      <c r="H30" s="6">
        <v>2175</v>
      </c>
      <c r="I30" s="6">
        <v>0.17100000000000001</v>
      </c>
      <c r="J30" s="6" t="s">
        <v>882</v>
      </c>
      <c r="K30" s="6" t="s">
        <v>882</v>
      </c>
      <c r="L30" s="6">
        <v>42</v>
      </c>
      <c r="M30" s="6">
        <v>2.5000000000000001E-3</v>
      </c>
      <c r="N30" s="6">
        <v>32</v>
      </c>
      <c r="O30" s="6">
        <v>2.5000000000000001E-3</v>
      </c>
      <c r="P30" s="6" t="s">
        <v>882</v>
      </c>
      <c r="Q30" s="6" t="s">
        <v>882</v>
      </c>
    </row>
    <row r="31" spans="1:17">
      <c r="A31" s="6" t="s">
        <v>89</v>
      </c>
      <c r="B31" s="6" t="s">
        <v>241</v>
      </c>
      <c r="C31" s="6">
        <v>0.3</v>
      </c>
      <c r="D31" s="6">
        <v>0.3</v>
      </c>
      <c r="E31" s="6">
        <v>0.3</v>
      </c>
      <c r="F31" s="6">
        <v>10220</v>
      </c>
      <c r="G31" s="6">
        <v>0.5</v>
      </c>
      <c r="H31" s="6" t="s">
        <v>1139</v>
      </c>
      <c r="I31" s="6">
        <v>0.5</v>
      </c>
      <c r="J31" s="6" t="s">
        <v>1139</v>
      </c>
      <c r="K31" s="6">
        <v>0.5</v>
      </c>
      <c r="L31" s="6">
        <v>9700</v>
      </c>
      <c r="M31" s="6">
        <v>0.1</v>
      </c>
      <c r="N31" s="6" t="s">
        <v>1139</v>
      </c>
      <c r="O31" s="6">
        <v>0.1</v>
      </c>
      <c r="P31" s="6" t="s">
        <v>1139</v>
      </c>
      <c r="Q31" s="6">
        <v>0.2</v>
      </c>
    </row>
    <row r="32" spans="1:17">
      <c r="A32" s="6" t="s">
        <v>211</v>
      </c>
      <c r="B32" s="6" t="s">
        <v>653</v>
      </c>
      <c r="C32" s="6" t="s">
        <v>653</v>
      </c>
      <c r="D32" s="6" t="s">
        <v>653</v>
      </c>
      <c r="E32" s="6" t="s">
        <v>653</v>
      </c>
      <c r="F32" s="6" t="s">
        <v>653</v>
      </c>
      <c r="G32" s="6" t="s">
        <v>653</v>
      </c>
      <c r="H32" s="6" t="s">
        <v>653</v>
      </c>
      <c r="I32" s="6" t="s">
        <v>653</v>
      </c>
      <c r="J32" s="6" t="s">
        <v>653</v>
      </c>
      <c r="K32" s="6" t="s">
        <v>653</v>
      </c>
      <c r="L32" s="6" t="s">
        <v>653</v>
      </c>
      <c r="M32" s="6" t="s">
        <v>653</v>
      </c>
      <c r="N32" s="6" t="s">
        <v>653</v>
      </c>
      <c r="O32" s="6" t="s">
        <v>653</v>
      </c>
      <c r="P32" s="6" t="s">
        <v>653</v>
      </c>
      <c r="Q32" s="6" t="s">
        <v>653</v>
      </c>
    </row>
    <row r="33" spans="1:17">
      <c r="A33" s="6" t="s">
        <v>1000</v>
      </c>
      <c r="B33" s="6" t="s">
        <v>653</v>
      </c>
      <c r="C33" s="6" t="s">
        <v>653</v>
      </c>
      <c r="D33" s="6" t="s">
        <v>653</v>
      </c>
      <c r="E33" s="6" t="s">
        <v>653</v>
      </c>
      <c r="F33" s="6" t="s">
        <v>653</v>
      </c>
      <c r="G33" s="6" t="s">
        <v>653</v>
      </c>
      <c r="H33" s="6" t="s">
        <v>653</v>
      </c>
      <c r="I33" s="6" t="s">
        <v>653</v>
      </c>
      <c r="J33" s="6" t="s">
        <v>653</v>
      </c>
      <c r="K33" s="6" t="s">
        <v>653</v>
      </c>
      <c r="L33" s="6" t="s">
        <v>653</v>
      </c>
      <c r="M33" s="6" t="s">
        <v>653</v>
      </c>
      <c r="N33" s="6" t="s">
        <v>653</v>
      </c>
      <c r="O33" s="6" t="s">
        <v>653</v>
      </c>
      <c r="P33" s="6" t="s">
        <v>653</v>
      </c>
      <c r="Q33" s="6" t="s">
        <v>653</v>
      </c>
    </row>
    <row r="34" spans="1:17">
      <c r="A34" s="6" t="s">
        <v>157</v>
      </c>
      <c r="B34" s="6" t="s">
        <v>279</v>
      </c>
      <c r="C34" s="6">
        <v>0.41299999999999998</v>
      </c>
      <c r="D34" s="6">
        <v>0.4</v>
      </c>
      <c r="E34" s="6">
        <v>0.35</v>
      </c>
      <c r="F34" s="6">
        <v>0</v>
      </c>
      <c r="G34" s="6">
        <v>0</v>
      </c>
      <c r="H34" s="6">
        <v>0</v>
      </c>
      <c r="I34" s="6">
        <v>0</v>
      </c>
      <c r="J34" s="6">
        <v>3300</v>
      </c>
      <c r="K34" s="6">
        <v>0.44</v>
      </c>
      <c r="L34" s="6">
        <v>0</v>
      </c>
      <c r="M34" s="6">
        <v>0</v>
      </c>
      <c r="N34" s="6">
        <v>0</v>
      </c>
      <c r="O34" s="6">
        <v>0</v>
      </c>
      <c r="P34" s="6">
        <v>0</v>
      </c>
      <c r="Q34" s="6">
        <v>0</v>
      </c>
    </row>
    <row r="35" spans="1:17">
      <c r="A35" s="6" t="s">
        <v>175</v>
      </c>
      <c r="B35" s="6" t="s">
        <v>1140</v>
      </c>
      <c r="C35" s="6">
        <v>0.45200000000000001</v>
      </c>
      <c r="D35" s="6" t="s">
        <v>325</v>
      </c>
      <c r="E35" s="6" t="s">
        <v>325</v>
      </c>
      <c r="F35" s="6">
        <v>0</v>
      </c>
      <c r="G35" s="6">
        <v>0</v>
      </c>
      <c r="H35" s="6">
        <v>0</v>
      </c>
      <c r="I35" s="6">
        <v>0</v>
      </c>
      <c r="J35" s="6">
        <v>0</v>
      </c>
      <c r="K35" s="6">
        <v>0</v>
      </c>
      <c r="L35" s="6">
        <v>0</v>
      </c>
      <c r="M35" s="6">
        <v>0</v>
      </c>
      <c r="N35" s="6">
        <v>0</v>
      </c>
      <c r="O35" s="6">
        <v>0</v>
      </c>
      <c r="P35" s="6">
        <v>0</v>
      </c>
      <c r="Q35" s="6">
        <v>0</v>
      </c>
    </row>
    <row r="36" spans="1:17">
      <c r="A36" s="6" t="s">
        <v>336</v>
      </c>
      <c r="B36" s="6" t="s">
        <v>658</v>
      </c>
      <c r="C36" s="6" t="s">
        <v>653</v>
      </c>
      <c r="D36" s="6" t="s">
        <v>653</v>
      </c>
      <c r="E36" s="6" t="s">
        <v>653</v>
      </c>
      <c r="F36" s="6" t="s">
        <v>653</v>
      </c>
      <c r="G36" s="6" t="s">
        <v>653</v>
      </c>
      <c r="H36" s="6" t="s">
        <v>653</v>
      </c>
      <c r="I36" s="6" t="s">
        <v>653</v>
      </c>
      <c r="J36" s="6" t="s">
        <v>653</v>
      </c>
      <c r="K36" s="6" t="s">
        <v>653</v>
      </c>
      <c r="L36" s="6" t="s">
        <v>653</v>
      </c>
      <c r="M36" s="6" t="s">
        <v>653</v>
      </c>
      <c r="N36" s="6" t="s">
        <v>653</v>
      </c>
      <c r="O36" s="6" t="s">
        <v>653</v>
      </c>
      <c r="P36" s="6" t="s">
        <v>653</v>
      </c>
      <c r="Q36" s="6" t="s">
        <v>653</v>
      </c>
    </row>
    <row r="37" spans="1:17">
      <c r="A37" s="6" t="s">
        <v>337</v>
      </c>
      <c r="B37" s="6" t="s">
        <v>659</v>
      </c>
      <c r="C37" s="6" t="s">
        <v>653</v>
      </c>
      <c r="D37" s="6" t="s">
        <v>653</v>
      </c>
      <c r="E37" s="6" t="s">
        <v>653</v>
      </c>
      <c r="F37" s="6" t="s">
        <v>653</v>
      </c>
      <c r="G37" s="6" t="s">
        <v>653</v>
      </c>
      <c r="H37" s="6" t="s">
        <v>653</v>
      </c>
      <c r="I37" s="6" t="s">
        <v>653</v>
      </c>
      <c r="J37" s="6" t="s">
        <v>653</v>
      </c>
      <c r="K37" s="6" t="s">
        <v>653</v>
      </c>
      <c r="L37" s="6" t="s">
        <v>653</v>
      </c>
      <c r="M37" s="6" t="s">
        <v>653</v>
      </c>
      <c r="N37" s="6" t="s">
        <v>653</v>
      </c>
      <c r="O37" s="6" t="s">
        <v>653</v>
      </c>
      <c r="P37" s="6" t="s">
        <v>653</v>
      </c>
      <c r="Q37" s="6" t="s">
        <v>653</v>
      </c>
    </row>
    <row r="38" spans="1:17">
      <c r="A38" s="6" t="s">
        <v>165</v>
      </c>
      <c r="B38" s="6" t="s">
        <v>1492</v>
      </c>
      <c r="C38" s="6">
        <v>0.54</v>
      </c>
      <c r="D38" s="6">
        <v>0.52</v>
      </c>
      <c r="E38" s="6">
        <v>0.4</v>
      </c>
      <c r="F38" s="6">
        <v>150000</v>
      </c>
      <c r="G38" s="6">
        <v>0.5</v>
      </c>
      <c r="H38" s="6">
        <v>200000</v>
      </c>
      <c r="I38" s="6">
        <v>0.55000000000000004</v>
      </c>
      <c r="J38" s="6">
        <v>300000</v>
      </c>
      <c r="K38" s="6">
        <v>0.6</v>
      </c>
      <c r="L38" s="6">
        <v>0</v>
      </c>
      <c r="M38" s="6">
        <v>0</v>
      </c>
      <c r="N38" s="6">
        <v>0</v>
      </c>
      <c r="O38" s="6">
        <v>0</v>
      </c>
      <c r="P38" s="6">
        <v>50000</v>
      </c>
      <c r="Q38" s="6">
        <v>0.1</v>
      </c>
    </row>
    <row r="39" spans="1:17">
      <c r="A39" s="6" t="s">
        <v>338</v>
      </c>
      <c r="B39" s="6" t="s">
        <v>660</v>
      </c>
      <c r="C39" s="6" t="s">
        <v>653</v>
      </c>
      <c r="D39" s="6" t="s">
        <v>653</v>
      </c>
      <c r="E39" s="6" t="s">
        <v>653</v>
      </c>
      <c r="F39" s="6" t="s">
        <v>653</v>
      </c>
      <c r="G39" s="6" t="s">
        <v>653</v>
      </c>
      <c r="H39" s="6" t="s">
        <v>653</v>
      </c>
      <c r="I39" s="6" t="s">
        <v>653</v>
      </c>
      <c r="J39" s="6" t="s">
        <v>653</v>
      </c>
      <c r="K39" s="6" t="s">
        <v>653</v>
      </c>
      <c r="L39" s="6" t="s">
        <v>653</v>
      </c>
      <c r="M39" s="6" t="s">
        <v>653</v>
      </c>
      <c r="N39" s="6" t="s">
        <v>653</v>
      </c>
      <c r="O39" s="6" t="s">
        <v>653</v>
      </c>
      <c r="P39" s="6" t="s">
        <v>653</v>
      </c>
      <c r="Q39" s="6" t="s">
        <v>653</v>
      </c>
    </row>
    <row r="40" spans="1:17">
      <c r="A40" s="6" t="s">
        <v>96</v>
      </c>
      <c r="B40" s="6" t="s">
        <v>247</v>
      </c>
      <c r="C40" s="6" t="s">
        <v>653</v>
      </c>
      <c r="D40" s="6" t="s">
        <v>653</v>
      </c>
      <c r="E40" s="6" t="s">
        <v>653</v>
      </c>
      <c r="F40" s="6" t="s">
        <v>653</v>
      </c>
      <c r="G40" s="6" t="s">
        <v>653</v>
      </c>
      <c r="H40" s="6" t="s">
        <v>653</v>
      </c>
      <c r="I40" s="6" t="s">
        <v>653</v>
      </c>
      <c r="J40" s="6" t="s">
        <v>653</v>
      </c>
      <c r="K40" s="6" t="s">
        <v>653</v>
      </c>
      <c r="L40" s="6" t="s">
        <v>653</v>
      </c>
      <c r="M40" s="6" t="s">
        <v>653</v>
      </c>
      <c r="N40" s="6" t="s">
        <v>653</v>
      </c>
      <c r="O40" s="6" t="s">
        <v>653</v>
      </c>
      <c r="P40" s="6" t="s">
        <v>653</v>
      </c>
      <c r="Q40" s="6" t="s">
        <v>653</v>
      </c>
    </row>
    <row r="41" spans="1:17">
      <c r="A41" s="6" t="s">
        <v>1001</v>
      </c>
      <c r="B41" s="6" t="s">
        <v>653</v>
      </c>
      <c r="C41" s="6" t="s">
        <v>653</v>
      </c>
      <c r="D41" s="6" t="s">
        <v>653</v>
      </c>
      <c r="E41" s="6" t="s">
        <v>653</v>
      </c>
      <c r="F41" s="6" t="s">
        <v>653</v>
      </c>
      <c r="G41" s="6" t="s">
        <v>653</v>
      </c>
      <c r="H41" s="6" t="s">
        <v>653</v>
      </c>
      <c r="I41" s="6" t="s">
        <v>653</v>
      </c>
      <c r="J41" s="6" t="s">
        <v>653</v>
      </c>
      <c r="K41" s="6" t="s">
        <v>653</v>
      </c>
      <c r="L41" s="6" t="s">
        <v>653</v>
      </c>
      <c r="M41" s="6" t="s">
        <v>653</v>
      </c>
      <c r="N41" s="6" t="s">
        <v>653</v>
      </c>
      <c r="O41" s="6" t="s">
        <v>653</v>
      </c>
      <c r="P41" s="6" t="s">
        <v>653</v>
      </c>
      <c r="Q41" s="6" t="s">
        <v>653</v>
      </c>
    </row>
    <row r="42" spans="1:17">
      <c r="A42" s="6" t="s">
        <v>339</v>
      </c>
      <c r="B42" s="6" t="s">
        <v>661</v>
      </c>
      <c r="C42" s="6" t="s">
        <v>653</v>
      </c>
      <c r="D42" s="6" t="s">
        <v>653</v>
      </c>
      <c r="E42" s="6" t="s">
        <v>653</v>
      </c>
      <c r="F42" s="6" t="s">
        <v>653</v>
      </c>
      <c r="G42" s="6" t="s">
        <v>653</v>
      </c>
      <c r="H42" s="6" t="s">
        <v>653</v>
      </c>
      <c r="I42" s="6" t="s">
        <v>653</v>
      </c>
      <c r="J42" s="6" t="s">
        <v>653</v>
      </c>
      <c r="K42" s="6" t="s">
        <v>653</v>
      </c>
      <c r="L42" s="6" t="s">
        <v>653</v>
      </c>
      <c r="M42" s="6" t="s">
        <v>653</v>
      </c>
      <c r="N42" s="6" t="s">
        <v>653</v>
      </c>
      <c r="O42" s="6" t="s">
        <v>653</v>
      </c>
      <c r="P42" s="6" t="s">
        <v>653</v>
      </c>
      <c r="Q42" s="6" t="s">
        <v>653</v>
      </c>
    </row>
    <row r="43" spans="1:17">
      <c r="A43" s="6" t="s">
        <v>340</v>
      </c>
      <c r="B43" s="6" t="s">
        <v>1493</v>
      </c>
      <c r="C43" s="6">
        <v>0.39</v>
      </c>
      <c r="D43" s="6">
        <v>0.38</v>
      </c>
      <c r="E43" s="6">
        <v>0.36</v>
      </c>
      <c r="F43" s="6">
        <v>2</v>
      </c>
      <c r="G43" s="6">
        <v>0.2</v>
      </c>
      <c r="H43" s="6">
        <v>10</v>
      </c>
      <c r="I43" s="6">
        <v>0.3</v>
      </c>
      <c r="J43" s="6">
        <v>3000</v>
      </c>
      <c r="K43" s="6">
        <v>0.5</v>
      </c>
      <c r="L43" s="6">
        <v>0</v>
      </c>
      <c r="M43" s="6">
        <v>0</v>
      </c>
      <c r="N43" s="6">
        <v>0</v>
      </c>
      <c r="O43" s="6">
        <v>0</v>
      </c>
      <c r="P43" s="6">
        <v>0</v>
      </c>
      <c r="Q43" s="6">
        <v>0</v>
      </c>
    </row>
    <row r="44" spans="1:17">
      <c r="A44" s="6" t="s">
        <v>341</v>
      </c>
      <c r="B44" s="6" t="s">
        <v>1874</v>
      </c>
      <c r="C44" s="6" t="s">
        <v>653</v>
      </c>
      <c r="D44" s="6" t="s">
        <v>653</v>
      </c>
      <c r="E44" s="6" t="s">
        <v>653</v>
      </c>
      <c r="F44" s="6" t="s">
        <v>653</v>
      </c>
      <c r="G44" s="6" t="s">
        <v>653</v>
      </c>
      <c r="H44" s="6" t="s">
        <v>653</v>
      </c>
      <c r="I44" s="6" t="s">
        <v>653</v>
      </c>
      <c r="J44" s="6" t="s">
        <v>653</v>
      </c>
      <c r="K44" s="6" t="s">
        <v>653</v>
      </c>
      <c r="L44" s="6" t="s">
        <v>653</v>
      </c>
      <c r="M44" s="6" t="s">
        <v>653</v>
      </c>
      <c r="N44" s="6" t="s">
        <v>653</v>
      </c>
      <c r="O44" s="6" t="s">
        <v>653</v>
      </c>
      <c r="P44" s="6" t="s">
        <v>653</v>
      </c>
      <c r="Q44" s="6" t="s">
        <v>653</v>
      </c>
    </row>
    <row r="45" spans="1:17">
      <c r="A45" s="6" t="s">
        <v>342</v>
      </c>
      <c r="B45" s="6" t="s">
        <v>662</v>
      </c>
      <c r="C45" s="6" t="s">
        <v>653</v>
      </c>
      <c r="D45" s="6" t="s">
        <v>653</v>
      </c>
      <c r="E45" s="6" t="s">
        <v>653</v>
      </c>
      <c r="F45" s="6" t="s">
        <v>653</v>
      </c>
      <c r="G45" s="6" t="s">
        <v>653</v>
      </c>
      <c r="H45" s="6" t="s">
        <v>653</v>
      </c>
      <c r="I45" s="6" t="s">
        <v>653</v>
      </c>
      <c r="J45" s="6" t="s">
        <v>653</v>
      </c>
      <c r="K45" s="6" t="s">
        <v>653</v>
      </c>
      <c r="L45" s="6" t="s">
        <v>653</v>
      </c>
      <c r="M45" s="6" t="s">
        <v>653</v>
      </c>
      <c r="N45" s="6" t="s">
        <v>653</v>
      </c>
      <c r="O45" s="6" t="s">
        <v>653</v>
      </c>
      <c r="P45" s="6" t="s">
        <v>653</v>
      </c>
      <c r="Q45" s="6" t="s">
        <v>653</v>
      </c>
    </row>
    <row r="46" spans="1:17">
      <c r="A46" s="6" t="s">
        <v>90</v>
      </c>
      <c r="B46" s="6" t="s">
        <v>242</v>
      </c>
      <c r="C46" s="6">
        <v>0.36399999999999999</v>
      </c>
      <c r="D46" s="6" t="s">
        <v>325</v>
      </c>
      <c r="E46" s="6" t="s">
        <v>325</v>
      </c>
      <c r="F46" s="6">
        <v>2582</v>
      </c>
      <c r="G46" s="6" t="s">
        <v>867</v>
      </c>
      <c r="H46" s="6" t="s">
        <v>867</v>
      </c>
      <c r="I46" s="6" t="s">
        <v>867</v>
      </c>
      <c r="J46" s="6" t="s">
        <v>867</v>
      </c>
      <c r="K46" s="6" t="s">
        <v>867</v>
      </c>
      <c r="L46" s="6">
        <v>79</v>
      </c>
      <c r="M46" s="6" t="s">
        <v>867</v>
      </c>
      <c r="N46" s="6" t="s">
        <v>867</v>
      </c>
      <c r="O46" s="6" t="s">
        <v>867</v>
      </c>
      <c r="P46" s="6" t="s">
        <v>867</v>
      </c>
      <c r="Q46" s="6" t="s">
        <v>867</v>
      </c>
    </row>
    <row r="47" spans="1:17">
      <c r="A47" s="6" t="s">
        <v>1002</v>
      </c>
      <c r="B47" s="6" t="s">
        <v>653</v>
      </c>
      <c r="C47" s="6" t="s">
        <v>653</v>
      </c>
      <c r="D47" s="6" t="s">
        <v>653</v>
      </c>
      <c r="E47" s="6" t="s">
        <v>653</v>
      </c>
      <c r="F47" s="6" t="s">
        <v>653</v>
      </c>
      <c r="G47" s="6" t="s">
        <v>653</v>
      </c>
      <c r="H47" s="6" t="s">
        <v>653</v>
      </c>
      <c r="I47" s="6" t="s">
        <v>653</v>
      </c>
      <c r="J47" s="6" t="s">
        <v>653</v>
      </c>
      <c r="K47" s="6" t="s">
        <v>653</v>
      </c>
      <c r="L47" s="6" t="s">
        <v>653</v>
      </c>
      <c r="M47" s="6" t="s">
        <v>653</v>
      </c>
      <c r="N47" s="6" t="s">
        <v>653</v>
      </c>
      <c r="O47" s="6" t="s">
        <v>653</v>
      </c>
      <c r="P47" s="6" t="s">
        <v>653</v>
      </c>
      <c r="Q47" s="6" t="s">
        <v>653</v>
      </c>
    </row>
    <row r="48" spans="1:17">
      <c r="A48" s="6" t="s">
        <v>207</v>
      </c>
      <c r="B48" s="6" t="s">
        <v>310</v>
      </c>
      <c r="C48" s="6">
        <v>0.45500000000000002</v>
      </c>
      <c r="D48" s="6">
        <v>0.45500000000000002</v>
      </c>
      <c r="E48" s="6">
        <v>0.45500000000000002</v>
      </c>
      <c r="F48" s="6">
        <v>4000</v>
      </c>
      <c r="G48" s="6">
        <v>0.1</v>
      </c>
      <c r="H48" s="6">
        <v>4000</v>
      </c>
      <c r="I48" s="6">
        <v>0.1</v>
      </c>
      <c r="J48" s="6">
        <v>4000</v>
      </c>
      <c r="K48" s="6">
        <v>0.1</v>
      </c>
      <c r="L48" s="6">
        <v>0</v>
      </c>
      <c r="M48" s="6">
        <v>0</v>
      </c>
      <c r="N48" s="6">
        <v>0</v>
      </c>
      <c r="O48" s="6">
        <v>0</v>
      </c>
      <c r="P48" s="6">
        <v>0</v>
      </c>
      <c r="Q48" s="6">
        <v>0</v>
      </c>
    </row>
    <row r="49" spans="1:17">
      <c r="A49" s="6" t="s">
        <v>169</v>
      </c>
      <c r="B49" s="6" t="s">
        <v>286</v>
      </c>
      <c r="C49" s="6" t="s">
        <v>325</v>
      </c>
      <c r="D49" s="6" t="s">
        <v>325</v>
      </c>
      <c r="E49" s="6" t="s">
        <v>325</v>
      </c>
      <c r="F49" s="6">
        <v>0</v>
      </c>
      <c r="G49" s="6">
        <v>0</v>
      </c>
      <c r="H49" s="6">
        <v>0</v>
      </c>
      <c r="I49" s="6">
        <v>0</v>
      </c>
      <c r="J49" s="6">
        <v>0</v>
      </c>
      <c r="K49" s="6">
        <v>0</v>
      </c>
      <c r="L49" s="6">
        <v>0</v>
      </c>
      <c r="M49" s="6">
        <v>0</v>
      </c>
      <c r="N49" s="6">
        <v>0</v>
      </c>
      <c r="O49" s="6">
        <v>0</v>
      </c>
      <c r="P49" s="6">
        <v>0</v>
      </c>
      <c r="Q49" s="6">
        <v>0</v>
      </c>
    </row>
    <row r="50" spans="1:17">
      <c r="A50" s="6" t="s">
        <v>1003</v>
      </c>
      <c r="B50" s="6" t="s">
        <v>653</v>
      </c>
      <c r="C50" s="6" t="s">
        <v>653</v>
      </c>
      <c r="D50" s="6" t="s">
        <v>653</v>
      </c>
      <c r="E50" s="6" t="s">
        <v>653</v>
      </c>
      <c r="F50" s="6" t="s">
        <v>653</v>
      </c>
      <c r="G50" s="6" t="s">
        <v>653</v>
      </c>
      <c r="H50" s="6" t="s">
        <v>653</v>
      </c>
      <c r="I50" s="6" t="s">
        <v>653</v>
      </c>
      <c r="J50" s="6" t="s">
        <v>653</v>
      </c>
      <c r="K50" s="6" t="s">
        <v>653</v>
      </c>
      <c r="L50" s="6" t="s">
        <v>653</v>
      </c>
      <c r="M50" s="6" t="s">
        <v>653</v>
      </c>
      <c r="N50" s="6" t="s">
        <v>653</v>
      </c>
      <c r="O50" s="6" t="s">
        <v>653</v>
      </c>
      <c r="P50" s="6" t="s">
        <v>653</v>
      </c>
      <c r="Q50" s="6" t="s">
        <v>653</v>
      </c>
    </row>
    <row r="51" spans="1:17">
      <c r="A51" s="6" t="s">
        <v>119</v>
      </c>
      <c r="B51" s="6" t="s">
        <v>263</v>
      </c>
      <c r="C51" s="6" t="s">
        <v>653</v>
      </c>
      <c r="D51" s="6" t="s">
        <v>653</v>
      </c>
      <c r="E51" s="6" t="s">
        <v>653</v>
      </c>
      <c r="F51" s="6" t="s">
        <v>653</v>
      </c>
      <c r="G51" s="6" t="s">
        <v>653</v>
      </c>
      <c r="H51" s="6" t="s">
        <v>653</v>
      </c>
      <c r="I51" s="6" t="s">
        <v>653</v>
      </c>
      <c r="J51" s="6" t="s">
        <v>653</v>
      </c>
      <c r="K51" s="6" t="s">
        <v>653</v>
      </c>
      <c r="L51" s="6" t="s">
        <v>653</v>
      </c>
      <c r="M51" s="6" t="s">
        <v>653</v>
      </c>
      <c r="N51" s="6" t="s">
        <v>653</v>
      </c>
      <c r="O51" s="6" t="s">
        <v>653</v>
      </c>
      <c r="P51" s="6" t="s">
        <v>653</v>
      </c>
      <c r="Q51" s="6" t="s">
        <v>653</v>
      </c>
    </row>
    <row r="52" spans="1:17">
      <c r="A52" s="6" t="s">
        <v>114</v>
      </c>
      <c r="B52" s="6" t="s">
        <v>259</v>
      </c>
      <c r="C52" s="6">
        <v>0.35099999999999998</v>
      </c>
      <c r="D52" s="6">
        <v>0.35</v>
      </c>
      <c r="E52" s="6">
        <v>0.34</v>
      </c>
      <c r="F52" s="6">
        <v>4000</v>
      </c>
      <c r="G52" s="6">
        <v>0.02</v>
      </c>
      <c r="H52" s="6">
        <v>8000</v>
      </c>
      <c r="I52" s="6">
        <v>0.04</v>
      </c>
      <c r="J52" s="6">
        <v>40000</v>
      </c>
      <c r="K52" s="6">
        <v>0.2</v>
      </c>
      <c r="L52" s="6">
        <v>0</v>
      </c>
      <c r="M52" s="6">
        <v>0</v>
      </c>
      <c r="N52" s="6">
        <v>0</v>
      </c>
      <c r="O52" s="6">
        <v>0</v>
      </c>
      <c r="P52" s="6" t="s">
        <v>871</v>
      </c>
      <c r="Q52" s="6" t="s">
        <v>871</v>
      </c>
    </row>
    <row r="53" spans="1:17">
      <c r="A53" s="6" t="s">
        <v>138</v>
      </c>
      <c r="B53" s="6" t="s">
        <v>1304</v>
      </c>
      <c r="C53" s="6" t="s">
        <v>325</v>
      </c>
      <c r="D53" s="6" t="s">
        <v>325</v>
      </c>
      <c r="E53" s="6" t="s">
        <v>325</v>
      </c>
      <c r="F53" s="6" t="s">
        <v>867</v>
      </c>
      <c r="G53" s="6" t="s">
        <v>867</v>
      </c>
      <c r="H53" s="6" t="s">
        <v>867</v>
      </c>
      <c r="I53" s="6" t="s">
        <v>867</v>
      </c>
      <c r="J53" s="6" t="s">
        <v>867</v>
      </c>
      <c r="K53" s="6" t="s">
        <v>867</v>
      </c>
      <c r="L53" s="6" t="s">
        <v>867</v>
      </c>
      <c r="M53" s="6" t="s">
        <v>867</v>
      </c>
      <c r="N53" s="6" t="s">
        <v>867</v>
      </c>
      <c r="O53" s="6" t="s">
        <v>867</v>
      </c>
      <c r="P53" s="6" t="s">
        <v>867</v>
      </c>
      <c r="Q53" s="6" t="s">
        <v>867</v>
      </c>
    </row>
    <row r="54" spans="1:17">
      <c r="A54" s="6" t="s">
        <v>343</v>
      </c>
      <c r="B54" s="6" t="s">
        <v>663</v>
      </c>
      <c r="C54" s="6" t="s">
        <v>653</v>
      </c>
      <c r="D54" s="6" t="s">
        <v>653</v>
      </c>
      <c r="E54" s="6" t="s">
        <v>653</v>
      </c>
      <c r="F54" s="6" t="s">
        <v>653</v>
      </c>
      <c r="G54" s="6" t="s">
        <v>653</v>
      </c>
      <c r="H54" s="6" t="s">
        <v>653</v>
      </c>
      <c r="I54" s="6" t="s">
        <v>653</v>
      </c>
      <c r="J54" s="6" t="s">
        <v>653</v>
      </c>
      <c r="K54" s="6" t="s">
        <v>653</v>
      </c>
      <c r="L54" s="6" t="s">
        <v>653</v>
      </c>
      <c r="M54" s="6" t="s">
        <v>653</v>
      </c>
      <c r="N54" s="6" t="s">
        <v>653</v>
      </c>
      <c r="O54" s="6" t="s">
        <v>653</v>
      </c>
      <c r="P54" s="6" t="s">
        <v>653</v>
      </c>
      <c r="Q54" s="6" t="s">
        <v>653</v>
      </c>
    </row>
    <row r="55" spans="1:17">
      <c r="A55" s="6" t="s">
        <v>218</v>
      </c>
      <c r="B55" s="6" t="s">
        <v>316</v>
      </c>
      <c r="C55" s="6">
        <v>0</v>
      </c>
      <c r="D55" s="6">
        <v>0.45</v>
      </c>
      <c r="E55" s="6">
        <v>0.3</v>
      </c>
      <c r="F55" s="6">
        <v>0</v>
      </c>
      <c r="G55" s="6">
        <v>0</v>
      </c>
      <c r="H55" s="6">
        <v>1000</v>
      </c>
      <c r="I55" s="6">
        <v>7.0000000000000007E-2</v>
      </c>
      <c r="J55" s="6" t="s">
        <v>1311</v>
      </c>
      <c r="K55" s="6">
        <v>0.5</v>
      </c>
      <c r="L55" s="6">
        <v>0</v>
      </c>
      <c r="M55" s="6">
        <v>0</v>
      </c>
      <c r="N55" s="6">
        <v>0</v>
      </c>
      <c r="O55" s="6">
        <v>0</v>
      </c>
      <c r="P55" s="6" t="s">
        <v>1592</v>
      </c>
      <c r="Q55" s="6" t="s">
        <v>1593</v>
      </c>
    </row>
    <row r="56" spans="1:17">
      <c r="A56" s="6" t="s">
        <v>120</v>
      </c>
      <c r="B56" s="6" t="s">
        <v>264</v>
      </c>
      <c r="C56" s="6" t="s">
        <v>1494</v>
      </c>
      <c r="D56" s="6" t="s">
        <v>1494</v>
      </c>
      <c r="E56" s="6" t="s">
        <v>1494</v>
      </c>
      <c r="F56" s="6">
        <v>137600</v>
      </c>
      <c r="G56" s="6">
        <v>0.3538</v>
      </c>
      <c r="H56" s="6" t="s">
        <v>1649</v>
      </c>
      <c r="I56" s="6" t="s">
        <v>1649</v>
      </c>
      <c r="J56" s="6" t="s">
        <v>1873</v>
      </c>
      <c r="K56" s="6" t="s">
        <v>1873</v>
      </c>
      <c r="L56" s="6">
        <v>600</v>
      </c>
      <c r="M56" s="6">
        <v>1.5E-3</v>
      </c>
      <c r="N56" s="6" t="s">
        <v>1649</v>
      </c>
      <c r="O56" s="6" t="s">
        <v>1649</v>
      </c>
      <c r="P56" s="6" t="s">
        <v>1873</v>
      </c>
      <c r="Q56" s="6" t="s">
        <v>1873</v>
      </c>
    </row>
    <row r="57" spans="1:17">
      <c r="A57" s="6" t="s">
        <v>106</v>
      </c>
      <c r="B57" s="6" t="s">
        <v>253</v>
      </c>
      <c r="C57" s="6">
        <v>0.372</v>
      </c>
      <c r="D57" s="6">
        <v>0.372</v>
      </c>
      <c r="E57" s="6" t="s">
        <v>1875</v>
      </c>
      <c r="F57" s="6">
        <v>0</v>
      </c>
      <c r="G57" s="6">
        <v>0</v>
      </c>
      <c r="H57" s="6">
        <v>0</v>
      </c>
      <c r="I57" s="6">
        <v>0</v>
      </c>
      <c r="J57" s="6">
        <v>0</v>
      </c>
      <c r="K57" s="6">
        <v>0</v>
      </c>
      <c r="L57" s="6">
        <v>0</v>
      </c>
      <c r="M57" s="6">
        <v>0</v>
      </c>
      <c r="N57" s="6">
        <v>0</v>
      </c>
      <c r="O57" s="6">
        <v>0</v>
      </c>
      <c r="P57" s="6">
        <v>0</v>
      </c>
      <c r="Q57" s="6">
        <v>0</v>
      </c>
    </row>
    <row r="58" spans="1:17">
      <c r="A58" s="6" t="s">
        <v>224</v>
      </c>
      <c r="B58" s="6" t="s">
        <v>1495</v>
      </c>
      <c r="C58" s="6">
        <v>0.2</v>
      </c>
      <c r="D58" s="6">
        <v>0.17</v>
      </c>
      <c r="E58" s="6">
        <v>0.1</v>
      </c>
      <c r="F58" s="6">
        <v>100000</v>
      </c>
      <c r="G58" s="6">
        <v>0.85</v>
      </c>
      <c r="H58" s="6">
        <v>130000</v>
      </c>
      <c r="I58" s="6">
        <v>0.85</v>
      </c>
      <c r="J58" s="6">
        <v>260000</v>
      </c>
      <c r="K58" s="6">
        <v>0.9</v>
      </c>
      <c r="L58" s="6">
        <v>1200</v>
      </c>
      <c r="M58" s="6">
        <v>0.01</v>
      </c>
      <c r="N58" s="6">
        <v>1500</v>
      </c>
      <c r="O58" s="6">
        <v>0.01</v>
      </c>
      <c r="P58" s="6">
        <v>3000</v>
      </c>
      <c r="Q58" s="6">
        <v>0.01</v>
      </c>
    </row>
    <row r="59" spans="1:17">
      <c r="A59" s="6" t="s">
        <v>130</v>
      </c>
      <c r="B59" s="6" t="s">
        <v>873</v>
      </c>
      <c r="C59" s="6">
        <v>0.48099999999999998</v>
      </c>
      <c r="D59" s="6">
        <v>0.48099999999999998</v>
      </c>
      <c r="E59" s="6" t="s">
        <v>874</v>
      </c>
      <c r="F59" s="6">
        <v>4953</v>
      </c>
      <c r="G59" s="6">
        <v>6.3E-2</v>
      </c>
      <c r="H59" s="6">
        <v>3205</v>
      </c>
      <c r="I59" s="6">
        <v>6.3E-2</v>
      </c>
      <c r="J59" s="6" t="s">
        <v>875</v>
      </c>
      <c r="K59" s="6" t="s">
        <v>875</v>
      </c>
      <c r="L59" s="6">
        <v>0</v>
      </c>
      <c r="M59" s="6">
        <v>0</v>
      </c>
      <c r="N59" s="6">
        <v>0</v>
      </c>
      <c r="O59" s="6">
        <v>0</v>
      </c>
      <c r="P59" s="6" t="s">
        <v>875</v>
      </c>
      <c r="Q59" s="6" t="s">
        <v>875</v>
      </c>
    </row>
    <row r="60" spans="1:17">
      <c r="A60" s="6" t="s">
        <v>133</v>
      </c>
      <c r="B60" s="6" t="s">
        <v>272</v>
      </c>
      <c r="C60" s="6">
        <v>0.4</v>
      </c>
      <c r="D60" s="6">
        <v>0.4</v>
      </c>
      <c r="E60" s="6" t="s">
        <v>1494</v>
      </c>
      <c r="F60" s="6">
        <v>300</v>
      </c>
      <c r="G60" s="6">
        <v>0.05</v>
      </c>
      <c r="H60" s="6">
        <v>300</v>
      </c>
      <c r="I60" s="6">
        <v>0.05</v>
      </c>
      <c r="J60" s="6">
        <v>300</v>
      </c>
      <c r="K60" s="6">
        <v>0.05</v>
      </c>
      <c r="L60" s="6">
        <v>0</v>
      </c>
      <c r="M60" s="6">
        <v>0</v>
      </c>
      <c r="N60" s="6">
        <v>0</v>
      </c>
      <c r="O60" s="6">
        <v>0</v>
      </c>
      <c r="P60" s="6">
        <v>0</v>
      </c>
      <c r="Q60" s="6">
        <v>0</v>
      </c>
    </row>
    <row r="61" spans="1:17">
      <c r="A61" s="6" t="s">
        <v>344</v>
      </c>
      <c r="B61" s="6" t="s">
        <v>664</v>
      </c>
      <c r="C61" s="6" t="s">
        <v>653</v>
      </c>
      <c r="D61" s="6" t="s">
        <v>653</v>
      </c>
      <c r="E61" s="6" t="s">
        <v>653</v>
      </c>
      <c r="F61" s="6" t="s">
        <v>653</v>
      </c>
      <c r="G61" s="6" t="s">
        <v>653</v>
      </c>
      <c r="H61" s="6" t="s">
        <v>653</v>
      </c>
      <c r="I61" s="6" t="s">
        <v>653</v>
      </c>
      <c r="J61" s="6" t="s">
        <v>653</v>
      </c>
      <c r="K61" s="6" t="s">
        <v>653</v>
      </c>
      <c r="L61" s="6" t="s">
        <v>653</v>
      </c>
      <c r="M61" s="6" t="s">
        <v>653</v>
      </c>
      <c r="N61" s="6" t="s">
        <v>653</v>
      </c>
      <c r="O61" s="6" t="s">
        <v>653</v>
      </c>
      <c r="P61" s="6" t="s">
        <v>653</v>
      </c>
      <c r="Q61" s="6" t="s">
        <v>653</v>
      </c>
    </row>
    <row r="62" spans="1:17">
      <c r="A62" s="6" t="s">
        <v>1004</v>
      </c>
      <c r="B62" s="6" t="s">
        <v>653</v>
      </c>
      <c r="C62" s="6" t="s">
        <v>653</v>
      </c>
      <c r="D62" s="6" t="s">
        <v>653</v>
      </c>
      <c r="E62" s="6" t="s">
        <v>653</v>
      </c>
      <c r="F62" s="6" t="s">
        <v>653</v>
      </c>
      <c r="G62" s="6" t="s">
        <v>653</v>
      </c>
      <c r="H62" s="6" t="s">
        <v>653</v>
      </c>
      <c r="I62" s="6" t="s">
        <v>653</v>
      </c>
      <c r="J62" s="6" t="s">
        <v>653</v>
      </c>
      <c r="K62" s="6" t="s">
        <v>653</v>
      </c>
      <c r="L62" s="6" t="s">
        <v>653</v>
      </c>
      <c r="M62" s="6" t="s">
        <v>653</v>
      </c>
      <c r="N62" s="6" t="s">
        <v>653</v>
      </c>
      <c r="O62" s="6" t="s">
        <v>653</v>
      </c>
      <c r="P62" s="6" t="s">
        <v>653</v>
      </c>
      <c r="Q62" s="6" t="s">
        <v>653</v>
      </c>
    </row>
    <row r="63" spans="1:17">
      <c r="A63" s="6" t="s">
        <v>78</v>
      </c>
      <c r="B63" s="6" t="s">
        <v>237</v>
      </c>
      <c r="C63" s="6">
        <v>0.31</v>
      </c>
      <c r="D63" s="6">
        <v>0.28000000000000003</v>
      </c>
      <c r="E63" s="6" t="s">
        <v>1876</v>
      </c>
      <c r="F63" s="6">
        <v>0</v>
      </c>
      <c r="G63" s="6">
        <v>3.0000000000000001E-5</v>
      </c>
      <c r="H63" s="6">
        <v>0</v>
      </c>
      <c r="I63" s="6">
        <v>0</v>
      </c>
      <c r="J63" s="6">
        <v>7000</v>
      </c>
      <c r="K63" s="6">
        <v>0.01</v>
      </c>
      <c r="L63" s="6">
        <v>0</v>
      </c>
      <c r="M63" s="6">
        <v>0</v>
      </c>
      <c r="N63" s="6">
        <v>0</v>
      </c>
      <c r="O63" s="6">
        <v>0</v>
      </c>
      <c r="P63" s="6" t="s">
        <v>868</v>
      </c>
      <c r="Q63" s="6" t="s">
        <v>868</v>
      </c>
    </row>
    <row r="64" spans="1:17">
      <c r="A64" s="6" t="s">
        <v>134</v>
      </c>
      <c r="B64" s="6" t="s">
        <v>273</v>
      </c>
      <c r="C64" s="6" t="s">
        <v>1305</v>
      </c>
      <c r="D64" s="6" t="s">
        <v>1305</v>
      </c>
      <c r="E64" s="6" t="s">
        <v>877</v>
      </c>
      <c r="F64" s="6">
        <v>13523</v>
      </c>
      <c r="G64" s="6">
        <v>4.07E-2</v>
      </c>
      <c r="H64" s="6">
        <v>11757</v>
      </c>
      <c r="I64" s="6">
        <v>3.6799999999999999E-2</v>
      </c>
      <c r="J64" s="6" t="s">
        <v>878</v>
      </c>
      <c r="K64" s="6" t="s">
        <v>878</v>
      </c>
      <c r="L64" s="6">
        <v>0</v>
      </c>
      <c r="M64" s="6">
        <v>0</v>
      </c>
      <c r="N64" s="6">
        <v>0</v>
      </c>
      <c r="O64" s="6">
        <v>0</v>
      </c>
      <c r="P64" s="6" t="s">
        <v>878</v>
      </c>
      <c r="Q64" s="6">
        <v>0</v>
      </c>
    </row>
    <row r="65" spans="1:17">
      <c r="A65" s="6" t="s">
        <v>229</v>
      </c>
      <c r="B65" s="6" t="s">
        <v>322</v>
      </c>
      <c r="C65" s="6">
        <v>0.47799999999999998</v>
      </c>
      <c r="D65" s="6">
        <v>0.47799999999999998</v>
      </c>
      <c r="E65" s="6" t="s">
        <v>325</v>
      </c>
      <c r="F65" s="6">
        <v>0</v>
      </c>
      <c r="G65" s="6">
        <v>0</v>
      </c>
      <c r="H65" s="6">
        <v>0</v>
      </c>
      <c r="I65" s="6">
        <v>0</v>
      </c>
      <c r="J65" s="6">
        <v>0</v>
      </c>
      <c r="K65" s="6">
        <v>0</v>
      </c>
      <c r="L65" s="6">
        <v>0</v>
      </c>
      <c r="M65" s="6">
        <v>0</v>
      </c>
      <c r="N65" s="6">
        <v>0</v>
      </c>
      <c r="O65" s="6">
        <v>0</v>
      </c>
      <c r="P65" s="6">
        <v>0</v>
      </c>
      <c r="Q65" s="6">
        <v>0</v>
      </c>
    </row>
    <row r="66" spans="1:17">
      <c r="A66" s="6" t="s">
        <v>109</v>
      </c>
      <c r="B66" s="6" t="s">
        <v>256</v>
      </c>
      <c r="C66" s="6">
        <v>0.44700000000000001</v>
      </c>
      <c r="D66" s="6">
        <v>0.44700000000000001</v>
      </c>
      <c r="E66" s="6">
        <v>0.44700000000000001</v>
      </c>
      <c r="F66" s="6">
        <v>0</v>
      </c>
      <c r="G66" s="6">
        <v>0</v>
      </c>
      <c r="H66" s="6">
        <v>0</v>
      </c>
      <c r="I66" s="6">
        <v>0</v>
      </c>
      <c r="J66" s="6">
        <v>0</v>
      </c>
      <c r="K66" s="6">
        <v>0</v>
      </c>
      <c r="L66" s="6">
        <v>0</v>
      </c>
      <c r="M66" s="6">
        <v>0</v>
      </c>
      <c r="N66" s="6">
        <v>0</v>
      </c>
      <c r="O66" s="6">
        <v>0</v>
      </c>
      <c r="P66" s="6">
        <v>0</v>
      </c>
      <c r="Q66" s="6">
        <v>0</v>
      </c>
    </row>
    <row r="67" spans="1:17">
      <c r="A67" s="6" t="s">
        <v>184</v>
      </c>
      <c r="B67" s="6" t="s">
        <v>297</v>
      </c>
      <c r="C67" s="6" t="s">
        <v>1877</v>
      </c>
      <c r="D67" s="6" t="s">
        <v>1877</v>
      </c>
      <c r="E67" s="6" t="s">
        <v>325</v>
      </c>
      <c r="F67" s="6">
        <v>90529.797721200797</v>
      </c>
      <c r="G67" s="6">
        <v>1.44198529183186E-2</v>
      </c>
      <c r="H67" s="6" t="s">
        <v>867</v>
      </c>
      <c r="I67" s="6" t="s">
        <v>867</v>
      </c>
      <c r="J67" s="6" t="s">
        <v>867</v>
      </c>
      <c r="K67" s="6" t="s">
        <v>867</v>
      </c>
      <c r="L67" s="6">
        <v>89845.4126945225</v>
      </c>
      <c r="M67" s="6">
        <v>1.4310842054795001E-2</v>
      </c>
      <c r="N67" s="6" t="s">
        <v>867</v>
      </c>
      <c r="O67" s="6" t="s">
        <v>867</v>
      </c>
      <c r="P67" s="6" t="s">
        <v>867</v>
      </c>
      <c r="Q67" s="6" t="s">
        <v>867</v>
      </c>
    </row>
    <row r="68" spans="1:17">
      <c r="A68" s="6" t="s">
        <v>345</v>
      </c>
      <c r="B68" s="6" t="s">
        <v>665</v>
      </c>
      <c r="C68" s="6">
        <v>0.189</v>
      </c>
      <c r="D68" s="6">
        <v>0.189</v>
      </c>
      <c r="E68" s="6" t="s">
        <v>325</v>
      </c>
      <c r="F68" s="6">
        <v>0</v>
      </c>
      <c r="G68" s="6">
        <v>0</v>
      </c>
      <c r="H68" s="6">
        <v>0</v>
      </c>
      <c r="I68" s="6">
        <v>0</v>
      </c>
      <c r="J68" s="6">
        <v>750</v>
      </c>
      <c r="K68" s="6">
        <v>0.25</v>
      </c>
      <c r="L68" s="6">
        <v>0</v>
      </c>
      <c r="M68" s="6">
        <v>0</v>
      </c>
      <c r="N68" s="6">
        <v>0</v>
      </c>
      <c r="O68" s="6">
        <v>0</v>
      </c>
      <c r="P68" s="6">
        <v>0</v>
      </c>
      <c r="Q68" s="6">
        <v>0</v>
      </c>
    </row>
    <row r="69" spans="1:17">
      <c r="A69" s="6" t="s">
        <v>118</v>
      </c>
      <c r="B69" s="6" t="s">
        <v>262</v>
      </c>
      <c r="C69" s="6">
        <v>0.45</v>
      </c>
      <c r="D69" s="6">
        <v>0.45</v>
      </c>
      <c r="E69" s="6" t="s">
        <v>325</v>
      </c>
      <c r="F69" s="6">
        <v>4522</v>
      </c>
      <c r="G69" s="6">
        <v>0.17100000000000001</v>
      </c>
      <c r="H69" s="6">
        <v>4522</v>
      </c>
      <c r="I69" s="6">
        <v>0.17100000000000001</v>
      </c>
      <c r="J69" s="6" t="s">
        <v>882</v>
      </c>
      <c r="K69" s="6" t="s">
        <v>882</v>
      </c>
      <c r="L69" s="6">
        <v>0</v>
      </c>
      <c r="M69" s="6">
        <v>2.2000000000000001E-3</v>
      </c>
      <c r="N69" s="6">
        <v>0</v>
      </c>
      <c r="O69" s="6">
        <v>2.2000000000000001E-3</v>
      </c>
      <c r="P69" s="6" t="s">
        <v>882</v>
      </c>
      <c r="Q69" s="6" t="s">
        <v>882</v>
      </c>
    </row>
    <row r="70" spans="1:17">
      <c r="A70" s="6" t="s">
        <v>84</v>
      </c>
      <c r="B70" s="6" t="s">
        <v>240</v>
      </c>
      <c r="C70" s="6">
        <v>0.45100000000000001</v>
      </c>
      <c r="D70" s="6" t="s">
        <v>1650</v>
      </c>
      <c r="E70" s="6">
        <v>0.37</v>
      </c>
      <c r="F70" s="6">
        <v>17135</v>
      </c>
      <c r="G70" s="6">
        <v>0.1195</v>
      </c>
      <c r="H70" s="6" t="s">
        <v>1651</v>
      </c>
      <c r="I70" s="6" t="s">
        <v>1651</v>
      </c>
      <c r="J70" s="6" t="s">
        <v>885</v>
      </c>
      <c r="K70" s="6" t="s">
        <v>885</v>
      </c>
      <c r="L70" s="6">
        <v>401</v>
      </c>
      <c r="M70" s="6">
        <v>2.8E-3</v>
      </c>
      <c r="N70" s="6" t="s">
        <v>1651</v>
      </c>
      <c r="O70" s="6" t="s">
        <v>1651</v>
      </c>
      <c r="P70" s="6" t="s">
        <v>1652</v>
      </c>
      <c r="Q70" s="6" t="s">
        <v>1652</v>
      </c>
    </row>
    <row r="71" spans="1:17">
      <c r="A71" s="6" t="s">
        <v>91</v>
      </c>
      <c r="B71" s="6" t="s">
        <v>879</v>
      </c>
      <c r="C71" s="6">
        <v>0.5</v>
      </c>
      <c r="D71" s="6" t="s">
        <v>325</v>
      </c>
      <c r="E71" s="6" t="s">
        <v>325</v>
      </c>
      <c r="F71" s="6">
        <v>1799</v>
      </c>
      <c r="G71" s="6" t="s">
        <v>867</v>
      </c>
      <c r="H71" s="6" t="s">
        <v>867</v>
      </c>
      <c r="I71" s="6" t="s">
        <v>867</v>
      </c>
      <c r="J71" s="6" t="s">
        <v>867</v>
      </c>
      <c r="K71" s="6" t="s">
        <v>867</v>
      </c>
      <c r="L71" s="6">
        <v>4</v>
      </c>
      <c r="M71" s="6" t="s">
        <v>867</v>
      </c>
      <c r="N71" s="6" t="s">
        <v>867</v>
      </c>
      <c r="O71" s="6" t="s">
        <v>867</v>
      </c>
      <c r="P71" s="6" t="s">
        <v>867</v>
      </c>
      <c r="Q71" s="6" t="s">
        <v>867</v>
      </c>
    </row>
    <row r="72" spans="1:17">
      <c r="A72" s="6" t="s">
        <v>182</v>
      </c>
      <c r="B72" s="6" t="s">
        <v>295</v>
      </c>
      <c r="C72" s="6">
        <v>0.443</v>
      </c>
      <c r="D72" s="6">
        <v>0.443</v>
      </c>
      <c r="E72" s="6" t="s">
        <v>1648</v>
      </c>
      <c r="F72" s="6">
        <v>1067</v>
      </c>
      <c r="G72" s="6">
        <v>2.3999999999999998E-3</v>
      </c>
      <c r="H72" s="6" t="s">
        <v>1872</v>
      </c>
      <c r="I72" s="6" t="s">
        <v>1872</v>
      </c>
      <c r="J72" s="6" t="s">
        <v>1872</v>
      </c>
      <c r="K72" s="6" t="s">
        <v>1872</v>
      </c>
      <c r="L72" s="6">
        <v>0</v>
      </c>
      <c r="M72" s="6">
        <v>0</v>
      </c>
      <c r="N72" s="6">
        <v>0</v>
      </c>
      <c r="O72" s="6">
        <v>0</v>
      </c>
      <c r="P72" s="6" t="s">
        <v>880</v>
      </c>
      <c r="Q72" s="6" t="s">
        <v>880</v>
      </c>
    </row>
    <row r="73" spans="1:17">
      <c r="A73" s="6" t="s">
        <v>117</v>
      </c>
      <c r="B73" s="6" t="s">
        <v>261</v>
      </c>
      <c r="C73" s="6">
        <v>0.5</v>
      </c>
      <c r="D73" s="6">
        <v>0.5</v>
      </c>
      <c r="E73" s="6">
        <v>0.4</v>
      </c>
      <c r="F73" s="6">
        <v>400</v>
      </c>
      <c r="G73" s="6">
        <v>0.4</v>
      </c>
      <c r="H73" s="6">
        <v>0</v>
      </c>
      <c r="I73" s="6">
        <v>0</v>
      </c>
      <c r="J73" s="6">
        <v>0</v>
      </c>
      <c r="K73" s="6">
        <v>0</v>
      </c>
      <c r="L73" s="6">
        <v>0</v>
      </c>
      <c r="M73" s="6">
        <v>0</v>
      </c>
      <c r="N73" s="6">
        <v>0</v>
      </c>
      <c r="O73" s="6">
        <v>0</v>
      </c>
      <c r="P73" s="6" t="s">
        <v>867</v>
      </c>
      <c r="Q73" s="6" t="s">
        <v>867</v>
      </c>
    </row>
    <row r="74" spans="1:17">
      <c r="A74" s="6" t="s">
        <v>92</v>
      </c>
      <c r="B74" s="6" t="s">
        <v>243</v>
      </c>
      <c r="C74" s="6">
        <v>0.94099999999999995</v>
      </c>
      <c r="D74" s="6" t="s">
        <v>1878</v>
      </c>
      <c r="E74" s="6" t="s">
        <v>1490</v>
      </c>
      <c r="F74" s="6">
        <v>0</v>
      </c>
      <c r="G74" s="6">
        <v>0</v>
      </c>
      <c r="H74" s="6">
        <v>0</v>
      </c>
      <c r="I74" s="6">
        <v>0</v>
      </c>
      <c r="J74" s="6" t="s">
        <v>881</v>
      </c>
      <c r="K74" s="6" t="s">
        <v>881</v>
      </c>
      <c r="L74" s="6">
        <v>0</v>
      </c>
      <c r="M74" s="6">
        <v>0</v>
      </c>
      <c r="N74" s="6" t="s">
        <v>1491</v>
      </c>
      <c r="O74" s="6" t="s">
        <v>1303</v>
      </c>
      <c r="P74" s="6" t="s">
        <v>1491</v>
      </c>
      <c r="Q74" s="6" t="s">
        <v>1303</v>
      </c>
    </row>
    <row r="75" spans="1:17">
      <c r="A75" s="6" t="s">
        <v>99</v>
      </c>
      <c r="B75" s="6" t="s">
        <v>249</v>
      </c>
      <c r="C75" s="6">
        <v>0.38</v>
      </c>
      <c r="D75" s="6" t="s">
        <v>1647</v>
      </c>
      <c r="E75" s="6" t="s">
        <v>1871</v>
      </c>
      <c r="F75" s="6">
        <v>300</v>
      </c>
      <c r="G75" s="6">
        <v>0.28000000000000003</v>
      </c>
      <c r="H75" s="6" t="s">
        <v>1649</v>
      </c>
      <c r="I75" s="6" t="s">
        <v>1649</v>
      </c>
      <c r="J75" s="6" t="s">
        <v>1873</v>
      </c>
      <c r="K75" s="6" t="s">
        <v>1873</v>
      </c>
      <c r="L75" s="6">
        <v>0</v>
      </c>
      <c r="M75" s="6">
        <v>0</v>
      </c>
      <c r="N75" s="6">
        <v>0</v>
      </c>
      <c r="O75" s="6">
        <v>0</v>
      </c>
      <c r="P75" s="6">
        <v>0</v>
      </c>
      <c r="Q75" s="6">
        <v>0</v>
      </c>
    </row>
    <row r="76" spans="1:17">
      <c r="A76" s="6" t="s">
        <v>93</v>
      </c>
      <c r="B76" s="6" t="s">
        <v>244</v>
      </c>
      <c r="C76" s="6">
        <v>0.45</v>
      </c>
      <c r="D76" s="6">
        <v>0.45</v>
      </c>
      <c r="E76" s="6" t="s">
        <v>325</v>
      </c>
      <c r="F76" s="6">
        <v>50.61</v>
      </c>
      <c r="G76" s="6">
        <v>0.17100000000000001</v>
      </c>
      <c r="H76" s="6">
        <v>50.61</v>
      </c>
      <c r="I76" s="6">
        <v>0.17100000000000001</v>
      </c>
      <c r="J76" s="6" t="s">
        <v>882</v>
      </c>
      <c r="K76" s="6" t="s">
        <v>882</v>
      </c>
      <c r="L76" s="6">
        <v>0.65</v>
      </c>
      <c r="M76" s="6">
        <v>2.2000000000000001E-3</v>
      </c>
      <c r="N76" s="6">
        <v>0.65</v>
      </c>
      <c r="O76" s="6">
        <v>2.2000000000000001E-3</v>
      </c>
      <c r="P76" s="6" t="s">
        <v>882</v>
      </c>
      <c r="Q76" s="6" t="s">
        <v>882</v>
      </c>
    </row>
    <row r="77" spans="1:17">
      <c r="A77" s="6" t="s">
        <v>346</v>
      </c>
      <c r="B77" s="6" t="s">
        <v>666</v>
      </c>
      <c r="C77" s="6" t="s">
        <v>325</v>
      </c>
      <c r="D77" s="6" t="s">
        <v>325</v>
      </c>
      <c r="E77" s="6" t="s">
        <v>1879</v>
      </c>
      <c r="F77" s="6" t="s">
        <v>1880</v>
      </c>
      <c r="G77" s="6" t="s">
        <v>1880</v>
      </c>
      <c r="H77" s="6" t="s">
        <v>1880</v>
      </c>
      <c r="I77" s="6" t="s">
        <v>1880</v>
      </c>
      <c r="J77" s="6" t="s">
        <v>1880</v>
      </c>
      <c r="K77" s="6" t="s">
        <v>1880</v>
      </c>
      <c r="L77" s="6">
        <v>0</v>
      </c>
      <c r="M77" s="6">
        <v>0</v>
      </c>
      <c r="N77" s="6">
        <v>0</v>
      </c>
      <c r="O77" s="6">
        <v>0</v>
      </c>
      <c r="P77" s="6">
        <v>0</v>
      </c>
      <c r="Q77" s="6">
        <v>0</v>
      </c>
    </row>
    <row r="78" spans="1:17">
      <c r="A78" s="6" t="s">
        <v>192</v>
      </c>
      <c r="B78" s="6" t="s">
        <v>883</v>
      </c>
      <c r="C78" s="6">
        <v>0.51</v>
      </c>
      <c r="D78" s="6">
        <v>0.51</v>
      </c>
      <c r="E78" s="6">
        <v>0.51</v>
      </c>
      <c r="F78" s="6">
        <v>1163</v>
      </c>
      <c r="G78" s="6">
        <v>0.5</v>
      </c>
      <c r="H78" s="6">
        <v>1163</v>
      </c>
      <c r="I78" s="6">
        <v>0.5</v>
      </c>
      <c r="J78" s="6">
        <v>1163</v>
      </c>
      <c r="K78" s="6">
        <v>0.5</v>
      </c>
      <c r="L78" s="6">
        <v>0</v>
      </c>
      <c r="M78" s="6">
        <v>0</v>
      </c>
      <c r="N78" s="6">
        <v>0</v>
      </c>
      <c r="O78" s="6">
        <v>0</v>
      </c>
      <c r="P78" s="6">
        <v>0</v>
      </c>
      <c r="Q78" s="6">
        <v>0</v>
      </c>
    </row>
    <row r="79" spans="1:17">
      <c r="A79" s="6" t="s">
        <v>158</v>
      </c>
      <c r="B79" s="6" t="s">
        <v>884</v>
      </c>
      <c r="C79" s="6" t="s">
        <v>1653</v>
      </c>
      <c r="D79" s="6" t="s">
        <v>1653</v>
      </c>
      <c r="E79" s="6" t="s">
        <v>325</v>
      </c>
      <c r="F79" s="6">
        <v>3600</v>
      </c>
      <c r="G79" s="6">
        <v>2.3999999999999998E-3</v>
      </c>
      <c r="H79" s="6">
        <v>3600</v>
      </c>
      <c r="I79" s="6">
        <v>2.3999999999999998E-3</v>
      </c>
      <c r="J79" s="6" t="s">
        <v>871</v>
      </c>
      <c r="K79" s="6" t="s">
        <v>871</v>
      </c>
      <c r="L79" s="6">
        <v>6800</v>
      </c>
      <c r="M79" s="6">
        <v>3.8300000000000001E-2</v>
      </c>
      <c r="N79" s="6">
        <v>6800</v>
      </c>
      <c r="O79" s="6">
        <v>3.8300000000000001E-2</v>
      </c>
      <c r="P79" s="6" t="s">
        <v>871</v>
      </c>
      <c r="Q79" s="6" t="s">
        <v>871</v>
      </c>
    </row>
    <row r="80" spans="1:17">
      <c r="A80" s="6" t="s">
        <v>129</v>
      </c>
      <c r="B80" s="6" t="s">
        <v>1666</v>
      </c>
      <c r="C80" s="6">
        <v>0.41</v>
      </c>
      <c r="D80" s="6">
        <v>0.41</v>
      </c>
      <c r="E80" s="6" t="s">
        <v>325</v>
      </c>
      <c r="F80" s="6" t="s">
        <v>867</v>
      </c>
      <c r="G80" s="6" t="s">
        <v>867</v>
      </c>
      <c r="H80" s="6" t="s">
        <v>867</v>
      </c>
      <c r="I80" s="6" t="s">
        <v>867</v>
      </c>
      <c r="J80" s="6" t="s">
        <v>867</v>
      </c>
      <c r="K80" s="6" t="s">
        <v>867</v>
      </c>
      <c r="L80" s="6">
        <v>0</v>
      </c>
      <c r="M80" s="6">
        <v>0</v>
      </c>
      <c r="N80" s="6">
        <v>0</v>
      </c>
      <c r="O80" s="6">
        <v>0</v>
      </c>
      <c r="P80" s="6">
        <v>0</v>
      </c>
      <c r="Q80" s="6">
        <v>0</v>
      </c>
    </row>
    <row r="81" spans="1:17">
      <c r="A81" s="6" t="s">
        <v>217</v>
      </c>
      <c r="B81" s="6" t="s">
        <v>653</v>
      </c>
      <c r="C81" s="6" t="s">
        <v>653</v>
      </c>
      <c r="D81" s="6" t="s">
        <v>653</v>
      </c>
      <c r="E81" s="6" t="s">
        <v>653</v>
      </c>
      <c r="F81" s="6" t="s">
        <v>653</v>
      </c>
      <c r="G81" s="6" t="s">
        <v>653</v>
      </c>
      <c r="H81" s="6" t="s">
        <v>653</v>
      </c>
      <c r="I81" s="6" t="s">
        <v>653</v>
      </c>
      <c r="J81" s="6" t="s">
        <v>653</v>
      </c>
      <c r="K81" s="6" t="s">
        <v>653</v>
      </c>
      <c r="L81" s="6" t="s">
        <v>653</v>
      </c>
      <c r="M81" s="6" t="s">
        <v>653</v>
      </c>
      <c r="N81" s="6" t="s">
        <v>653</v>
      </c>
      <c r="O81" s="6" t="s">
        <v>653</v>
      </c>
      <c r="P81" s="6" t="s">
        <v>653</v>
      </c>
      <c r="Q81" s="6" t="s">
        <v>653</v>
      </c>
    </row>
    <row r="82" spans="1:17">
      <c r="A82" s="6" t="s">
        <v>94</v>
      </c>
      <c r="B82" s="6" t="s">
        <v>245</v>
      </c>
      <c r="C82" s="6">
        <v>0.6</v>
      </c>
      <c r="D82" s="6" t="s">
        <v>1881</v>
      </c>
      <c r="E82" s="6" t="s">
        <v>1881</v>
      </c>
      <c r="F82" s="6">
        <v>0</v>
      </c>
      <c r="G82" s="6">
        <v>0</v>
      </c>
      <c r="H82" s="6" t="s">
        <v>1649</v>
      </c>
      <c r="I82" s="6" t="s">
        <v>1649</v>
      </c>
      <c r="J82" s="6" t="s">
        <v>1649</v>
      </c>
      <c r="K82" s="6" t="s">
        <v>1649</v>
      </c>
      <c r="L82" s="6">
        <v>0</v>
      </c>
      <c r="M82" s="6">
        <v>0</v>
      </c>
      <c r="N82" s="6" t="s">
        <v>1649</v>
      </c>
      <c r="O82" s="6" t="s">
        <v>1649</v>
      </c>
      <c r="P82" s="6" t="s">
        <v>1649</v>
      </c>
      <c r="Q82" s="6" t="s">
        <v>1649</v>
      </c>
    </row>
    <row r="83" spans="1:17">
      <c r="A83" s="6" t="s">
        <v>95</v>
      </c>
      <c r="B83" s="6" t="s">
        <v>246</v>
      </c>
      <c r="C83" s="6">
        <v>0.59</v>
      </c>
      <c r="D83" s="6">
        <v>0.59</v>
      </c>
      <c r="E83" s="6">
        <v>0.58499999999999996</v>
      </c>
      <c r="F83" s="6">
        <v>0</v>
      </c>
      <c r="G83" s="6">
        <v>0</v>
      </c>
      <c r="H83" s="6">
        <v>0</v>
      </c>
      <c r="I83" s="6">
        <v>0</v>
      </c>
      <c r="J83" s="6">
        <v>0</v>
      </c>
      <c r="K83" s="6">
        <v>0</v>
      </c>
      <c r="L83" s="6">
        <v>0</v>
      </c>
      <c r="M83" s="6">
        <v>0</v>
      </c>
      <c r="N83" s="6">
        <v>0</v>
      </c>
      <c r="O83" s="6">
        <v>0</v>
      </c>
      <c r="P83" s="6">
        <v>0</v>
      </c>
      <c r="Q83" s="6">
        <v>0</v>
      </c>
    </row>
    <row r="84" spans="1:17">
      <c r="A84" s="6" t="s">
        <v>131</v>
      </c>
      <c r="B84" s="6" t="s">
        <v>271</v>
      </c>
      <c r="C84" s="6">
        <v>0.45</v>
      </c>
      <c r="D84" s="6">
        <v>0.45</v>
      </c>
      <c r="E84" s="6" t="s">
        <v>325</v>
      </c>
      <c r="F84" s="6">
        <v>7.8659999999999997</v>
      </c>
      <c r="G84" s="6">
        <v>0.17100000000000001</v>
      </c>
      <c r="H84" s="6">
        <v>8.5500000000000007</v>
      </c>
      <c r="I84" s="6">
        <v>0.17100000000000001</v>
      </c>
      <c r="J84" s="6" t="s">
        <v>882</v>
      </c>
      <c r="K84" s="6" t="s">
        <v>882</v>
      </c>
      <c r="L84" s="6">
        <v>0</v>
      </c>
      <c r="M84" s="6">
        <v>2.2000000000000001E-3</v>
      </c>
      <c r="N84" s="6">
        <v>0</v>
      </c>
      <c r="O84" s="6">
        <v>2.2000000000000001E-3</v>
      </c>
      <c r="P84" s="6" t="s">
        <v>882</v>
      </c>
      <c r="Q84" s="6" t="s">
        <v>882</v>
      </c>
    </row>
    <row r="85" spans="1:17">
      <c r="A85" s="6" t="s">
        <v>173</v>
      </c>
      <c r="B85" s="6" t="s">
        <v>289</v>
      </c>
      <c r="C85" s="6">
        <v>0.15</v>
      </c>
      <c r="D85" s="6">
        <v>0.15</v>
      </c>
      <c r="E85" s="6">
        <v>0.1</v>
      </c>
      <c r="F85" s="6">
        <v>59404</v>
      </c>
      <c r="G85" s="6">
        <v>0.84970000000000001</v>
      </c>
      <c r="H85" s="6" t="s">
        <v>1649</v>
      </c>
      <c r="I85" s="6" t="s">
        <v>1649</v>
      </c>
      <c r="J85" s="6" t="s">
        <v>1649</v>
      </c>
      <c r="K85" s="6" t="s">
        <v>1649</v>
      </c>
      <c r="L85" s="6">
        <v>0</v>
      </c>
      <c r="M85" s="6">
        <v>0</v>
      </c>
      <c r="N85" s="6" t="s">
        <v>1594</v>
      </c>
      <c r="O85" s="6" t="s">
        <v>1594</v>
      </c>
      <c r="P85" s="6" t="s">
        <v>1594</v>
      </c>
      <c r="Q85" s="6" t="s">
        <v>1594</v>
      </c>
    </row>
    <row r="86" spans="1:17">
      <c r="A86" s="6" t="s">
        <v>347</v>
      </c>
      <c r="B86" s="6" t="s">
        <v>667</v>
      </c>
      <c r="C86" s="6" t="s">
        <v>653</v>
      </c>
      <c r="D86" s="6" t="s">
        <v>653</v>
      </c>
      <c r="E86" s="6" t="s">
        <v>653</v>
      </c>
      <c r="F86" s="6" t="s">
        <v>653</v>
      </c>
      <c r="G86" s="6" t="s">
        <v>653</v>
      </c>
      <c r="H86" s="6" t="s">
        <v>653</v>
      </c>
      <c r="I86" s="6" t="s">
        <v>653</v>
      </c>
      <c r="J86" s="6" t="s">
        <v>653</v>
      </c>
      <c r="K86" s="6" t="s">
        <v>653</v>
      </c>
      <c r="L86" s="6" t="s">
        <v>653</v>
      </c>
      <c r="M86" s="6" t="s">
        <v>653</v>
      </c>
      <c r="N86" s="6" t="s">
        <v>653</v>
      </c>
      <c r="O86" s="6" t="s">
        <v>653</v>
      </c>
      <c r="P86" s="6" t="s">
        <v>653</v>
      </c>
      <c r="Q86" s="6" t="s">
        <v>653</v>
      </c>
    </row>
    <row r="87" spans="1:17">
      <c r="A87" s="6" t="s">
        <v>348</v>
      </c>
      <c r="B87" s="6" t="s">
        <v>668</v>
      </c>
      <c r="C87" s="6" t="s">
        <v>653</v>
      </c>
      <c r="D87" s="6" t="s">
        <v>653</v>
      </c>
      <c r="E87" s="6" t="s">
        <v>653</v>
      </c>
      <c r="F87" s="6" t="s">
        <v>653</v>
      </c>
      <c r="G87" s="6" t="s">
        <v>653</v>
      </c>
      <c r="H87" s="6" t="s">
        <v>653</v>
      </c>
      <c r="I87" s="6" t="s">
        <v>653</v>
      </c>
      <c r="J87" s="6" t="s">
        <v>653</v>
      </c>
      <c r="K87" s="6" t="s">
        <v>653</v>
      </c>
      <c r="L87" s="6" t="s">
        <v>653</v>
      </c>
      <c r="M87" s="6" t="s">
        <v>653</v>
      </c>
      <c r="N87" s="6" t="s">
        <v>653</v>
      </c>
      <c r="O87" s="6" t="s">
        <v>653</v>
      </c>
      <c r="P87" s="6" t="s">
        <v>653</v>
      </c>
      <c r="Q87" s="6" t="s">
        <v>653</v>
      </c>
    </row>
    <row r="88" spans="1:17">
      <c r="A88" s="6" t="s">
        <v>349</v>
      </c>
      <c r="B88" s="6" t="s">
        <v>669</v>
      </c>
      <c r="C88" s="6" t="s">
        <v>653</v>
      </c>
      <c r="D88" s="6" t="s">
        <v>653</v>
      </c>
      <c r="E88" s="6" t="s">
        <v>653</v>
      </c>
      <c r="F88" s="6" t="s">
        <v>653</v>
      </c>
      <c r="G88" s="6" t="s">
        <v>653</v>
      </c>
      <c r="H88" s="6" t="s">
        <v>653</v>
      </c>
      <c r="I88" s="6" t="s">
        <v>653</v>
      </c>
      <c r="J88" s="6" t="s">
        <v>653</v>
      </c>
      <c r="K88" s="6" t="s">
        <v>653</v>
      </c>
      <c r="L88" s="6" t="s">
        <v>653</v>
      </c>
      <c r="M88" s="6" t="s">
        <v>653</v>
      </c>
      <c r="N88" s="6" t="s">
        <v>653</v>
      </c>
      <c r="O88" s="6" t="s">
        <v>653</v>
      </c>
      <c r="P88" s="6" t="s">
        <v>653</v>
      </c>
      <c r="Q88" s="6" t="s">
        <v>653</v>
      </c>
    </row>
    <row r="89" spans="1:17">
      <c r="A89" s="6" t="s">
        <v>154</v>
      </c>
      <c r="B89" s="6" t="s">
        <v>277</v>
      </c>
      <c r="C89" s="6">
        <v>0.33800000000000002</v>
      </c>
      <c r="D89" s="6">
        <v>0.37</v>
      </c>
      <c r="E89" s="6">
        <v>0.37</v>
      </c>
      <c r="F89" s="6">
        <v>1060</v>
      </c>
      <c r="G89" s="6">
        <v>1.7100000000000001E-2</v>
      </c>
      <c r="H89" s="6">
        <v>1200</v>
      </c>
      <c r="I89" s="6">
        <v>0.02</v>
      </c>
      <c r="J89" s="6">
        <v>1500</v>
      </c>
      <c r="K89" s="6">
        <v>2.5000000000000001E-2</v>
      </c>
      <c r="L89" s="6">
        <v>0</v>
      </c>
      <c r="M89" s="6">
        <v>0</v>
      </c>
      <c r="N89" s="6">
        <v>0</v>
      </c>
      <c r="O89" s="6">
        <v>0</v>
      </c>
      <c r="P89" s="6">
        <v>0</v>
      </c>
      <c r="Q89" s="6">
        <v>0</v>
      </c>
    </row>
    <row r="90" spans="1:17">
      <c r="A90" s="6" t="s">
        <v>153</v>
      </c>
      <c r="B90" s="6" t="s">
        <v>653</v>
      </c>
      <c r="C90" s="6" t="s">
        <v>653</v>
      </c>
      <c r="D90" s="6" t="s">
        <v>653</v>
      </c>
      <c r="E90" s="6" t="s">
        <v>653</v>
      </c>
      <c r="F90" s="6" t="s">
        <v>653</v>
      </c>
      <c r="G90" s="6" t="s">
        <v>653</v>
      </c>
      <c r="H90" s="6" t="s">
        <v>653</v>
      </c>
      <c r="I90" s="6" t="s">
        <v>653</v>
      </c>
      <c r="J90" s="6" t="s">
        <v>653</v>
      </c>
      <c r="K90" s="6" t="s">
        <v>653</v>
      </c>
      <c r="L90" s="6" t="s">
        <v>653</v>
      </c>
      <c r="M90" s="6" t="s">
        <v>653</v>
      </c>
      <c r="N90" s="6" t="s">
        <v>653</v>
      </c>
      <c r="O90" s="6" t="s">
        <v>653</v>
      </c>
      <c r="P90" s="6" t="s">
        <v>653</v>
      </c>
      <c r="Q90" s="6" t="s">
        <v>653</v>
      </c>
    </row>
    <row r="91" spans="1:17">
      <c r="A91" s="6" t="s">
        <v>121</v>
      </c>
      <c r="B91" s="6" t="s">
        <v>1306</v>
      </c>
      <c r="C91" s="6">
        <v>0.4</v>
      </c>
      <c r="D91" s="6" t="s">
        <v>1647</v>
      </c>
      <c r="E91" s="6" t="s">
        <v>1647</v>
      </c>
      <c r="F91" s="6">
        <v>109</v>
      </c>
      <c r="G91" s="6">
        <v>0.05</v>
      </c>
      <c r="H91" s="6" t="s">
        <v>1649</v>
      </c>
      <c r="I91" s="6" t="s">
        <v>1649</v>
      </c>
      <c r="J91" s="6" t="s">
        <v>1649</v>
      </c>
      <c r="K91" s="6" t="s">
        <v>1649</v>
      </c>
      <c r="L91" s="6">
        <v>87</v>
      </c>
      <c r="M91" s="6">
        <v>0.04</v>
      </c>
      <c r="N91" s="6" t="s">
        <v>1649</v>
      </c>
      <c r="O91" s="6" t="s">
        <v>1649</v>
      </c>
      <c r="P91" s="6" t="s">
        <v>1649</v>
      </c>
      <c r="Q91" s="6" t="s">
        <v>1649</v>
      </c>
    </row>
    <row r="92" spans="1:17">
      <c r="A92" s="6" t="s">
        <v>350</v>
      </c>
      <c r="B92" s="6" t="s">
        <v>670</v>
      </c>
      <c r="C92" s="6" t="s">
        <v>877</v>
      </c>
      <c r="D92" s="6" t="s">
        <v>877</v>
      </c>
      <c r="E92" s="6" t="s">
        <v>877</v>
      </c>
      <c r="F92" s="6">
        <v>2151</v>
      </c>
      <c r="G92" s="6">
        <v>1E-4</v>
      </c>
      <c r="H92" s="6" t="s">
        <v>1882</v>
      </c>
      <c r="I92" s="6" t="s">
        <v>1882</v>
      </c>
      <c r="J92" s="6" t="s">
        <v>1882</v>
      </c>
      <c r="K92" s="6" t="s">
        <v>1882</v>
      </c>
      <c r="L92" s="6" t="s">
        <v>886</v>
      </c>
      <c r="M92" s="6" t="s">
        <v>886</v>
      </c>
      <c r="N92" s="6" t="s">
        <v>886</v>
      </c>
      <c r="O92" s="6" t="s">
        <v>886</v>
      </c>
      <c r="P92" s="6" t="s">
        <v>886</v>
      </c>
      <c r="Q92" s="6" t="s">
        <v>886</v>
      </c>
    </row>
    <row r="93" spans="1:17">
      <c r="A93" s="6" t="s">
        <v>230</v>
      </c>
      <c r="B93" s="6" t="s">
        <v>323</v>
      </c>
      <c r="C93" s="6">
        <v>0.47</v>
      </c>
      <c r="D93" s="6" t="s">
        <v>327</v>
      </c>
      <c r="E93" s="6">
        <v>0.35799999999999998</v>
      </c>
      <c r="F93" s="6">
        <v>0</v>
      </c>
      <c r="G93" s="6">
        <v>0</v>
      </c>
      <c r="H93" s="6" t="s">
        <v>880</v>
      </c>
      <c r="I93" s="6" t="s">
        <v>880</v>
      </c>
      <c r="J93" s="6" t="s">
        <v>880</v>
      </c>
      <c r="K93" s="6" t="s">
        <v>880</v>
      </c>
      <c r="L93" s="6">
        <v>0</v>
      </c>
      <c r="M93" s="6">
        <v>0</v>
      </c>
      <c r="N93" s="6" t="s">
        <v>1595</v>
      </c>
      <c r="O93" s="6" t="s">
        <v>1595</v>
      </c>
      <c r="P93" s="6" t="s">
        <v>1595</v>
      </c>
      <c r="Q93" s="6" t="s">
        <v>1595</v>
      </c>
    </row>
    <row r="94" spans="1:17">
      <c r="A94" s="6" t="s">
        <v>351</v>
      </c>
      <c r="B94" s="6" t="s">
        <v>671</v>
      </c>
      <c r="C94" s="6" t="s">
        <v>653</v>
      </c>
      <c r="D94" s="6" t="s">
        <v>653</v>
      </c>
      <c r="E94" s="6" t="s">
        <v>653</v>
      </c>
      <c r="F94" s="6" t="s">
        <v>653</v>
      </c>
      <c r="G94" s="6" t="s">
        <v>653</v>
      </c>
      <c r="H94" s="6" t="s">
        <v>653</v>
      </c>
      <c r="I94" s="6" t="s">
        <v>653</v>
      </c>
      <c r="J94" s="6" t="s">
        <v>653</v>
      </c>
      <c r="K94" s="6" t="s">
        <v>653</v>
      </c>
      <c r="L94" s="6" t="s">
        <v>653</v>
      </c>
      <c r="M94" s="6" t="s">
        <v>653</v>
      </c>
      <c r="N94" s="6" t="s">
        <v>653</v>
      </c>
      <c r="O94" s="6" t="s">
        <v>653</v>
      </c>
      <c r="P94" s="6" t="s">
        <v>653</v>
      </c>
      <c r="Q94" s="6" t="s">
        <v>653</v>
      </c>
    </row>
    <row r="95" spans="1:17">
      <c r="A95" s="6" t="s">
        <v>352</v>
      </c>
      <c r="B95" s="6" t="s">
        <v>672</v>
      </c>
      <c r="C95" s="6" t="s">
        <v>653</v>
      </c>
      <c r="D95" s="6" t="s">
        <v>653</v>
      </c>
      <c r="E95" s="6" t="s">
        <v>653</v>
      </c>
      <c r="F95" s="6" t="s">
        <v>653</v>
      </c>
      <c r="G95" s="6" t="s">
        <v>653</v>
      </c>
      <c r="H95" s="6" t="s">
        <v>653</v>
      </c>
      <c r="I95" s="6" t="s">
        <v>653</v>
      </c>
      <c r="J95" s="6" t="s">
        <v>653</v>
      </c>
      <c r="K95" s="6" t="s">
        <v>653</v>
      </c>
      <c r="L95" s="6" t="s">
        <v>653</v>
      </c>
      <c r="M95" s="6" t="s">
        <v>653</v>
      </c>
      <c r="N95" s="6" t="s">
        <v>653</v>
      </c>
      <c r="O95" s="6" t="s">
        <v>653</v>
      </c>
      <c r="P95" s="6" t="s">
        <v>653</v>
      </c>
      <c r="Q95" s="6" t="s">
        <v>653</v>
      </c>
    </row>
    <row r="96" spans="1:17">
      <c r="A96" s="6" t="s">
        <v>198</v>
      </c>
      <c r="B96" s="6" t="s">
        <v>305</v>
      </c>
      <c r="C96" s="6">
        <v>0.15</v>
      </c>
      <c r="D96" s="6">
        <v>0.15</v>
      </c>
      <c r="E96" s="6">
        <v>0.15</v>
      </c>
      <c r="F96" s="6">
        <v>7000</v>
      </c>
      <c r="G96" s="6">
        <v>0.6</v>
      </c>
      <c r="H96" s="6">
        <v>7000</v>
      </c>
      <c r="I96" s="6">
        <v>0.6</v>
      </c>
      <c r="J96" s="6">
        <v>7000</v>
      </c>
      <c r="K96" s="6">
        <v>0.6</v>
      </c>
      <c r="L96" s="6">
        <v>0</v>
      </c>
      <c r="M96" s="6">
        <v>0</v>
      </c>
      <c r="N96" s="6">
        <v>0</v>
      </c>
      <c r="O96" s="6">
        <v>0</v>
      </c>
      <c r="P96" s="6">
        <v>0</v>
      </c>
      <c r="Q96" s="6">
        <v>0</v>
      </c>
    </row>
    <row r="97" spans="1:17">
      <c r="A97" s="6" t="s">
        <v>353</v>
      </c>
      <c r="B97" s="6" t="s">
        <v>653</v>
      </c>
      <c r="C97" s="6" t="s">
        <v>653</v>
      </c>
      <c r="D97" s="6" t="s">
        <v>653</v>
      </c>
      <c r="E97" s="6" t="s">
        <v>653</v>
      </c>
      <c r="F97" s="6" t="s">
        <v>653</v>
      </c>
      <c r="G97" s="6" t="s">
        <v>653</v>
      </c>
      <c r="H97" s="6" t="s">
        <v>653</v>
      </c>
      <c r="I97" s="6" t="s">
        <v>653</v>
      </c>
      <c r="J97" s="6" t="s">
        <v>653</v>
      </c>
      <c r="K97" s="6" t="s">
        <v>653</v>
      </c>
      <c r="L97" s="6" t="s">
        <v>653</v>
      </c>
      <c r="M97" s="6" t="s">
        <v>653</v>
      </c>
      <c r="N97" s="6" t="s">
        <v>653</v>
      </c>
      <c r="O97" s="6" t="s">
        <v>653</v>
      </c>
      <c r="P97" s="6" t="s">
        <v>653</v>
      </c>
      <c r="Q97" s="6" t="s">
        <v>653</v>
      </c>
    </row>
    <row r="98" spans="1:17">
      <c r="A98" s="6" t="s">
        <v>140</v>
      </c>
      <c r="B98" s="6" t="s">
        <v>653</v>
      </c>
      <c r="C98" s="6" t="s">
        <v>653</v>
      </c>
      <c r="D98" s="6" t="s">
        <v>653</v>
      </c>
      <c r="E98" s="6" t="s">
        <v>653</v>
      </c>
      <c r="F98" s="6" t="s">
        <v>653</v>
      </c>
      <c r="G98" s="6" t="s">
        <v>653</v>
      </c>
      <c r="H98" s="6" t="s">
        <v>653</v>
      </c>
      <c r="I98" s="6" t="s">
        <v>653</v>
      </c>
      <c r="J98" s="6" t="s">
        <v>653</v>
      </c>
      <c r="K98" s="6" t="s">
        <v>653</v>
      </c>
      <c r="L98" s="6" t="s">
        <v>653</v>
      </c>
      <c r="M98" s="6" t="s">
        <v>653</v>
      </c>
      <c r="N98" s="6" t="s">
        <v>653</v>
      </c>
      <c r="O98" s="6" t="s">
        <v>653</v>
      </c>
      <c r="P98" s="6" t="s">
        <v>653</v>
      </c>
      <c r="Q98" s="6" t="s">
        <v>653</v>
      </c>
    </row>
    <row r="99" spans="1:17">
      <c r="A99" s="6" t="s">
        <v>141</v>
      </c>
      <c r="B99" s="6" t="s">
        <v>653</v>
      </c>
      <c r="C99" s="6" t="s">
        <v>653</v>
      </c>
      <c r="D99" s="6" t="s">
        <v>653</v>
      </c>
      <c r="E99" s="6" t="s">
        <v>653</v>
      </c>
      <c r="F99" s="6" t="s">
        <v>653</v>
      </c>
      <c r="G99" s="6" t="s">
        <v>653</v>
      </c>
      <c r="H99" s="6" t="s">
        <v>653</v>
      </c>
      <c r="I99" s="6" t="s">
        <v>653</v>
      </c>
      <c r="J99" s="6" t="s">
        <v>653</v>
      </c>
      <c r="K99" s="6" t="s">
        <v>653</v>
      </c>
      <c r="L99" s="6" t="s">
        <v>653</v>
      </c>
      <c r="M99" s="6" t="s">
        <v>653</v>
      </c>
      <c r="N99" s="6" t="s">
        <v>653</v>
      </c>
      <c r="O99" s="6" t="s">
        <v>653</v>
      </c>
      <c r="P99" s="6" t="s">
        <v>653</v>
      </c>
      <c r="Q99" s="6" t="s">
        <v>653</v>
      </c>
    </row>
    <row r="100" spans="1:17">
      <c r="A100" s="6" t="s">
        <v>354</v>
      </c>
      <c r="B100" s="6" t="s">
        <v>653</v>
      </c>
      <c r="C100" s="6" t="s">
        <v>653</v>
      </c>
      <c r="D100" s="6" t="s">
        <v>653</v>
      </c>
      <c r="E100" s="6" t="s">
        <v>653</v>
      </c>
      <c r="F100" s="6" t="s">
        <v>653</v>
      </c>
      <c r="G100" s="6" t="s">
        <v>653</v>
      </c>
      <c r="H100" s="6" t="s">
        <v>653</v>
      </c>
      <c r="I100" s="6" t="s">
        <v>653</v>
      </c>
      <c r="J100" s="6" t="s">
        <v>653</v>
      </c>
      <c r="K100" s="6" t="s">
        <v>653</v>
      </c>
      <c r="L100" s="6" t="s">
        <v>653</v>
      </c>
      <c r="M100" s="6" t="s">
        <v>653</v>
      </c>
      <c r="N100" s="6" t="s">
        <v>653</v>
      </c>
      <c r="O100" s="6" t="s">
        <v>653</v>
      </c>
      <c r="P100" s="6" t="s">
        <v>653</v>
      </c>
      <c r="Q100" s="6" t="s">
        <v>653</v>
      </c>
    </row>
    <row r="101" spans="1:17">
      <c r="A101" s="6" t="s">
        <v>355</v>
      </c>
      <c r="B101" s="6" t="s">
        <v>673</v>
      </c>
      <c r="C101" s="6" t="s">
        <v>653</v>
      </c>
      <c r="D101" s="6" t="s">
        <v>653</v>
      </c>
      <c r="E101" s="6" t="s">
        <v>653</v>
      </c>
      <c r="F101" s="6" t="s">
        <v>653</v>
      </c>
      <c r="G101" s="6" t="s">
        <v>653</v>
      </c>
      <c r="H101" s="6" t="s">
        <v>653</v>
      </c>
      <c r="I101" s="6" t="s">
        <v>653</v>
      </c>
      <c r="J101" s="6" t="s">
        <v>653</v>
      </c>
      <c r="K101" s="6" t="s">
        <v>653</v>
      </c>
      <c r="L101" s="6" t="s">
        <v>653</v>
      </c>
      <c r="M101" s="6" t="s">
        <v>653</v>
      </c>
      <c r="N101" s="6" t="s">
        <v>653</v>
      </c>
      <c r="O101" s="6" t="s">
        <v>653</v>
      </c>
      <c r="P101" s="6" t="s">
        <v>653</v>
      </c>
      <c r="Q101" s="6" t="s">
        <v>653</v>
      </c>
    </row>
    <row r="102" spans="1:17">
      <c r="A102" s="6" t="s">
        <v>142</v>
      </c>
      <c r="B102" s="6" t="s">
        <v>653</v>
      </c>
      <c r="C102" s="6" t="s">
        <v>653</v>
      </c>
      <c r="D102" s="6" t="s">
        <v>653</v>
      </c>
      <c r="E102" s="6" t="s">
        <v>653</v>
      </c>
      <c r="F102" s="6" t="s">
        <v>653</v>
      </c>
      <c r="G102" s="6" t="s">
        <v>653</v>
      </c>
      <c r="H102" s="6" t="s">
        <v>653</v>
      </c>
      <c r="I102" s="6" t="s">
        <v>653</v>
      </c>
      <c r="J102" s="6" t="s">
        <v>653</v>
      </c>
      <c r="K102" s="6" t="s">
        <v>653</v>
      </c>
      <c r="L102" s="6" t="s">
        <v>653</v>
      </c>
      <c r="M102" s="6" t="s">
        <v>653</v>
      </c>
      <c r="N102" s="6" t="s">
        <v>653</v>
      </c>
      <c r="O102" s="6" t="s">
        <v>653</v>
      </c>
      <c r="P102" s="6" t="s">
        <v>653</v>
      </c>
      <c r="Q102" s="6" t="s">
        <v>653</v>
      </c>
    </row>
    <row r="103" spans="1:17">
      <c r="A103" s="6" t="s">
        <v>1005</v>
      </c>
      <c r="B103" s="6" t="s">
        <v>653</v>
      </c>
      <c r="C103" s="6" t="s">
        <v>653</v>
      </c>
      <c r="D103" s="6" t="s">
        <v>653</v>
      </c>
      <c r="E103" s="6" t="s">
        <v>653</v>
      </c>
      <c r="F103" s="6" t="s">
        <v>653</v>
      </c>
      <c r="G103" s="6" t="s">
        <v>653</v>
      </c>
      <c r="H103" s="6" t="s">
        <v>653</v>
      </c>
      <c r="I103" s="6" t="s">
        <v>653</v>
      </c>
      <c r="J103" s="6" t="s">
        <v>653</v>
      </c>
      <c r="K103" s="6" t="s">
        <v>653</v>
      </c>
      <c r="L103" s="6" t="s">
        <v>653</v>
      </c>
      <c r="M103" s="6" t="s">
        <v>653</v>
      </c>
      <c r="N103" s="6" t="s">
        <v>653</v>
      </c>
      <c r="O103" s="6" t="s">
        <v>653</v>
      </c>
      <c r="P103" s="6" t="s">
        <v>653</v>
      </c>
      <c r="Q103" s="6" t="s">
        <v>653</v>
      </c>
    </row>
    <row r="104" spans="1:17">
      <c r="A104" s="6" t="s">
        <v>356</v>
      </c>
      <c r="B104" s="6" t="s">
        <v>653</v>
      </c>
      <c r="C104" s="6" t="s">
        <v>653</v>
      </c>
      <c r="D104" s="6" t="s">
        <v>653</v>
      </c>
      <c r="E104" s="6" t="s">
        <v>653</v>
      </c>
      <c r="F104" s="6" t="s">
        <v>653</v>
      </c>
      <c r="G104" s="6" t="s">
        <v>653</v>
      </c>
      <c r="H104" s="6" t="s">
        <v>653</v>
      </c>
      <c r="I104" s="6" t="s">
        <v>653</v>
      </c>
      <c r="J104" s="6" t="s">
        <v>653</v>
      </c>
      <c r="K104" s="6" t="s">
        <v>653</v>
      </c>
      <c r="L104" s="6" t="s">
        <v>653</v>
      </c>
      <c r="M104" s="6" t="s">
        <v>653</v>
      </c>
      <c r="N104" s="6" t="s">
        <v>653</v>
      </c>
      <c r="O104" s="6" t="s">
        <v>653</v>
      </c>
      <c r="P104" s="6" t="s">
        <v>653</v>
      </c>
      <c r="Q104" s="6" t="s">
        <v>653</v>
      </c>
    </row>
    <row r="105" spans="1:17">
      <c r="A105" s="6" t="s">
        <v>357</v>
      </c>
      <c r="B105" s="6" t="s">
        <v>653</v>
      </c>
      <c r="C105" s="6" t="s">
        <v>653</v>
      </c>
      <c r="D105" s="6" t="s">
        <v>653</v>
      </c>
      <c r="E105" s="6" t="s">
        <v>653</v>
      </c>
      <c r="F105" s="6" t="s">
        <v>653</v>
      </c>
      <c r="G105" s="6" t="s">
        <v>653</v>
      </c>
      <c r="H105" s="6" t="s">
        <v>653</v>
      </c>
      <c r="I105" s="6" t="s">
        <v>653</v>
      </c>
      <c r="J105" s="6" t="s">
        <v>653</v>
      </c>
      <c r="K105" s="6" t="s">
        <v>653</v>
      </c>
      <c r="L105" s="6" t="s">
        <v>653</v>
      </c>
      <c r="M105" s="6" t="s">
        <v>653</v>
      </c>
      <c r="N105" s="6" t="s">
        <v>653</v>
      </c>
      <c r="O105" s="6" t="s">
        <v>653</v>
      </c>
      <c r="P105" s="6" t="s">
        <v>653</v>
      </c>
      <c r="Q105" s="6" t="s">
        <v>653</v>
      </c>
    </row>
    <row r="106" spans="1:17">
      <c r="A106" s="6" t="s">
        <v>358</v>
      </c>
      <c r="B106" s="6" t="s">
        <v>1141</v>
      </c>
      <c r="C106" s="6" t="s">
        <v>653</v>
      </c>
      <c r="D106" s="6" t="s">
        <v>653</v>
      </c>
      <c r="E106" s="6" t="s">
        <v>653</v>
      </c>
      <c r="F106" s="6" t="s">
        <v>653</v>
      </c>
      <c r="G106" s="6" t="s">
        <v>653</v>
      </c>
      <c r="H106" s="6" t="s">
        <v>653</v>
      </c>
      <c r="I106" s="6" t="s">
        <v>653</v>
      </c>
      <c r="J106" s="6" t="s">
        <v>653</v>
      </c>
      <c r="K106" s="6" t="s">
        <v>653</v>
      </c>
      <c r="L106" s="6" t="s">
        <v>653</v>
      </c>
      <c r="M106" s="6" t="s">
        <v>653</v>
      </c>
      <c r="N106" s="6" t="s">
        <v>653</v>
      </c>
      <c r="O106" s="6" t="s">
        <v>653</v>
      </c>
      <c r="P106" s="6" t="s">
        <v>653</v>
      </c>
      <c r="Q106" s="6" t="s">
        <v>653</v>
      </c>
    </row>
    <row r="107" spans="1:17">
      <c r="A107" s="6" t="s">
        <v>359</v>
      </c>
      <c r="B107" s="6" t="s">
        <v>674</v>
      </c>
      <c r="C107" s="6" t="s">
        <v>653</v>
      </c>
      <c r="D107" s="6" t="s">
        <v>653</v>
      </c>
      <c r="E107" s="6" t="s">
        <v>653</v>
      </c>
      <c r="F107" s="6" t="s">
        <v>653</v>
      </c>
      <c r="G107" s="6" t="s">
        <v>653</v>
      </c>
      <c r="H107" s="6" t="s">
        <v>653</v>
      </c>
      <c r="I107" s="6" t="s">
        <v>653</v>
      </c>
      <c r="J107" s="6" t="s">
        <v>653</v>
      </c>
      <c r="K107" s="6" t="s">
        <v>653</v>
      </c>
      <c r="L107" s="6" t="s">
        <v>653</v>
      </c>
      <c r="M107" s="6" t="s">
        <v>653</v>
      </c>
      <c r="N107" s="6" t="s">
        <v>653</v>
      </c>
      <c r="O107" s="6" t="s">
        <v>653</v>
      </c>
      <c r="P107" s="6" t="s">
        <v>653</v>
      </c>
      <c r="Q107" s="6" t="s">
        <v>653</v>
      </c>
    </row>
    <row r="108" spans="1:17">
      <c r="A108" s="6" t="s">
        <v>360</v>
      </c>
      <c r="B108" s="6" t="s">
        <v>1142</v>
      </c>
      <c r="C108" s="6">
        <v>0.39200000000000002</v>
      </c>
      <c r="D108" s="6" t="s">
        <v>1883</v>
      </c>
      <c r="E108" s="6" t="s">
        <v>1883</v>
      </c>
      <c r="F108" s="6">
        <v>3845</v>
      </c>
      <c r="G108" s="6">
        <v>0.1227</v>
      </c>
      <c r="H108" s="6">
        <v>2925</v>
      </c>
      <c r="I108" s="6">
        <v>0.1227</v>
      </c>
      <c r="J108" s="6">
        <v>463</v>
      </c>
      <c r="K108" s="6">
        <v>0.1227</v>
      </c>
      <c r="L108" s="6">
        <v>0</v>
      </c>
      <c r="M108" s="6">
        <v>0</v>
      </c>
      <c r="N108" s="6">
        <v>0</v>
      </c>
      <c r="O108" s="6">
        <v>0</v>
      </c>
      <c r="P108" s="6">
        <v>0</v>
      </c>
      <c r="Q108" s="6">
        <v>0</v>
      </c>
    </row>
    <row r="109" spans="1:17">
      <c r="A109" s="6" t="s">
        <v>143</v>
      </c>
      <c r="B109" s="6" t="s">
        <v>653</v>
      </c>
      <c r="C109" s="6" t="s">
        <v>653</v>
      </c>
      <c r="D109" s="6" t="s">
        <v>653</v>
      </c>
      <c r="E109" s="6" t="s">
        <v>653</v>
      </c>
      <c r="F109" s="6" t="s">
        <v>653</v>
      </c>
      <c r="G109" s="6" t="s">
        <v>653</v>
      </c>
      <c r="H109" s="6" t="s">
        <v>653</v>
      </c>
      <c r="I109" s="6" t="s">
        <v>653</v>
      </c>
      <c r="J109" s="6" t="s">
        <v>653</v>
      </c>
      <c r="K109" s="6" t="s">
        <v>653</v>
      </c>
      <c r="L109" s="6" t="s">
        <v>653</v>
      </c>
      <c r="M109" s="6" t="s">
        <v>653</v>
      </c>
      <c r="N109" s="6" t="s">
        <v>653</v>
      </c>
      <c r="O109" s="6" t="s">
        <v>653</v>
      </c>
      <c r="P109" s="6" t="s">
        <v>653</v>
      </c>
      <c r="Q109" s="6" t="s">
        <v>653</v>
      </c>
    </row>
    <row r="110" spans="1:17">
      <c r="A110" s="6" t="s">
        <v>361</v>
      </c>
      <c r="B110" s="6" t="s">
        <v>675</v>
      </c>
      <c r="C110" s="6">
        <v>0.39200000000000002</v>
      </c>
      <c r="D110" s="6" t="s">
        <v>1883</v>
      </c>
      <c r="E110" s="6" t="s">
        <v>1883</v>
      </c>
      <c r="F110" s="6">
        <v>2703</v>
      </c>
      <c r="G110" s="6">
        <v>0.1227</v>
      </c>
      <c r="H110" s="6">
        <v>2045</v>
      </c>
      <c r="I110" s="6">
        <v>0.1227</v>
      </c>
      <c r="J110" s="6">
        <v>321</v>
      </c>
      <c r="K110" s="6">
        <v>0.1227</v>
      </c>
      <c r="L110" s="6">
        <v>0</v>
      </c>
      <c r="M110" s="6">
        <v>0</v>
      </c>
      <c r="N110" s="6">
        <v>0</v>
      </c>
      <c r="O110" s="6">
        <v>0</v>
      </c>
      <c r="P110" s="6">
        <v>0</v>
      </c>
      <c r="Q110" s="6">
        <v>0</v>
      </c>
    </row>
    <row r="111" spans="1:17">
      <c r="A111" s="6" t="s">
        <v>362</v>
      </c>
      <c r="B111" s="6" t="s">
        <v>653</v>
      </c>
      <c r="C111" s="6" t="s">
        <v>653</v>
      </c>
      <c r="D111" s="6" t="s">
        <v>653</v>
      </c>
      <c r="E111" s="6" t="s">
        <v>653</v>
      </c>
      <c r="F111" s="6" t="s">
        <v>653</v>
      </c>
      <c r="G111" s="6" t="s">
        <v>653</v>
      </c>
      <c r="H111" s="6" t="s">
        <v>653</v>
      </c>
      <c r="I111" s="6" t="s">
        <v>653</v>
      </c>
      <c r="J111" s="6" t="s">
        <v>653</v>
      </c>
      <c r="K111" s="6" t="s">
        <v>653</v>
      </c>
      <c r="L111" s="6" t="s">
        <v>653</v>
      </c>
      <c r="M111" s="6" t="s">
        <v>653</v>
      </c>
      <c r="N111" s="6" t="s">
        <v>653</v>
      </c>
      <c r="O111" s="6" t="s">
        <v>653</v>
      </c>
      <c r="P111" s="6" t="s">
        <v>653</v>
      </c>
      <c r="Q111" s="6" t="s">
        <v>653</v>
      </c>
    </row>
    <row r="112" spans="1:17">
      <c r="A112" s="6" t="s">
        <v>144</v>
      </c>
      <c r="B112" s="6" t="s">
        <v>653</v>
      </c>
      <c r="C112" s="6" t="s">
        <v>653</v>
      </c>
      <c r="D112" s="6" t="s">
        <v>653</v>
      </c>
      <c r="E112" s="6" t="s">
        <v>653</v>
      </c>
      <c r="F112" s="6" t="s">
        <v>653</v>
      </c>
      <c r="G112" s="6" t="s">
        <v>653</v>
      </c>
      <c r="H112" s="6" t="s">
        <v>653</v>
      </c>
      <c r="I112" s="6" t="s">
        <v>653</v>
      </c>
      <c r="J112" s="6" t="s">
        <v>653</v>
      </c>
      <c r="K112" s="6" t="s">
        <v>653</v>
      </c>
      <c r="L112" s="6" t="s">
        <v>653</v>
      </c>
      <c r="M112" s="6" t="s">
        <v>653</v>
      </c>
      <c r="N112" s="6" t="s">
        <v>653</v>
      </c>
      <c r="O112" s="6" t="s">
        <v>653</v>
      </c>
      <c r="P112" s="6" t="s">
        <v>653</v>
      </c>
      <c r="Q112" s="6" t="s">
        <v>653</v>
      </c>
    </row>
    <row r="113" spans="1:17">
      <c r="A113" s="6" t="s">
        <v>145</v>
      </c>
      <c r="B113" s="6" t="s">
        <v>275</v>
      </c>
      <c r="C113" s="6">
        <v>0.39200000000000002</v>
      </c>
      <c r="D113" s="6" t="s">
        <v>1883</v>
      </c>
      <c r="E113" s="6" t="s">
        <v>1883</v>
      </c>
      <c r="F113" s="6">
        <v>91251</v>
      </c>
      <c r="G113" s="6">
        <v>0.1227</v>
      </c>
      <c r="H113" s="6">
        <v>65330</v>
      </c>
      <c r="I113" s="6">
        <v>0.1227</v>
      </c>
      <c r="J113" s="6">
        <v>10461</v>
      </c>
      <c r="K113" s="6">
        <v>0.1227</v>
      </c>
      <c r="L113" s="6">
        <v>0</v>
      </c>
      <c r="M113" s="6">
        <v>0</v>
      </c>
      <c r="N113" s="6">
        <v>0</v>
      </c>
      <c r="O113" s="6">
        <v>0</v>
      </c>
      <c r="P113" s="6">
        <v>0</v>
      </c>
      <c r="Q113" s="6">
        <v>0</v>
      </c>
    </row>
    <row r="114" spans="1:17">
      <c r="A114" s="6" t="s">
        <v>146</v>
      </c>
      <c r="B114" s="6" t="s">
        <v>653</v>
      </c>
      <c r="C114" s="6" t="s">
        <v>653</v>
      </c>
      <c r="D114" s="6" t="s">
        <v>653</v>
      </c>
      <c r="E114" s="6" t="s">
        <v>653</v>
      </c>
      <c r="F114" s="6" t="s">
        <v>653</v>
      </c>
      <c r="G114" s="6" t="s">
        <v>653</v>
      </c>
      <c r="H114" s="6" t="s">
        <v>653</v>
      </c>
      <c r="I114" s="6" t="s">
        <v>653</v>
      </c>
      <c r="J114" s="6" t="s">
        <v>653</v>
      </c>
      <c r="K114" s="6" t="s">
        <v>653</v>
      </c>
      <c r="L114" s="6" t="s">
        <v>653</v>
      </c>
      <c r="M114" s="6" t="s">
        <v>653</v>
      </c>
      <c r="N114" s="6" t="s">
        <v>653</v>
      </c>
      <c r="O114" s="6" t="s">
        <v>653</v>
      </c>
      <c r="P114" s="6" t="s">
        <v>653</v>
      </c>
      <c r="Q114" s="6" t="s">
        <v>653</v>
      </c>
    </row>
    <row r="115" spans="1:17">
      <c r="A115" s="6" t="s">
        <v>147</v>
      </c>
      <c r="B115" s="6" t="s">
        <v>653</v>
      </c>
      <c r="C115" s="6" t="s">
        <v>653</v>
      </c>
      <c r="D115" s="6" t="s">
        <v>653</v>
      </c>
      <c r="E115" s="6" t="s">
        <v>653</v>
      </c>
      <c r="F115" s="6" t="s">
        <v>653</v>
      </c>
      <c r="G115" s="6" t="s">
        <v>653</v>
      </c>
      <c r="H115" s="6" t="s">
        <v>653</v>
      </c>
      <c r="I115" s="6" t="s">
        <v>653</v>
      </c>
      <c r="J115" s="6" t="s">
        <v>653</v>
      </c>
      <c r="K115" s="6" t="s">
        <v>653</v>
      </c>
      <c r="L115" s="6" t="s">
        <v>653</v>
      </c>
      <c r="M115" s="6" t="s">
        <v>653</v>
      </c>
      <c r="N115" s="6" t="s">
        <v>653</v>
      </c>
      <c r="O115" s="6" t="s">
        <v>653</v>
      </c>
      <c r="P115" s="6" t="s">
        <v>653</v>
      </c>
      <c r="Q115" s="6" t="s">
        <v>653</v>
      </c>
    </row>
    <row r="116" spans="1:17">
      <c r="A116" s="6" t="s">
        <v>148</v>
      </c>
      <c r="B116" s="6" t="s">
        <v>653</v>
      </c>
      <c r="C116" s="6" t="s">
        <v>653</v>
      </c>
      <c r="D116" s="6" t="s">
        <v>653</v>
      </c>
      <c r="E116" s="6" t="s">
        <v>653</v>
      </c>
      <c r="F116" s="6" t="s">
        <v>653</v>
      </c>
      <c r="G116" s="6" t="s">
        <v>653</v>
      </c>
      <c r="H116" s="6" t="s">
        <v>653</v>
      </c>
      <c r="I116" s="6" t="s">
        <v>653</v>
      </c>
      <c r="J116" s="6" t="s">
        <v>653</v>
      </c>
      <c r="K116" s="6" t="s">
        <v>653</v>
      </c>
      <c r="L116" s="6" t="s">
        <v>653</v>
      </c>
      <c r="M116" s="6" t="s">
        <v>653</v>
      </c>
      <c r="N116" s="6" t="s">
        <v>653</v>
      </c>
      <c r="O116" s="6" t="s">
        <v>653</v>
      </c>
      <c r="P116" s="6" t="s">
        <v>653</v>
      </c>
      <c r="Q116" s="6" t="s">
        <v>653</v>
      </c>
    </row>
    <row r="117" spans="1:17">
      <c r="A117" s="6" t="s">
        <v>149</v>
      </c>
      <c r="B117" s="6" t="s">
        <v>653</v>
      </c>
      <c r="C117" s="6" t="s">
        <v>653</v>
      </c>
      <c r="D117" s="6" t="s">
        <v>653</v>
      </c>
      <c r="E117" s="6" t="s">
        <v>653</v>
      </c>
      <c r="F117" s="6" t="s">
        <v>653</v>
      </c>
      <c r="G117" s="6" t="s">
        <v>653</v>
      </c>
      <c r="H117" s="6" t="s">
        <v>653</v>
      </c>
      <c r="I117" s="6" t="s">
        <v>653</v>
      </c>
      <c r="J117" s="6" t="s">
        <v>653</v>
      </c>
      <c r="K117" s="6" t="s">
        <v>653</v>
      </c>
      <c r="L117" s="6" t="s">
        <v>653</v>
      </c>
      <c r="M117" s="6" t="s">
        <v>653</v>
      </c>
      <c r="N117" s="6" t="s">
        <v>653</v>
      </c>
      <c r="O117" s="6" t="s">
        <v>653</v>
      </c>
      <c r="P117" s="6" t="s">
        <v>653</v>
      </c>
      <c r="Q117" s="6" t="s">
        <v>653</v>
      </c>
    </row>
    <row r="118" spans="1:17">
      <c r="A118" s="6" t="s">
        <v>363</v>
      </c>
      <c r="B118" s="6" t="s">
        <v>653</v>
      </c>
      <c r="C118" s="6" t="s">
        <v>653</v>
      </c>
      <c r="D118" s="6" t="s">
        <v>653</v>
      </c>
      <c r="E118" s="6" t="s">
        <v>653</v>
      </c>
      <c r="F118" s="6" t="s">
        <v>653</v>
      </c>
      <c r="G118" s="6" t="s">
        <v>653</v>
      </c>
      <c r="H118" s="6" t="s">
        <v>653</v>
      </c>
      <c r="I118" s="6" t="s">
        <v>653</v>
      </c>
      <c r="J118" s="6" t="s">
        <v>653</v>
      </c>
      <c r="K118" s="6" t="s">
        <v>653</v>
      </c>
      <c r="L118" s="6" t="s">
        <v>653</v>
      </c>
      <c r="M118" s="6" t="s">
        <v>653</v>
      </c>
      <c r="N118" s="6" t="s">
        <v>653</v>
      </c>
      <c r="O118" s="6" t="s">
        <v>653</v>
      </c>
      <c r="P118" s="6" t="s">
        <v>653</v>
      </c>
      <c r="Q118" s="6" t="s">
        <v>653</v>
      </c>
    </row>
    <row r="119" spans="1:17">
      <c r="A119" s="6" t="s">
        <v>150</v>
      </c>
      <c r="B119" s="6" t="s">
        <v>653</v>
      </c>
      <c r="C119" s="6" t="s">
        <v>653</v>
      </c>
      <c r="D119" s="6" t="s">
        <v>653</v>
      </c>
      <c r="E119" s="6" t="s">
        <v>653</v>
      </c>
      <c r="F119" s="6" t="s">
        <v>653</v>
      </c>
      <c r="G119" s="6" t="s">
        <v>653</v>
      </c>
      <c r="H119" s="6" t="s">
        <v>653</v>
      </c>
      <c r="I119" s="6" t="s">
        <v>653</v>
      </c>
      <c r="J119" s="6" t="s">
        <v>653</v>
      </c>
      <c r="K119" s="6" t="s">
        <v>653</v>
      </c>
      <c r="L119" s="6" t="s">
        <v>653</v>
      </c>
      <c r="M119" s="6" t="s">
        <v>653</v>
      </c>
      <c r="N119" s="6" t="s">
        <v>653</v>
      </c>
      <c r="O119" s="6" t="s">
        <v>653</v>
      </c>
      <c r="P119" s="6" t="s">
        <v>653</v>
      </c>
      <c r="Q119" s="6" t="s">
        <v>653</v>
      </c>
    </row>
    <row r="120" spans="1:17">
      <c r="A120" s="6" t="s">
        <v>364</v>
      </c>
      <c r="B120" s="6" t="s">
        <v>653</v>
      </c>
      <c r="C120" s="6" t="s">
        <v>653</v>
      </c>
      <c r="D120" s="6" t="s">
        <v>653</v>
      </c>
      <c r="E120" s="6" t="s">
        <v>653</v>
      </c>
      <c r="F120" s="6" t="s">
        <v>653</v>
      </c>
      <c r="G120" s="6" t="s">
        <v>653</v>
      </c>
      <c r="H120" s="6" t="s">
        <v>653</v>
      </c>
      <c r="I120" s="6" t="s">
        <v>653</v>
      </c>
      <c r="J120" s="6" t="s">
        <v>653</v>
      </c>
      <c r="K120" s="6" t="s">
        <v>653</v>
      </c>
      <c r="L120" s="6" t="s">
        <v>653</v>
      </c>
      <c r="M120" s="6" t="s">
        <v>653</v>
      </c>
      <c r="N120" s="6" t="s">
        <v>653</v>
      </c>
      <c r="O120" s="6" t="s">
        <v>653</v>
      </c>
      <c r="P120" s="6" t="s">
        <v>653</v>
      </c>
      <c r="Q120" s="6" t="s">
        <v>653</v>
      </c>
    </row>
    <row r="121" spans="1:17">
      <c r="A121" s="6" t="s">
        <v>151</v>
      </c>
      <c r="B121" s="6" t="s">
        <v>653</v>
      </c>
      <c r="C121" s="6" t="s">
        <v>653</v>
      </c>
      <c r="D121" s="6" t="s">
        <v>653</v>
      </c>
      <c r="E121" s="6" t="s">
        <v>653</v>
      </c>
      <c r="F121" s="6" t="s">
        <v>653</v>
      </c>
      <c r="G121" s="6" t="s">
        <v>653</v>
      </c>
      <c r="H121" s="6" t="s">
        <v>653</v>
      </c>
      <c r="I121" s="6" t="s">
        <v>653</v>
      </c>
      <c r="J121" s="6" t="s">
        <v>653</v>
      </c>
      <c r="K121" s="6" t="s">
        <v>653</v>
      </c>
      <c r="L121" s="6" t="s">
        <v>653</v>
      </c>
      <c r="M121" s="6" t="s">
        <v>653</v>
      </c>
      <c r="N121" s="6" t="s">
        <v>653</v>
      </c>
      <c r="O121" s="6" t="s">
        <v>653</v>
      </c>
      <c r="P121" s="6" t="s">
        <v>653</v>
      </c>
      <c r="Q121" s="6" t="s">
        <v>653</v>
      </c>
    </row>
    <row r="122" spans="1:17">
      <c r="A122" s="6" t="s">
        <v>365</v>
      </c>
      <c r="B122" s="6" t="s">
        <v>676</v>
      </c>
      <c r="C122" s="6" t="s">
        <v>653</v>
      </c>
      <c r="D122" s="6" t="s">
        <v>653</v>
      </c>
      <c r="E122" s="6" t="s">
        <v>653</v>
      </c>
      <c r="F122" s="6" t="s">
        <v>653</v>
      </c>
      <c r="G122" s="6" t="s">
        <v>653</v>
      </c>
      <c r="H122" s="6" t="s">
        <v>653</v>
      </c>
      <c r="I122" s="6" t="s">
        <v>653</v>
      </c>
      <c r="J122" s="6" t="s">
        <v>653</v>
      </c>
      <c r="K122" s="6" t="s">
        <v>653</v>
      </c>
      <c r="L122" s="6" t="s">
        <v>653</v>
      </c>
      <c r="M122" s="6" t="s">
        <v>653</v>
      </c>
      <c r="N122" s="6" t="s">
        <v>653</v>
      </c>
      <c r="O122" s="6" t="s">
        <v>653</v>
      </c>
      <c r="P122" s="6" t="s">
        <v>653</v>
      </c>
      <c r="Q122" s="6" t="s">
        <v>653</v>
      </c>
    </row>
    <row r="123" spans="1:17">
      <c r="A123" s="6" t="s">
        <v>366</v>
      </c>
      <c r="B123" s="6" t="s">
        <v>677</v>
      </c>
      <c r="C123" s="6" t="s">
        <v>653</v>
      </c>
      <c r="D123" s="6" t="s">
        <v>653</v>
      </c>
      <c r="E123" s="6" t="s">
        <v>653</v>
      </c>
      <c r="F123" s="6" t="s">
        <v>653</v>
      </c>
      <c r="G123" s="6" t="s">
        <v>653</v>
      </c>
      <c r="H123" s="6" t="s">
        <v>653</v>
      </c>
      <c r="I123" s="6" t="s">
        <v>653</v>
      </c>
      <c r="J123" s="6" t="s">
        <v>653</v>
      </c>
      <c r="K123" s="6" t="s">
        <v>653</v>
      </c>
      <c r="L123" s="6" t="s">
        <v>653</v>
      </c>
      <c r="M123" s="6" t="s">
        <v>653</v>
      </c>
      <c r="N123" s="6" t="s">
        <v>653</v>
      </c>
      <c r="O123" s="6" t="s">
        <v>653</v>
      </c>
      <c r="P123" s="6" t="s">
        <v>653</v>
      </c>
      <c r="Q123" s="6" t="s">
        <v>653</v>
      </c>
    </row>
    <row r="124" spans="1:17">
      <c r="A124" s="6" t="s">
        <v>367</v>
      </c>
      <c r="B124" s="6" t="s">
        <v>678</v>
      </c>
      <c r="C124" s="6" t="s">
        <v>653</v>
      </c>
      <c r="D124" s="6" t="s">
        <v>653</v>
      </c>
      <c r="E124" s="6" t="s">
        <v>653</v>
      </c>
      <c r="F124" s="6" t="s">
        <v>653</v>
      </c>
      <c r="G124" s="6" t="s">
        <v>653</v>
      </c>
      <c r="H124" s="6" t="s">
        <v>653</v>
      </c>
      <c r="I124" s="6" t="s">
        <v>653</v>
      </c>
      <c r="J124" s="6" t="s">
        <v>653</v>
      </c>
      <c r="K124" s="6" t="s">
        <v>653</v>
      </c>
      <c r="L124" s="6" t="s">
        <v>653</v>
      </c>
      <c r="M124" s="6" t="s">
        <v>653</v>
      </c>
      <c r="N124" s="6" t="s">
        <v>653</v>
      </c>
      <c r="O124" s="6" t="s">
        <v>653</v>
      </c>
      <c r="P124" s="6" t="s">
        <v>653</v>
      </c>
      <c r="Q124" s="6" t="s">
        <v>653</v>
      </c>
    </row>
    <row r="125" spans="1:17">
      <c r="A125" s="6" t="s">
        <v>77</v>
      </c>
      <c r="B125" s="6" t="s">
        <v>236</v>
      </c>
      <c r="C125" s="6">
        <v>0.29699999999999999</v>
      </c>
      <c r="D125" s="6">
        <v>0.29699999999999999</v>
      </c>
      <c r="E125" s="6">
        <v>0.25</v>
      </c>
      <c r="F125" s="6">
        <v>12042</v>
      </c>
      <c r="G125" s="6">
        <v>0.28499999999999998</v>
      </c>
      <c r="H125" s="6">
        <v>14500</v>
      </c>
      <c r="I125" s="6">
        <v>0.35</v>
      </c>
      <c r="J125" s="6">
        <v>20000</v>
      </c>
      <c r="K125" s="6">
        <v>0.5</v>
      </c>
      <c r="L125" s="6">
        <v>5761</v>
      </c>
      <c r="M125" s="6">
        <v>0.13639999999999999</v>
      </c>
      <c r="N125" s="6">
        <v>6300</v>
      </c>
      <c r="O125" s="6">
        <v>0.15</v>
      </c>
      <c r="P125" s="6">
        <v>7500</v>
      </c>
      <c r="Q125" s="6">
        <v>0.17</v>
      </c>
    </row>
    <row r="126" spans="1:17">
      <c r="A126" s="6" t="s">
        <v>204</v>
      </c>
      <c r="B126" s="6" t="s">
        <v>1307</v>
      </c>
      <c r="C126" s="6" t="s">
        <v>653</v>
      </c>
      <c r="D126" s="6" t="s">
        <v>653</v>
      </c>
      <c r="E126" s="6" t="s">
        <v>653</v>
      </c>
      <c r="F126" s="6" t="s">
        <v>653</v>
      </c>
      <c r="G126" s="6" t="s">
        <v>653</v>
      </c>
      <c r="H126" s="6" t="s">
        <v>653</v>
      </c>
      <c r="I126" s="6" t="s">
        <v>653</v>
      </c>
      <c r="J126" s="6" t="s">
        <v>653</v>
      </c>
      <c r="K126" s="6" t="s">
        <v>653</v>
      </c>
      <c r="L126" s="6" t="s">
        <v>653</v>
      </c>
      <c r="M126" s="6" t="s">
        <v>653</v>
      </c>
      <c r="N126" s="6" t="s">
        <v>653</v>
      </c>
      <c r="O126" s="6" t="s">
        <v>653</v>
      </c>
      <c r="P126" s="6" t="s">
        <v>653</v>
      </c>
      <c r="Q126" s="6" t="s">
        <v>653</v>
      </c>
    </row>
    <row r="127" spans="1:17">
      <c r="A127" s="6" t="s">
        <v>368</v>
      </c>
      <c r="B127" s="6" t="s">
        <v>679</v>
      </c>
      <c r="C127" s="6" t="s">
        <v>653</v>
      </c>
      <c r="D127" s="6" t="s">
        <v>653</v>
      </c>
      <c r="E127" s="6" t="s">
        <v>653</v>
      </c>
      <c r="F127" s="6" t="s">
        <v>653</v>
      </c>
      <c r="G127" s="6" t="s">
        <v>653</v>
      </c>
      <c r="H127" s="6" t="s">
        <v>653</v>
      </c>
      <c r="I127" s="6" t="s">
        <v>653</v>
      </c>
      <c r="J127" s="6" t="s">
        <v>653</v>
      </c>
      <c r="K127" s="6" t="s">
        <v>653</v>
      </c>
      <c r="L127" s="6" t="s">
        <v>653</v>
      </c>
      <c r="M127" s="6" t="s">
        <v>653</v>
      </c>
      <c r="N127" s="6" t="s">
        <v>653</v>
      </c>
      <c r="O127" s="6" t="s">
        <v>653</v>
      </c>
      <c r="P127" s="6" t="s">
        <v>653</v>
      </c>
      <c r="Q127" s="6" t="s">
        <v>653</v>
      </c>
    </row>
    <row r="128" spans="1:17">
      <c r="A128" s="6" t="s">
        <v>369</v>
      </c>
      <c r="B128" s="6" t="s">
        <v>653</v>
      </c>
      <c r="C128" s="6" t="s">
        <v>653</v>
      </c>
      <c r="D128" s="6" t="s">
        <v>653</v>
      </c>
      <c r="E128" s="6" t="s">
        <v>653</v>
      </c>
      <c r="F128" s="6" t="s">
        <v>653</v>
      </c>
      <c r="G128" s="6" t="s">
        <v>653</v>
      </c>
      <c r="H128" s="6" t="s">
        <v>653</v>
      </c>
      <c r="I128" s="6" t="s">
        <v>653</v>
      </c>
      <c r="J128" s="6" t="s">
        <v>653</v>
      </c>
      <c r="K128" s="6" t="s">
        <v>653</v>
      </c>
      <c r="L128" s="6" t="s">
        <v>653</v>
      </c>
      <c r="M128" s="6" t="s">
        <v>653</v>
      </c>
      <c r="N128" s="6" t="s">
        <v>653</v>
      </c>
      <c r="O128" s="6" t="s">
        <v>653</v>
      </c>
      <c r="P128" s="6" t="s">
        <v>653</v>
      </c>
      <c r="Q128" s="6" t="s">
        <v>653</v>
      </c>
    </row>
    <row r="129" spans="1:17">
      <c r="A129" s="6" t="s">
        <v>171</v>
      </c>
      <c r="B129" s="6" t="s">
        <v>288</v>
      </c>
      <c r="C129" s="6">
        <v>0.19600000000000001</v>
      </c>
      <c r="D129" s="6" t="s">
        <v>1884</v>
      </c>
      <c r="E129" s="6" t="s">
        <v>1490</v>
      </c>
      <c r="F129" s="6">
        <v>1</v>
      </c>
      <c r="G129" s="6">
        <v>8.3000000000000001E-3</v>
      </c>
      <c r="H129" s="6">
        <v>1</v>
      </c>
      <c r="I129" s="6">
        <v>8.3000000000000001E-3</v>
      </c>
      <c r="J129" s="6" t="s">
        <v>1491</v>
      </c>
      <c r="K129" s="6" t="s">
        <v>1491</v>
      </c>
      <c r="L129" s="6">
        <v>14026</v>
      </c>
      <c r="M129" s="6">
        <v>0.46</v>
      </c>
      <c r="N129" s="6">
        <v>13000</v>
      </c>
      <c r="O129" s="6">
        <v>0.9</v>
      </c>
      <c r="P129" s="6" t="s">
        <v>1491</v>
      </c>
      <c r="Q129" s="6" t="s">
        <v>1491</v>
      </c>
    </row>
    <row r="130" spans="1:17">
      <c r="A130" s="6" t="s">
        <v>162</v>
      </c>
      <c r="B130" s="6" t="s">
        <v>281</v>
      </c>
      <c r="C130" s="6">
        <v>0.375</v>
      </c>
      <c r="D130" s="6">
        <v>0.35499999999999998</v>
      </c>
      <c r="E130" s="6">
        <v>0.3</v>
      </c>
      <c r="F130" s="6">
        <v>570</v>
      </c>
      <c r="G130" s="6">
        <v>0.12</v>
      </c>
      <c r="H130" s="6" t="s">
        <v>871</v>
      </c>
      <c r="I130" s="6" t="s">
        <v>871</v>
      </c>
      <c r="J130" s="6" t="s">
        <v>871</v>
      </c>
      <c r="K130" s="6" t="s">
        <v>871</v>
      </c>
      <c r="L130" s="6">
        <v>0</v>
      </c>
      <c r="M130" s="6">
        <v>0</v>
      </c>
      <c r="N130" s="6" t="s">
        <v>1654</v>
      </c>
      <c r="O130" s="6" t="s">
        <v>1654</v>
      </c>
      <c r="P130" s="6" t="s">
        <v>1654</v>
      </c>
      <c r="Q130" s="6" t="s">
        <v>1654</v>
      </c>
    </row>
    <row r="131" spans="1:17">
      <c r="A131" s="6" t="s">
        <v>221</v>
      </c>
      <c r="B131" s="6" t="s">
        <v>318</v>
      </c>
      <c r="C131" s="6">
        <v>0.28000000000000003</v>
      </c>
      <c r="D131" s="6">
        <v>0.28000000000000003</v>
      </c>
      <c r="E131" s="6">
        <v>0.28000000000000003</v>
      </c>
      <c r="F131" s="6">
        <v>24</v>
      </c>
      <c r="G131" s="6">
        <v>0.15</v>
      </c>
      <c r="H131" s="6" t="s">
        <v>871</v>
      </c>
      <c r="I131" s="6" t="s">
        <v>871</v>
      </c>
      <c r="J131" s="6" t="s">
        <v>871</v>
      </c>
      <c r="K131" s="6" t="s">
        <v>871</v>
      </c>
      <c r="L131" s="6">
        <v>0</v>
      </c>
      <c r="M131" s="6">
        <v>0</v>
      </c>
      <c r="N131" s="6" t="s">
        <v>1654</v>
      </c>
      <c r="O131" s="6" t="s">
        <v>1654</v>
      </c>
      <c r="P131" s="6" t="s">
        <v>1654</v>
      </c>
      <c r="Q131" s="6" t="s">
        <v>1654</v>
      </c>
    </row>
    <row r="132" spans="1:17">
      <c r="A132" s="6" t="s">
        <v>1006</v>
      </c>
      <c r="B132" s="6" t="s">
        <v>653</v>
      </c>
      <c r="C132" s="6" t="s">
        <v>653</v>
      </c>
      <c r="D132" s="6" t="s">
        <v>653</v>
      </c>
      <c r="E132" s="6" t="s">
        <v>653</v>
      </c>
      <c r="F132" s="6" t="s">
        <v>653</v>
      </c>
      <c r="G132" s="6" t="s">
        <v>653</v>
      </c>
      <c r="H132" s="6" t="s">
        <v>653</v>
      </c>
      <c r="I132" s="6" t="s">
        <v>653</v>
      </c>
      <c r="J132" s="6" t="s">
        <v>653</v>
      </c>
      <c r="K132" s="6" t="s">
        <v>653</v>
      </c>
      <c r="L132" s="6" t="s">
        <v>653</v>
      </c>
      <c r="M132" s="6" t="s">
        <v>653</v>
      </c>
      <c r="N132" s="6" t="s">
        <v>653</v>
      </c>
      <c r="O132" s="6" t="s">
        <v>653</v>
      </c>
      <c r="P132" s="6" t="s">
        <v>653</v>
      </c>
      <c r="Q132" s="6" t="s">
        <v>653</v>
      </c>
    </row>
    <row r="133" spans="1:17">
      <c r="A133" s="6" t="s">
        <v>216</v>
      </c>
      <c r="B133" s="6" t="s">
        <v>315</v>
      </c>
      <c r="C133" s="6">
        <v>0.51600000000000001</v>
      </c>
      <c r="D133" s="6" t="s">
        <v>1651</v>
      </c>
      <c r="E133" s="6">
        <v>0.37</v>
      </c>
      <c r="F133" s="6">
        <v>313856.15066164098</v>
      </c>
      <c r="G133" s="6">
        <v>0.119502880296762</v>
      </c>
      <c r="H133" s="6" t="s">
        <v>1651</v>
      </c>
      <c r="I133" s="6" t="s">
        <v>1651</v>
      </c>
      <c r="J133" s="6" t="s">
        <v>885</v>
      </c>
      <c r="K133" s="6" t="s">
        <v>885</v>
      </c>
      <c r="L133" s="6">
        <v>7395.1933384327403</v>
      </c>
      <c r="M133" s="6">
        <v>2.8E-3</v>
      </c>
      <c r="N133" s="6" t="s">
        <v>1651</v>
      </c>
      <c r="O133" s="6" t="s">
        <v>1651</v>
      </c>
      <c r="P133" s="6">
        <v>0</v>
      </c>
      <c r="Q133" s="6">
        <v>0</v>
      </c>
    </row>
    <row r="134" spans="1:17">
      <c r="A134" s="6" t="s">
        <v>101</v>
      </c>
      <c r="B134" s="6" t="s">
        <v>653</v>
      </c>
      <c r="C134" s="6" t="s">
        <v>653</v>
      </c>
      <c r="D134" s="6" t="s">
        <v>653</v>
      </c>
      <c r="E134" s="6" t="s">
        <v>653</v>
      </c>
      <c r="F134" s="6" t="s">
        <v>653</v>
      </c>
      <c r="G134" s="6" t="s">
        <v>653</v>
      </c>
      <c r="H134" s="6" t="s">
        <v>653</v>
      </c>
      <c r="I134" s="6" t="s">
        <v>653</v>
      </c>
      <c r="J134" s="6" t="s">
        <v>653</v>
      </c>
      <c r="K134" s="6" t="s">
        <v>653</v>
      </c>
      <c r="L134" s="6" t="s">
        <v>653</v>
      </c>
      <c r="M134" s="6" t="s">
        <v>653</v>
      </c>
      <c r="N134" s="6" t="s">
        <v>653</v>
      </c>
      <c r="O134" s="6" t="s">
        <v>653</v>
      </c>
      <c r="P134" s="6" t="s">
        <v>653</v>
      </c>
      <c r="Q134" s="6" t="s">
        <v>653</v>
      </c>
    </row>
    <row r="135" spans="1:17">
      <c r="A135" s="6" t="s">
        <v>370</v>
      </c>
      <c r="B135" s="6" t="s">
        <v>680</v>
      </c>
      <c r="C135" s="6" t="s">
        <v>653</v>
      </c>
      <c r="D135" s="6" t="s">
        <v>653</v>
      </c>
      <c r="E135" s="6" t="s">
        <v>653</v>
      </c>
      <c r="F135" s="6" t="s">
        <v>653</v>
      </c>
      <c r="G135" s="6" t="s">
        <v>653</v>
      </c>
      <c r="H135" s="6" t="s">
        <v>653</v>
      </c>
      <c r="I135" s="6" t="s">
        <v>653</v>
      </c>
      <c r="J135" s="6" t="s">
        <v>653</v>
      </c>
      <c r="K135" s="6" t="s">
        <v>653</v>
      </c>
      <c r="L135" s="6" t="s">
        <v>653</v>
      </c>
      <c r="M135" s="6" t="s">
        <v>653</v>
      </c>
      <c r="N135" s="6" t="s">
        <v>653</v>
      </c>
      <c r="O135" s="6" t="s">
        <v>653</v>
      </c>
      <c r="P135" s="6" t="s">
        <v>653</v>
      </c>
      <c r="Q135" s="6" t="s">
        <v>653</v>
      </c>
    </row>
    <row r="136" spans="1:17">
      <c r="A136" s="6" t="s">
        <v>371</v>
      </c>
      <c r="B136" s="6" t="s">
        <v>681</v>
      </c>
      <c r="C136" s="6" t="s">
        <v>653</v>
      </c>
      <c r="D136" s="6" t="s">
        <v>653</v>
      </c>
      <c r="E136" s="6" t="s">
        <v>653</v>
      </c>
      <c r="F136" s="6" t="s">
        <v>653</v>
      </c>
      <c r="G136" s="6" t="s">
        <v>653</v>
      </c>
      <c r="H136" s="6" t="s">
        <v>653</v>
      </c>
      <c r="I136" s="6" t="s">
        <v>653</v>
      </c>
      <c r="J136" s="6" t="s">
        <v>653</v>
      </c>
      <c r="K136" s="6" t="s">
        <v>653</v>
      </c>
      <c r="L136" s="6" t="s">
        <v>653</v>
      </c>
      <c r="M136" s="6" t="s">
        <v>653</v>
      </c>
      <c r="N136" s="6" t="s">
        <v>653</v>
      </c>
      <c r="O136" s="6" t="s">
        <v>653</v>
      </c>
      <c r="P136" s="6" t="s">
        <v>653</v>
      </c>
      <c r="Q136" s="6" t="s">
        <v>653</v>
      </c>
    </row>
    <row r="137" spans="1:17">
      <c r="A137" s="6" t="s">
        <v>206</v>
      </c>
      <c r="B137" s="6" t="s">
        <v>309</v>
      </c>
      <c r="C137" s="6">
        <v>0.2</v>
      </c>
      <c r="D137" s="6">
        <v>0.2</v>
      </c>
      <c r="E137" s="6">
        <v>0.2</v>
      </c>
      <c r="F137" s="6">
        <v>14000</v>
      </c>
      <c r="G137" s="6">
        <v>0.25</v>
      </c>
      <c r="H137" s="6">
        <v>14000</v>
      </c>
      <c r="I137" s="6">
        <v>0.25</v>
      </c>
      <c r="J137" s="6">
        <v>14000</v>
      </c>
      <c r="K137" s="6">
        <v>0.25</v>
      </c>
      <c r="L137" s="6">
        <v>17000</v>
      </c>
      <c r="M137" s="6">
        <v>0.3</v>
      </c>
      <c r="N137" s="6">
        <v>17000</v>
      </c>
      <c r="O137" s="6">
        <v>0.3</v>
      </c>
      <c r="P137" s="6">
        <v>17000</v>
      </c>
      <c r="Q137" s="6">
        <v>0.3</v>
      </c>
    </row>
    <row r="138" spans="1:17">
      <c r="A138" s="6" t="s">
        <v>167</v>
      </c>
      <c r="B138" s="6" t="s">
        <v>284</v>
      </c>
      <c r="C138" s="6">
        <v>0.45</v>
      </c>
      <c r="D138" s="6">
        <v>0.45</v>
      </c>
      <c r="E138" s="6" t="s">
        <v>325</v>
      </c>
      <c r="F138" s="6">
        <v>170.14500000000001</v>
      </c>
      <c r="G138" s="6">
        <v>0.17100000000000001</v>
      </c>
      <c r="H138" s="6">
        <v>170.14500000000001</v>
      </c>
      <c r="I138" s="6">
        <v>0.17100000000000001</v>
      </c>
      <c r="J138" s="6" t="s">
        <v>882</v>
      </c>
      <c r="K138" s="6" t="s">
        <v>882</v>
      </c>
      <c r="L138" s="6">
        <v>2.1890000000000001</v>
      </c>
      <c r="M138" s="6">
        <v>2.2000000000000001E-3</v>
      </c>
      <c r="N138" s="6">
        <v>2.1890000000000001</v>
      </c>
      <c r="O138" s="6">
        <v>2.2000000000000001E-3</v>
      </c>
      <c r="P138" s="6" t="s">
        <v>882</v>
      </c>
      <c r="Q138" s="6" t="s">
        <v>882</v>
      </c>
    </row>
    <row r="139" spans="1:17">
      <c r="A139" s="6" t="s">
        <v>200</v>
      </c>
      <c r="B139" s="6" t="s">
        <v>1496</v>
      </c>
      <c r="C139" s="6">
        <v>0.51800000000000002</v>
      </c>
      <c r="D139" s="6">
        <v>0.215</v>
      </c>
      <c r="E139" s="6">
        <v>0.21</v>
      </c>
      <c r="F139" s="6">
        <v>2200</v>
      </c>
      <c r="G139" s="6">
        <v>0.3</v>
      </c>
      <c r="H139" s="6">
        <v>3000</v>
      </c>
      <c r="I139" s="6">
        <v>0.5</v>
      </c>
      <c r="J139" s="6">
        <v>6000</v>
      </c>
      <c r="K139" s="6">
        <v>0.8</v>
      </c>
      <c r="L139" s="6">
        <v>0</v>
      </c>
      <c r="M139" s="6">
        <v>0</v>
      </c>
      <c r="N139" s="6">
        <v>0</v>
      </c>
      <c r="O139" s="6">
        <v>0</v>
      </c>
      <c r="P139" s="6">
        <v>0</v>
      </c>
      <c r="Q139" s="6">
        <v>0</v>
      </c>
    </row>
    <row r="140" spans="1:17">
      <c r="A140" s="6" t="s">
        <v>80</v>
      </c>
      <c r="B140" s="6" t="s">
        <v>238</v>
      </c>
      <c r="C140" s="6" t="s">
        <v>325</v>
      </c>
      <c r="D140" s="6" t="s">
        <v>325</v>
      </c>
      <c r="E140" s="6" t="s">
        <v>325</v>
      </c>
      <c r="F140" s="6">
        <v>0</v>
      </c>
      <c r="G140" s="6">
        <v>0</v>
      </c>
      <c r="H140" s="6" t="s">
        <v>886</v>
      </c>
      <c r="I140" s="6">
        <v>0</v>
      </c>
      <c r="J140" s="6" t="s">
        <v>886</v>
      </c>
      <c r="K140" s="6">
        <v>0</v>
      </c>
      <c r="L140" s="6">
        <v>0</v>
      </c>
      <c r="M140" s="6">
        <v>0</v>
      </c>
      <c r="N140" s="6">
        <v>0</v>
      </c>
      <c r="O140" s="6">
        <v>0</v>
      </c>
      <c r="P140" s="6">
        <v>0</v>
      </c>
      <c r="Q140" s="6">
        <v>0</v>
      </c>
    </row>
    <row r="141" spans="1:17">
      <c r="A141" s="6" t="s">
        <v>123</v>
      </c>
      <c r="B141" s="6" t="s">
        <v>266</v>
      </c>
      <c r="C141" s="6">
        <v>0.5</v>
      </c>
      <c r="D141" s="6" t="s">
        <v>1885</v>
      </c>
      <c r="E141" s="6" t="s">
        <v>1885</v>
      </c>
      <c r="F141" s="6">
        <v>5000</v>
      </c>
      <c r="G141" s="6" t="s">
        <v>1886</v>
      </c>
      <c r="H141" s="6" t="s">
        <v>1497</v>
      </c>
      <c r="I141" s="6" t="s">
        <v>1498</v>
      </c>
      <c r="J141" s="6" t="s">
        <v>1497</v>
      </c>
      <c r="K141" s="6" t="s">
        <v>1498</v>
      </c>
      <c r="L141" s="6">
        <v>0</v>
      </c>
      <c r="M141" s="6">
        <v>0</v>
      </c>
      <c r="N141" s="6" t="s">
        <v>871</v>
      </c>
      <c r="O141" s="6" t="s">
        <v>871</v>
      </c>
      <c r="P141" s="6" t="s">
        <v>871</v>
      </c>
      <c r="Q141" s="6" t="s">
        <v>871</v>
      </c>
    </row>
    <row r="142" spans="1:17">
      <c r="A142" s="6" t="s">
        <v>372</v>
      </c>
      <c r="B142" s="6" t="s">
        <v>1308</v>
      </c>
      <c r="C142" s="6" t="s">
        <v>653</v>
      </c>
      <c r="D142" s="6" t="s">
        <v>653</v>
      </c>
      <c r="E142" s="6" t="s">
        <v>653</v>
      </c>
      <c r="F142" s="6" t="s">
        <v>653</v>
      </c>
      <c r="G142" s="6" t="s">
        <v>653</v>
      </c>
      <c r="H142" s="6" t="s">
        <v>653</v>
      </c>
      <c r="I142" s="6" t="s">
        <v>653</v>
      </c>
      <c r="J142" s="6" t="s">
        <v>653</v>
      </c>
      <c r="K142" s="6" t="s">
        <v>653</v>
      </c>
      <c r="L142" s="6" t="s">
        <v>653</v>
      </c>
      <c r="M142" s="6" t="s">
        <v>653</v>
      </c>
      <c r="N142" s="6" t="s">
        <v>653</v>
      </c>
      <c r="O142" s="6" t="s">
        <v>653</v>
      </c>
      <c r="P142" s="6" t="s">
        <v>653</v>
      </c>
      <c r="Q142" s="6" t="s">
        <v>653</v>
      </c>
    </row>
    <row r="143" spans="1:17">
      <c r="A143" s="6" t="s">
        <v>115</v>
      </c>
      <c r="B143" s="6" t="s">
        <v>1887</v>
      </c>
      <c r="C143" s="6">
        <v>0.45</v>
      </c>
      <c r="D143" s="6">
        <v>0.45</v>
      </c>
      <c r="E143" s="6">
        <v>0.37</v>
      </c>
      <c r="F143" s="6">
        <v>6500</v>
      </c>
      <c r="G143" s="6">
        <v>2.4E-2</v>
      </c>
      <c r="H143" s="6">
        <v>7000</v>
      </c>
      <c r="I143" s="6">
        <v>2.5000000000000001E-2</v>
      </c>
      <c r="J143" s="6">
        <v>440000</v>
      </c>
      <c r="K143" s="6">
        <v>0.22</v>
      </c>
      <c r="L143" s="6">
        <v>0</v>
      </c>
      <c r="M143" s="6">
        <v>0</v>
      </c>
      <c r="N143" s="6">
        <v>0</v>
      </c>
      <c r="O143" s="6">
        <v>0</v>
      </c>
      <c r="P143" s="6">
        <v>0</v>
      </c>
      <c r="Q143" s="6">
        <v>0</v>
      </c>
    </row>
    <row r="144" spans="1:17">
      <c r="A144" s="6" t="s">
        <v>373</v>
      </c>
      <c r="B144" s="6" t="s">
        <v>682</v>
      </c>
      <c r="C144" s="6" t="s">
        <v>653</v>
      </c>
      <c r="D144" s="6" t="s">
        <v>653</v>
      </c>
      <c r="E144" s="6" t="s">
        <v>653</v>
      </c>
      <c r="F144" s="6" t="s">
        <v>653</v>
      </c>
      <c r="G144" s="6" t="s">
        <v>653</v>
      </c>
      <c r="H144" s="6" t="s">
        <v>653</v>
      </c>
      <c r="I144" s="6" t="s">
        <v>653</v>
      </c>
      <c r="J144" s="6" t="s">
        <v>653</v>
      </c>
      <c r="K144" s="6" t="s">
        <v>653</v>
      </c>
      <c r="L144" s="6" t="s">
        <v>653</v>
      </c>
      <c r="M144" s="6" t="s">
        <v>653</v>
      </c>
      <c r="N144" s="6" t="s">
        <v>653</v>
      </c>
      <c r="O144" s="6" t="s">
        <v>653</v>
      </c>
      <c r="P144" s="6" t="s">
        <v>653</v>
      </c>
      <c r="Q144" s="6" t="s">
        <v>653</v>
      </c>
    </row>
    <row r="145" spans="1:17">
      <c r="A145" s="6" t="s">
        <v>374</v>
      </c>
      <c r="B145" s="6" t="s">
        <v>683</v>
      </c>
      <c r="C145" s="6">
        <v>0.45</v>
      </c>
      <c r="D145" s="6">
        <v>0.45</v>
      </c>
      <c r="E145" s="6" t="s">
        <v>325</v>
      </c>
      <c r="F145" s="6">
        <v>1.8810000000000002</v>
      </c>
      <c r="G145" s="6">
        <v>0.17100000000000001</v>
      </c>
      <c r="H145" s="6">
        <v>0</v>
      </c>
      <c r="I145" s="6">
        <v>0</v>
      </c>
      <c r="J145" s="6" t="s">
        <v>882</v>
      </c>
      <c r="K145" s="6" t="s">
        <v>882</v>
      </c>
      <c r="L145" s="6">
        <v>2.4200000000000003E-2</v>
      </c>
      <c r="M145" s="6">
        <v>2.2000000000000001E-3</v>
      </c>
      <c r="N145" s="6">
        <v>0</v>
      </c>
      <c r="O145" s="6">
        <v>0</v>
      </c>
      <c r="P145" s="6" t="s">
        <v>882</v>
      </c>
      <c r="Q145" s="6" t="s">
        <v>882</v>
      </c>
    </row>
    <row r="146" spans="1:17">
      <c r="A146" s="6" t="s">
        <v>222</v>
      </c>
      <c r="B146" s="6" t="s">
        <v>1499</v>
      </c>
      <c r="C146" s="6">
        <v>0.37</v>
      </c>
      <c r="D146" s="6">
        <v>0.37</v>
      </c>
      <c r="E146" s="6" t="s">
        <v>1871</v>
      </c>
      <c r="F146" s="6">
        <v>11387</v>
      </c>
      <c r="G146" s="6">
        <v>0.36880000000000002</v>
      </c>
      <c r="H146" s="6" t="s">
        <v>1649</v>
      </c>
      <c r="I146" s="6" t="s">
        <v>1649</v>
      </c>
      <c r="J146" s="6" t="s">
        <v>1873</v>
      </c>
      <c r="K146" s="6" t="s">
        <v>1873</v>
      </c>
      <c r="L146" s="6">
        <v>0</v>
      </c>
      <c r="M146" s="6">
        <v>0</v>
      </c>
      <c r="N146" s="6" t="s">
        <v>1649</v>
      </c>
      <c r="O146" s="6" t="s">
        <v>1649</v>
      </c>
      <c r="P146" s="6" t="s">
        <v>1873</v>
      </c>
      <c r="Q146" s="6" t="s">
        <v>1873</v>
      </c>
    </row>
    <row r="147" spans="1:17">
      <c r="A147" s="6" t="s">
        <v>375</v>
      </c>
      <c r="B147" s="6" t="s">
        <v>684</v>
      </c>
      <c r="C147" s="6" t="s">
        <v>653</v>
      </c>
      <c r="D147" s="6" t="s">
        <v>653</v>
      </c>
      <c r="E147" s="6" t="s">
        <v>653</v>
      </c>
      <c r="F147" s="6" t="s">
        <v>653</v>
      </c>
      <c r="G147" s="6" t="s">
        <v>653</v>
      </c>
      <c r="H147" s="6" t="s">
        <v>653</v>
      </c>
      <c r="I147" s="6" t="s">
        <v>653</v>
      </c>
      <c r="J147" s="6" t="s">
        <v>653</v>
      </c>
      <c r="K147" s="6" t="s">
        <v>653</v>
      </c>
      <c r="L147" s="6" t="s">
        <v>653</v>
      </c>
      <c r="M147" s="6" t="s">
        <v>653</v>
      </c>
      <c r="N147" s="6" t="s">
        <v>653</v>
      </c>
      <c r="O147" s="6" t="s">
        <v>653</v>
      </c>
      <c r="P147" s="6" t="s">
        <v>653</v>
      </c>
      <c r="Q147" s="6" t="s">
        <v>653</v>
      </c>
    </row>
    <row r="148" spans="1:17">
      <c r="A148" s="6" t="s">
        <v>376</v>
      </c>
      <c r="B148" s="6" t="s">
        <v>685</v>
      </c>
      <c r="C148" s="6" t="s">
        <v>653</v>
      </c>
      <c r="D148" s="6" t="s">
        <v>653</v>
      </c>
      <c r="E148" s="6" t="s">
        <v>653</v>
      </c>
      <c r="F148" s="6" t="s">
        <v>653</v>
      </c>
      <c r="G148" s="6" t="s">
        <v>653</v>
      </c>
      <c r="H148" s="6" t="s">
        <v>653</v>
      </c>
      <c r="I148" s="6" t="s">
        <v>653</v>
      </c>
      <c r="J148" s="6" t="s">
        <v>653</v>
      </c>
      <c r="K148" s="6" t="s">
        <v>653</v>
      </c>
      <c r="L148" s="6" t="s">
        <v>653</v>
      </c>
      <c r="M148" s="6" t="s">
        <v>653</v>
      </c>
      <c r="N148" s="6" t="s">
        <v>653</v>
      </c>
      <c r="O148" s="6" t="s">
        <v>653</v>
      </c>
      <c r="P148" s="6" t="s">
        <v>653</v>
      </c>
      <c r="Q148" s="6" t="s">
        <v>653</v>
      </c>
    </row>
    <row r="149" spans="1:17">
      <c r="A149" s="6" t="s">
        <v>377</v>
      </c>
      <c r="B149" s="6" t="s">
        <v>686</v>
      </c>
      <c r="C149" s="6" t="s">
        <v>653</v>
      </c>
      <c r="D149" s="6" t="s">
        <v>653</v>
      </c>
      <c r="E149" s="6" t="s">
        <v>653</v>
      </c>
      <c r="F149" s="6" t="s">
        <v>653</v>
      </c>
      <c r="G149" s="6" t="s">
        <v>653</v>
      </c>
      <c r="H149" s="6" t="s">
        <v>653</v>
      </c>
      <c r="I149" s="6" t="s">
        <v>653</v>
      </c>
      <c r="J149" s="6" t="s">
        <v>653</v>
      </c>
      <c r="K149" s="6" t="s">
        <v>653</v>
      </c>
      <c r="L149" s="6" t="s">
        <v>653</v>
      </c>
      <c r="M149" s="6" t="s">
        <v>653</v>
      </c>
      <c r="N149" s="6" t="s">
        <v>653</v>
      </c>
      <c r="O149" s="6" t="s">
        <v>653</v>
      </c>
      <c r="P149" s="6" t="s">
        <v>653</v>
      </c>
      <c r="Q149" s="6" t="s">
        <v>653</v>
      </c>
    </row>
    <row r="150" spans="1:17">
      <c r="A150" s="6" t="s">
        <v>378</v>
      </c>
      <c r="B150" s="6" t="s">
        <v>687</v>
      </c>
      <c r="C150" s="6" t="s">
        <v>653</v>
      </c>
      <c r="D150" s="6" t="s">
        <v>653</v>
      </c>
      <c r="E150" s="6" t="s">
        <v>653</v>
      </c>
      <c r="F150" s="6" t="s">
        <v>653</v>
      </c>
      <c r="G150" s="6" t="s">
        <v>653</v>
      </c>
      <c r="H150" s="6" t="s">
        <v>653</v>
      </c>
      <c r="I150" s="6" t="s">
        <v>653</v>
      </c>
      <c r="J150" s="6" t="s">
        <v>653</v>
      </c>
      <c r="K150" s="6" t="s">
        <v>653</v>
      </c>
      <c r="L150" s="6" t="s">
        <v>653</v>
      </c>
      <c r="M150" s="6" t="s">
        <v>653</v>
      </c>
      <c r="N150" s="6" t="s">
        <v>653</v>
      </c>
      <c r="O150" s="6" t="s">
        <v>653</v>
      </c>
      <c r="P150" s="6" t="s">
        <v>653</v>
      </c>
      <c r="Q150" s="6" t="s">
        <v>653</v>
      </c>
    </row>
    <row r="151" spans="1:17">
      <c r="A151" s="6" t="s">
        <v>1007</v>
      </c>
      <c r="B151" s="6" t="s">
        <v>653</v>
      </c>
      <c r="C151" s="6" t="s">
        <v>653</v>
      </c>
      <c r="D151" s="6" t="s">
        <v>653</v>
      </c>
      <c r="E151" s="6" t="s">
        <v>653</v>
      </c>
      <c r="F151" s="6" t="s">
        <v>653</v>
      </c>
      <c r="G151" s="6" t="s">
        <v>653</v>
      </c>
      <c r="H151" s="6" t="s">
        <v>653</v>
      </c>
      <c r="I151" s="6" t="s">
        <v>653</v>
      </c>
      <c r="J151" s="6" t="s">
        <v>653</v>
      </c>
      <c r="K151" s="6" t="s">
        <v>653</v>
      </c>
      <c r="L151" s="6" t="s">
        <v>653</v>
      </c>
      <c r="M151" s="6" t="s">
        <v>653</v>
      </c>
      <c r="N151" s="6" t="s">
        <v>653</v>
      </c>
      <c r="O151" s="6" t="s">
        <v>653</v>
      </c>
      <c r="P151" s="6" t="s">
        <v>653</v>
      </c>
      <c r="Q151" s="6" t="s">
        <v>653</v>
      </c>
    </row>
    <row r="152" spans="1:17">
      <c r="A152" s="6" t="s">
        <v>127</v>
      </c>
      <c r="B152" s="6" t="s">
        <v>269</v>
      </c>
      <c r="C152" s="6" t="s">
        <v>1888</v>
      </c>
      <c r="D152" s="6" t="s">
        <v>1889</v>
      </c>
      <c r="E152" s="6" t="s">
        <v>1890</v>
      </c>
      <c r="F152" s="6">
        <v>300</v>
      </c>
      <c r="G152" s="6">
        <v>0.01</v>
      </c>
      <c r="H152" s="6" t="s">
        <v>1891</v>
      </c>
      <c r="I152" s="6" t="s">
        <v>1891</v>
      </c>
      <c r="J152" s="6" t="s">
        <v>1647</v>
      </c>
      <c r="K152" s="6" t="s">
        <v>1647</v>
      </c>
      <c r="L152" s="6">
        <v>0</v>
      </c>
      <c r="M152" s="6">
        <v>0</v>
      </c>
      <c r="N152" s="6">
        <v>0</v>
      </c>
      <c r="O152" s="6">
        <v>0</v>
      </c>
      <c r="P152" s="6">
        <v>0</v>
      </c>
      <c r="Q152" s="6">
        <v>0</v>
      </c>
    </row>
    <row r="153" spans="1:17">
      <c r="A153" s="6" t="s">
        <v>379</v>
      </c>
      <c r="B153" s="6" t="s">
        <v>688</v>
      </c>
      <c r="C153" s="6" t="s">
        <v>653</v>
      </c>
      <c r="D153" s="6" t="s">
        <v>653</v>
      </c>
      <c r="E153" s="6" t="s">
        <v>653</v>
      </c>
      <c r="F153" s="6" t="s">
        <v>653</v>
      </c>
      <c r="G153" s="6" t="s">
        <v>653</v>
      </c>
      <c r="H153" s="6" t="s">
        <v>653</v>
      </c>
      <c r="I153" s="6" t="s">
        <v>653</v>
      </c>
      <c r="J153" s="6" t="s">
        <v>653</v>
      </c>
      <c r="K153" s="6" t="s">
        <v>653</v>
      </c>
      <c r="L153" s="6" t="s">
        <v>653</v>
      </c>
      <c r="M153" s="6" t="s">
        <v>653</v>
      </c>
      <c r="N153" s="6" t="s">
        <v>653</v>
      </c>
      <c r="O153" s="6" t="s">
        <v>653</v>
      </c>
      <c r="P153" s="6" t="s">
        <v>653</v>
      </c>
      <c r="Q153" s="6" t="s">
        <v>653</v>
      </c>
    </row>
    <row r="154" spans="1:17">
      <c r="A154" s="6" t="s">
        <v>191</v>
      </c>
      <c r="B154" s="6" t="s">
        <v>887</v>
      </c>
      <c r="C154" s="6" t="s">
        <v>888</v>
      </c>
      <c r="D154" s="6" t="s">
        <v>1892</v>
      </c>
      <c r="E154" s="6" t="s">
        <v>1490</v>
      </c>
      <c r="F154" s="6">
        <v>0</v>
      </c>
      <c r="G154" s="6">
        <v>0</v>
      </c>
      <c r="H154" s="6" t="s">
        <v>1649</v>
      </c>
      <c r="I154" s="6" t="s">
        <v>1649</v>
      </c>
      <c r="J154" s="6" t="s">
        <v>1649</v>
      </c>
      <c r="K154" s="6" t="s">
        <v>1649</v>
      </c>
      <c r="L154" s="6">
        <v>0</v>
      </c>
      <c r="M154" s="6">
        <v>0</v>
      </c>
      <c r="N154" s="6">
        <v>0</v>
      </c>
      <c r="O154" s="6">
        <v>0</v>
      </c>
      <c r="P154" s="6">
        <v>0</v>
      </c>
      <c r="Q154" s="6">
        <v>0</v>
      </c>
    </row>
    <row r="155" spans="1:17">
      <c r="A155" s="6" t="s">
        <v>160</v>
      </c>
      <c r="B155" s="6" t="s">
        <v>653</v>
      </c>
      <c r="C155" s="6" t="s">
        <v>653</v>
      </c>
      <c r="D155" s="6" t="s">
        <v>653</v>
      </c>
      <c r="E155" s="6" t="s">
        <v>653</v>
      </c>
      <c r="F155" s="6" t="s">
        <v>653</v>
      </c>
      <c r="G155" s="6" t="s">
        <v>653</v>
      </c>
      <c r="H155" s="6" t="s">
        <v>653</v>
      </c>
      <c r="I155" s="6" t="s">
        <v>653</v>
      </c>
      <c r="J155" s="6" t="s">
        <v>653</v>
      </c>
      <c r="K155" s="6" t="s">
        <v>653</v>
      </c>
      <c r="L155" s="6" t="s">
        <v>653</v>
      </c>
      <c r="M155" s="6" t="s">
        <v>653</v>
      </c>
      <c r="N155" s="6" t="s">
        <v>653</v>
      </c>
      <c r="O155" s="6" t="s">
        <v>653</v>
      </c>
      <c r="P155" s="6" t="s">
        <v>653</v>
      </c>
      <c r="Q155" s="6" t="s">
        <v>653</v>
      </c>
    </row>
    <row r="156" spans="1:17">
      <c r="A156" s="6" t="s">
        <v>102</v>
      </c>
      <c r="B156" s="6" t="s">
        <v>251</v>
      </c>
      <c r="C156" s="6" t="s">
        <v>325</v>
      </c>
      <c r="D156" s="6" t="s">
        <v>325</v>
      </c>
      <c r="E156" s="6" t="s">
        <v>325</v>
      </c>
      <c r="F156" s="6" t="s">
        <v>867</v>
      </c>
      <c r="G156" s="6" t="s">
        <v>867</v>
      </c>
      <c r="H156" s="6" t="s">
        <v>867</v>
      </c>
      <c r="I156" s="6" t="s">
        <v>867</v>
      </c>
      <c r="J156" s="6" t="s">
        <v>867</v>
      </c>
      <c r="K156" s="6" t="s">
        <v>867</v>
      </c>
      <c r="L156" s="6">
        <v>0</v>
      </c>
      <c r="M156" s="6">
        <v>0</v>
      </c>
      <c r="N156" s="6">
        <v>0</v>
      </c>
      <c r="O156" s="6">
        <v>0</v>
      </c>
      <c r="P156" s="6">
        <v>0</v>
      </c>
      <c r="Q156" s="6">
        <v>0</v>
      </c>
    </row>
    <row r="157" spans="1:17">
      <c r="A157" s="6" t="s">
        <v>380</v>
      </c>
      <c r="B157" s="6" t="s">
        <v>1144</v>
      </c>
      <c r="C157" s="6">
        <v>0.48</v>
      </c>
      <c r="D157" s="6">
        <v>0.48</v>
      </c>
      <c r="E157" s="6">
        <v>0.48</v>
      </c>
      <c r="F157" s="6">
        <v>0</v>
      </c>
      <c r="G157" s="6">
        <v>0</v>
      </c>
      <c r="H157" s="6">
        <v>0</v>
      </c>
      <c r="I157" s="6">
        <v>0</v>
      </c>
      <c r="J157" s="6">
        <v>0</v>
      </c>
      <c r="K157" s="6">
        <v>0</v>
      </c>
      <c r="L157" s="6">
        <v>0</v>
      </c>
      <c r="M157" s="6">
        <v>0</v>
      </c>
      <c r="N157" s="6">
        <v>0</v>
      </c>
      <c r="O157" s="6">
        <v>0</v>
      </c>
      <c r="P157" s="6">
        <v>0</v>
      </c>
      <c r="Q157" s="6">
        <v>0</v>
      </c>
    </row>
    <row r="158" spans="1:17">
      <c r="A158" s="6" t="s">
        <v>381</v>
      </c>
      <c r="B158" s="6" t="s">
        <v>689</v>
      </c>
      <c r="C158" s="6" t="s">
        <v>653</v>
      </c>
      <c r="D158" s="6" t="s">
        <v>653</v>
      </c>
      <c r="E158" s="6" t="s">
        <v>653</v>
      </c>
      <c r="F158" s="6" t="s">
        <v>653</v>
      </c>
      <c r="G158" s="6" t="s">
        <v>653</v>
      </c>
      <c r="H158" s="6" t="s">
        <v>653</v>
      </c>
      <c r="I158" s="6" t="s">
        <v>653</v>
      </c>
      <c r="J158" s="6" t="s">
        <v>653</v>
      </c>
      <c r="K158" s="6" t="s">
        <v>653</v>
      </c>
      <c r="L158" s="6" t="s">
        <v>653</v>
      </c>
      <c r="M158" s="6" t="s">
        <v>653</v>
      </c>
      <c r="N158" s="6" t="s">
        <v>653</v>
      </c>
      <c r="O158" s="6" t="s">
        <v>653</v>
      </c>
      <c r="P158" s="6" t="s">
        <v>653</v>
      </c>
      <c r="Q158" s="6" t="s">
        <v>653</v>
      </c>
    </row>
    <row r="159" spans="1:17">
      <c r="A159" s="6" t="s">
        <v>111</v>
      </c>
      <c r="B159" s="6" t="s">
        <v>258</v>
      </c>
      <c r="C159" s="6">
        <v>0.44400000000000001</v>
      </c>
      <c r="D159" s="6" t="s">
        <v>325</v>
      </c>
      <c r="E159" s="6" t="s">
        <v>325</v>
      </c>
      <c r="F159" s="6">
        <v>0</v>
      </c>
      <c r="G159" s="6">
        <v>0</v>
      </c>
      <c r="H159" s="6" t="s">
        <v>889</v>
      </c>
      <c r="I159" s="6" t="s">
        <v>889</v>
      </c>
      <c r="J159" s="6" t="s">
        <v>867</v>
      </c>
      <c r="K159" s="6" t="s">
        <v>867</v>
      </c>
      <c r="L159" s="6">
        <v>0</v>
      </c>
      <c r="M159" s="6">
        <v>0</v>
      </c>
      <c r="N159" s="6" t="s">
        <v>867</v>
      </c>
      <c r="O159" s="6" t="s">
        <v>867</v>
      </c>
      <c r="P159" s="6" t="s">
        <v>867</v>
      </c>
      <c r="Q159" s="6" t="s">
        <v>867</v>
      </c>
    </row>
    <row r="160" spans="1:17">
      <c r="A160" s="6" t="s">
        <v>163</v>
      </c>
      <c r="B160" s="6" t="s">
        <v>282</v>
      </c>
      <c r="C160" s="6">
        <v>0.435</v>
      </c>
      <c r="D160" s="6">
        <v>0.435</v>
      </c>
      <c r="E160" s="6" t="s">
        <v>872</v>
      </c>
      <c r="F160" s="6">
        <v>15000</v>
      </c>
      <c r="G160" s="6">
        <v>0.85</v>
      </c>
      <c r="H160" s="6">
        <v>15000</v>
      </c>
      <c r="I160" s="6">
        <v>0.85</v>
      </c>
      <c r="J160" s="6">
        <v>1765</v>
      </c>
      <c r="K160" s="6">
        <v>1</v>
      </c>
      <c r="L160" s="6">
        <v>0</v>
      </c>
      <c r="M160" s="6">
        <v>0</v>
      </c>
      <c r="N160" s="6">
        <v>0</v>
      </c>
      <c r="O160" s="6">
        <v>0</v>
      </c>
      <c r="P160" s="6">
        <v>0</v>
      </c>
      <c r="Q160" s="6">
        <v>0</v>
      </c>
    </row>
    <row r="161" spans="1:17">
      <c r="A161" s="6" t="s">
        <v>382</v>
      </c>
      <c r="B161" s="6" t="s">
        <v>690</v>
      </c>
      <c r="C161" s="6" t="s">
        <v>653</v>
      </c>
      <c r="D161" s="6" t="s">
        <v>653</v>
      </c>
      <c r="E161" s="6" t="s">
        <v>653</v>
      </c>
      <c r="F161" s="6" t="s">
        <v>653</v>
      </c>
      <c r="G161" s="6" t="s">
        <v>653</v>
      </c>
      <c r="H161" s="6" t="s">
        <v>653</v>
      </c>
      <c r="I161" s="6" t="s">
        <v>653</v>
      </c>
      <c r="J161" s="6" t="s">
        <v>653</v>
      </c>
      <c r="K161" s="6" t="s">
        <v>653</v>
      </c>
      <c r="L161" s="6" t="s">
        <v>653</v>
      </c>
      <c r="M161" s="6" t="s">
        <v>653</v>
      </c>
      <c r="N161" s="6" t="s">
        <v>653</v>
      </c>
      <c r="O161" s="6" t="s">
        <v>653</v>
      </c>
      <c r="P161" s="6" t="s">
        <v>653</v>
      </c>
      <c r="Q161" s="6" t="s">
        <v>653</v>
      </c>
    </row>
    <row r="162" spans="1:17">
      <c r="A162" s="6" t="s">
        <v>135</v>
      </c>
      <c r="B162" s="6" t="s">
        <v>274</v>
      </c>
      <c r="C162" s="6">
        <v>0.45</v>
      </c>
      <c r="D162" s="6">
        <v>0.45</v>
      </c>
      <c r="E162" s="6" t="s">
        <v>325</v>
      </c>
      <c r="F162" s="6">
        <v>298.56600000000003</v>
      </c>
      <c r="G162" s="6">
        <v>0.17100000000000001</v>
      </c>
      <c r="H162" s="6">
        <v>298.56600000000003</v>
      </c>
      <c r="I162" s="6">
        <v>0.17100000000000001</v>
      </c>
      <c r="J162" s="6" t="s">
        <v>882</v>
      </c>
      <c r="K162" s="6" t="s">
        <v>882</v>
      </c>
      <c r="L162" s="6">
        <v>3.8412000000000002</v>
      </c>
      <c r="M162" s="6">
        <v>2.2000000000000001E-3</v>
      </c>
      <c r="N162" s="6">
        <v>3.8456000000000001</v>
      </c>
      <c r="O162" s="6">
        <v>2.2000000000000001E-3</v>
      </c>
      <c r="P162" s="6" t="s">
        <v>882</v>
      </c>
      <c r="Q162" s="6" t="s">
        <v>882</v>
      </c>
    </row>
    <row r="163" spans="1:17">
      <c r="A163" s="6" t="s">
        <v>383</v>
      </c>
      <c r="B163" s="6" t="s">
        <v>691</v>
      </c>
      <c r="C163" s="6">
        <v>0.45</v>
      </c>
      <c r="D163" s="6">
        <v>0.45</v>
      </c>
      <c r="E163" s="6" t="s">
        <v>325</v>
      </c>
      <c r="F163" s="6">
        <v>56</v>
      </c>
      <c r="G163" s="6">
        <v>0.17100000000000001</v>
      </c>
      <c r="H163" s="6">
        <v>56</v>
      </c>
      <c r="I163" s="6">
        <v>0.17100000000000001</v>
      </c>
      <c r="J163" s="6" t="s">
        <v>882</v>
      </c>
      <c r="K163" s="6" t="s">
        <v>882</v>
      </c>
      <c r="L163" s="6">
        <v>0</v>
      </c>
      <c r="M163" s="6">
        <v>2.2000000000000001E-3</v>
      </c>
      <c r="N163" s="6">
        <v>0</v>
      </c>
      <c r="O163" s="6">
        <v>2.2000000000000001E-3</v>
      </c>
      <c r="P163" s="6" t="s">
        <v>882</v>
      </c>
      <c r="Q163" s="6" t="s">
        <v>882</v>
      </c>
    </row>
    <row r="164" spans="1:17">
      <c r="A164" s="6" t="s">
        <v>384</v>
      </c>
      <c r="B164" s="6" t="s">
        <v>692</v>
      </c>
      <c r="C164" s="6" t="s">
        <v>653</v>
      </c>
      <c r="D164" s="6" t="s">
        <v>653</v>
      </c>
      <c r="E164" s="6" t="s">
        <v>653</v>
      </c>
      <c r="F164" s="6" t="s">
        <v>653</v>
      </c>
      <c r="G164" s="6" t="s">
        <v>653</v>
      </c>
      <c r="H164" s="6" t="s">
        <v>653</v>
      </c>
      <c r="I164" s="6" t="s">
        <v>653</v>
      </c>
      <c r="J164" s="6" t="s">
        <v>653</v>
      </c>
      <c r="K164" s="6" t="s">
        <v>653</v>
      </c>
      <c r="L164" s="6" t="s">
        <v>653</v>
      </c>
      <c r="M164" s="6" t="s">
        <v>653</v>
      </c>
      <c r="N164" s="6" t="s">
        <v>653</v>
      </c>
      <c r="O164" s="6" t="s">
        <v>653</v>
      </c>
      <c r="P164" s="6" t="s">
        <v>653</v>
      </c>
      <c r="Q164" s="6" t="s">
        <v>653</v>
      </c>
    </row>
    <row r="165" spans="1:17">
      <c r="A165" s="6" t="s">
        <v>190</v>
      </c>
      <c r="B165" s="6" t="s">
        <v>301</v>
      </c>
      <c r="C165" s="6">
        <v>0.45</v>
      </c>
      <c r="D165" s="6" t="s">
        <v>1490</v>
      </c>
      <c r="E165" s="6" t="s">
        <v>1490</v>
      </c>
      <c r="F165" s="6">
        <v>567</v>
      </c>
      <c r="G165" s="6">
        <v>0.02</v>
      </c>
      <c r="H165" s="6">
        <v>1404</v>
      </c>
      <c r="I165" s="6">
        <v>0.05</v>
      </c>
      <c r="J165" s="6">
        <v>2808</v>
      </c>
      <c r="K165" s="6">
        <v>0.1</v>
      </c>
      <c r="L165" s="6">
        <v>0</v>
      </c>
      <c r="M165" s="6">
        <v>0</v>
      </c>
      <c r="N165" s="6">
        <v>0</v>
      </c>
      <c r="O165" s="6">
        <v>0</v>
      </c>
      <c r="P165" s="6" t="s">
        <v>1145</v>
      </c>
      <c r="Q165" s="6" t="s">
        <v>1145</v>
      </c>
    </row>
    <row r="166" spans="1:17">
      <c r="A166" s="6" t="s">
        <v>385</v>
      </c>
      <c r="B166" s="6" t="s">
        <v>693</v>
      </c>
      <c r="C166" s="6" t="s">
        <v>653</v>
      </c>
      <c r="D166" s="6" t="s">
        <v>653</v>
      </c>
      <c r="E166" s="6" t="s">
        <v>653</v>
      </c>
      <c r="F166" s="6" t="s">
        <v>653</v>
      </c>
      <c r="G166" s="6" t="s">
        <v>653</v>
      </c>
      <c r="H166" s="6" t="s">
        <v>653</v>
      </c>
      <c r="I166" s="6" t="s">
        <v>653</v>
      </c>
      <c r="J166" s="6" t="s">
        <v>653</v>
      </c>
      <c r="K166" s="6" t="s">
        <v>653</v>
      </c>
      <c r="L166" s="6" t="s">
        <v>653</v>
      </c>
      <c r="M166" s="6" t="s">
        <v>653</v>
      </c>
      <c r="N166" s="6" t="s">
        <v>653</v>
      </c>
      <c r="O166" s="6" t="s">
        <v>653</v>
      </c>
      <c r="P166" s="6" t="s">
        <v>653</v>
      </c>
      <c r="Q166" s="6" t="s">
        <v>653</v>
      </c>
    </row>
    <row r="167" spans="1:17">
      <c r="A167" s="6" t="s">
        <v>124</v>
      </c>
      <c r="B167" s="6" t="s">
        <v>267</v>
      </c>
      <c r="C167" s="6">
        <v>0.45</v>
      </c>
      <c r="D167" s="6">
        <v>0.45</v>
      </c>
      <c r="E167" s="6" t="s">
        <v>325</v>
      </c>
      <c r="F167" s="6">
        <v>1814</v>
      </c>
      <c r="G167" s="6">
        <v>0.17100000000000001</v>
      </c>
      <c r="H167" s="6">
        <v>1814</v>
      </c>
      <c r="I167" s="6">
        <v>0.17100000000000001</v>
      </c>
      <c r="J167" s="6" t="s">
        <v>882</v>
      </c>
      <c r="K167" s="6" t="s">
        <v>882</v>
      </c>
      <c r="L167" s="6">
        <v>23</v>
      </c>
      <c r="M167" s="6">
        <v>2.2000000000000001E-3</v>
      </c>
      <c r="N167" s="6">
        <v>23</v>
      </c>
      <c r="O167" s="6">
        <v>2.2000000000000001E-3</v>
      </c>
      <c r="P167" s="6" t="s">
        <v>882</v>
      </c>
      <c r="Q167" s="6" t="s">
        <v>882</v>
      </c>
    </row>
    <row r="168" spans="1:17">
      <c r="A168" s="6" t="s">
        <v>386</v>
      </c>
      <c r="B168" s="6" t="s">
        <v>694</v>
      </c>
      <c r="C168" s="6" t="s">
        <v>653</v>
      </c>
      <c r="D168" s="6" t="s">
        <v>653</v>
      </c>
      <c r="E168" s="6" t="s">
        <v>653</v>
      </c>
      <c r="F168" s="6" t="s">
        <v>653</v>
      </c>
      <c r="G168" s="6" t="s">
        <v>653</v>
      </c>
      <c r="H168" s="6" t="s">
        <v>653</v>
      </c>
      <c r="I168" s="6" t="s">
        <v>653</v>
      </c>
      <c r="J168" s="6" t="s">
        <v>653</v>
      </c>
      <c r="K168" s="6" t="s">
        <v>653</v>
      </c>
      <c r="L168" s="6" t="s">
        <v>653</v>
      </c>
      <c r="M168" s="6" t="s">
        <v>653</v>
      </c>
      <c r="N168" s="6" t="s">
        <v>653</v>
      </c>
      <c r="O168" s="6" t="s">
        <v>653</v>
      </c>
      <c r="P168" s="6" t="s">
        <v>653</v>
      </c>
      <c r="Q168" s="6" t="s">
        <v>653</v>
      </c>
    </row>
    <row r="169" spans="1:17">
      <c r="A169" s="6" t="s">
        <v>387</v>
      </c>
      <c r="B169" s="6" t="s">
        <v>695</v>
      </c>
      <c r="C169" s="6">
        <v>0.48</v>
      </c>
      <c r="D169" s="6">
        <v>0.47</v>
      </c>
      <c r="E169" s="6">
        <v>0.45</v>
      </c>
      <c r="F169" s="6">
        <v>50</v>
      </c>
      <c r="G169" s="6">
        <v>0.01</v>
      </c>
      <c r="H169" s="6">
        <v>75</v>
      </c>
      <c r="I169" s="6">
        <v>0.02</v>
      </c>
      <c r="J169" s="6">
        <v>150</v>
      </c>
      <c r="K169" s="6">
        <v>0.03</v>
      </c>
      <c r="L169" s="6">
        <v>0</v>
      </c>
      <c r="M169" s="6">
        <v>0</v>
      </c>
      <c r="N169" s="6" t="s">
        <v>871</v>
      </c>
      <c r="O169" s="6" t="s">
        <v>871</v>
      </c>
      <c r="P169" s="6" t="s">
        <v>871</v>
      </c>
      <c r="Q169" s="6" t="s">
        <v>871</v>
      </c>
    </row>
    <row r="170" spans="1:17">
      <c r="A170" s="6" t="s">
        <v>388</v>
      </c>
      <c r="B170" s="6" t="s">
        <v>696</v>
      </c>
      <c r="C170" s="6" t="s">
        <v>653</v>
      </c>
      <c r="D170" s="6" t="s">
        <v>653</v>
      </c>
      <c r="E170" s="6" t="s">
        <v>653</v>
      </c>
      <c r="F170" s="6" t="s">
        <v>653</v>
      </c>
      <c r="G170" s="6" t="s">
        <v>653</v>
      </c>
      <c r="H170" s="6" t="s">
        <v>653</v>
      </c>
      <c r="I170" s="6" t="s">
        <v>653</v>
      </c>
      <c r="J170" s="6" t="s">
        <v>653</v>
      </c>
      <c r="K170" s="6" t="s">
        <v>653</v>
      </c>
      <c r="L170" s="6" t="s">
        <v>653</v>
      </c>
      <c r="M170" s="6" t="s">
        <v>653</v>
      </c>
      <c r="N170" s="6" t="s">
        <v>653</v>
      </c>
      <c r="O170" s="6" t="s">
        <v>653</v>
      </c>
      <c r="P170" s="6" t="s">
        <v>653</v>
      </c>
      <c r="Q170" s="6" t="s">
        <v>653</v>
      </c>
    </row>
    <row r="171" spans="1:17">
      <c r="A171" s="6" t="s">
        <v>389</v>
      </c>
      <c r="B171" s="6" t="s">
        <v>697</v>
      </c>
      <c r="C171" s="6" t="s">
        <v>653</v>
      </c>
      <c r="D171" s="6" t="s">
        <v>653</v>
      </c>
      <c r="E171" s="6" t="s">
        <v>653</v>
      </c>
      <c r="F171" s="6" t="s">
        <v>653</v>
      </c>
      <c r="G171" s="6" t="s">
        <v>653</v>
      </c>
      <c r="H171" s="6" t="s">
        <v>653</v>
      </c>
      <c r="I171" s="6" t="s">
        <v>653</v>
      </c>
      <c r="J171" s="6" t="s">
        <v>653</v>
      </c>
      <c r="K171" s="6" t="s">
        <v>653</v>
      </c>
      <c r="L171" s="6" t="s">
        <v>653</v>
      </c>
      <c r="M171" s="6" t="s">
        <v>653</v>
      </c>
      <c r="N171" s="6" t="s">
        <v>653</v>
      </c>
      <c r="O171" s="6" t="s">
        <v>653</v>
      </c>
      <c r="P171" s="6" t="s">
        <v>653</v>
      </c>
      <c r="Q171" s="6" t="s">
        <v>653</v>
      </c>
    </row>
    <row r="172" spans="1:17">
      <c r="A172" s="6" t="s">
        <v>225</v>
      </c>
      <c r="B172" s="6" t="s">
        <v>320</v>
      </c>
      <c r="C172" s="6">
        <v>0.441</v>
      </c>
      <c r="D172" s="6">
        <v>0.06</v>
      </c>
      <c r="E172" s="6">
        <v>0.06</v>
      </c>
      <c r="F172" s="6">
        <v>1704</v>
      </c>
      <c r="G172" s="6">
        <v>1</v>
      </c>
      <c r="H172" s="6">
        <v>1704</v>
      </c>
      <c r="I172" s="6">
        <v>1</v>
      </c>
      <c r="J172" s="6">
        <v>1704</v>
      </c>
      <c r="K172" s="6">
        <v>1</v>
      </c>
      <c r="L172" s="6">
        <v>0</v>
      </c>
      <c r="M172" s="6">
        <v>0</v>
      </c>
      <c r="N172" s="6">
        <v>0</v>
      </c>
      <c r="O172" s="6">
        <v>0</v>
      </c>
      <c r="P172" s="6">
        <v>0</v>
      </c>
      <c r="Q172" s="6">
        <v>0</v>
      </c>
    </row>
    <row r="173" spans="1:17">
      <c r="A173" s="6" t="s">
        <v>170</v>
      </c>
      <c r="B173" s="6" t="s">
        <v>287</v>
      </c>
      <c r="C173" s="6">
        <v>0.4</v>
      </c>
      <c r="D173" s="6" t="s">
        <v>1647</v>
      </c>
      <c r="E173" s="6" t="s">
        <v>1647</v>
      </c>
      <c r="F173" s="6">
        <v>2200</v>
      </c>
      <c r="G173" s="6">
        <v>5.0000000000000001E-3</v>
      </c>
      <c r="H173" s="6" t="s">
        <v>1649</v>
      </c>
      <c r="I173" s="6" t="s">
        <v>1649</v>
      </c>
      <c r="J173" s="6" t="s">
        <v>1649</v>
      </c>
      <c r="K173" s="6" t="s">
        <v>1649</v>
      </c>
      <c r="L173" s="6">
        <v>0</v>
      </c>
      <c r="M173" s="6">
        <v>0</v>
      </c>
      <c r="N173" s="6" t="s">
        <v>1491</v>
      </c>
      <c r="O173" s="6" t="s">
        <v>1491</v>
      </c>
      <c r="P173" s="6" t="s">
        <v>1138</v>
      </c>
      <c r="Q173" s="6" t="s">
        <v>1138</v>
      </c>
    </row>
    <row r="174" spans="1:17">
      <c r="A174" s="6" t="s">
        <v>234</v>
      </c>
      <c r="B174" s="6" t="s">
        <v>653</v>
      </c>
      <c r="C174" s="6" t="s">
        <v>653</v>
      </c>
      <c r="D174" s="6" t="s">
        <v>653</v>
      </c>
      <c r="E174" s="6" t="s">
        <v>653</v>
      </c>
      <c r="F174" s="6" t="s">
        <v>653</v>
      </c>
      <c r="G174" s="6" t="s">
        <v>653</v>
      </c>
      <c r="H174" s="6" t="s">
        <v>653</v>
      </c>
      <c r="I174" s="6" t="s">
        <v>653</v>
      </c>
      <c r="J174" s="6" t="s">
        <v>653</v>
      </c>
      <c r="K174" s="6" t="s">
        <v>653</v>
      </c>
      <c r="L174" s="6" t="s">
        <v>653</v>
      </c>
      <c r="M174" s="6" t="s">
        <v>653</v>
      </c>
      <c r="N174" s="6" t="s">
        <v>653</v>
      </c>
      <c r="O174" s="6" t="s">
        <v>653</v>
      </c>
      <c r="P174" s="6" t="s">
        <v>653</v>
      </c>
      <c r="Q174" s="6" t="s">
        <v>653</v>
      </c>
    </row>
    <row r="175" spans="1:17">
      <c r="A175" s="6" t="s">
        <v>98</v>
      </c>
      <c r="B175" s="6" t="s">
        <v>1893</v>
      </c>
      <c r="C175" s="6">
        <v>0.71</v>
      </c>
      <c r="D175" s="6">
        <v>0.71</v>
      </c>
      <c r="E175" s="6">
        <v>0.29699999999999999</v>
      </c>
      <c r="F175" s="6">
        <v>428</v>
      </c>
      <c r="G175" s="6">
        <v>9.9999999999999995E-7</v>
      </c>
      <c r="H175" s="6">
        <v>500</v>
      </c>
      <c r="I175" s="6">
        <v>0</v>
      </c>
      <c r="J175" s="6">
        <v>5000</v>
      </c>
      <c r="K175" s="6">
        <v>1E-3</v>
      </c>
      <c r="L175" s="6">
        <v>0</v>
      </c>
      <c r="M175" s="6">
        <v>0</v>
      </c>
      <c r="N175" s="6">
        <v>0</v>
      </c>
      <c r="O175" s="6">
        <v>0</v>
      </c>
      <c r="P175" s="6">
        <v>0</v>
      </c>
      <c r="Q175" s="6">
        <v>0</v>
      </c>
    </row>
    <row r="176" spans="1:17">
      <c r="A176" s="6" t="s">
        <v>390</v>
      </c>
      <c r="B176" s="6" t="s">
        <v>698</v>
      </c>
      <c r="C176" s="6" t="s">
        <v>653</v>
      </c>
      <c r="D176" s="6" t="s">
        <v>653</v>
      </c>
      <c r="E176" s="6" t="s">
        <v>653</v>
      </c>
      <c r="F176" s="6" t="s">
        <v>653</v>
      </c>
      <c r="G176" s="6" t="s">
        <v>653</v>
      </c>
      <c r="H176" s="6" t="s">
        <v>653</v>
      </c>
      <c r="I176" s="6" t="s">
        <v>653</v>
      </c>
      <c r="J176" s="6" t="s">
        <v>653</v>
      </c>
      <c r="K176" s="6" t="s">
        <v>653</v>
      </c>
      <c r="L176" s="6" t="s">
        <v>653</v>
      </c>
      <c r="M176" s="6" t="s">
        <v>653</v>
      </c>
      <c r="N176" s="6" t="s">
        <v>653</v>
      </c>
      <c r="O176" s="6" t="s">
        <v>653</v>
      </c>
      <c r="P176" s="6" t="s">
        <v>653</v>
      </c>
      <c r="Q176" s="6" t="s">
        <v>653</v>
      </c>
    </row>
    <row r="177" spans="1:17">
      <c r="A177" s="6" t="s">
        <v>391</v>
      </c>
      <c r="B177" s="6" t="s">
        <v>653</v>
      </c>
      <c r="C177" s="6" t="s">
        <v>653</v>
      </c>
      <c r="D177" s="6" t="s">
        <v>653</v>
      </c>
      <c r="E177" s="6" t="s">
        <v>653</v>
      </c>
      <c r="F177" s="6" t="s">
        <v>653</v>
      </c>
      <c r="G177" s="6" t="s">
        <v>653</v>
      </c>
      <c r="H177" s="6" t="s">
        <v>653</v>
      </c>
      <c r="I177" s="6" t="s">
        <v>653</v>
      </c>
      <c r="J177" s="6" t="s">
        <v>653</v>
      </c>
      <c r="K177" s="6" t="s">
        <v>653</v>
      </c>
      <c r="L177" s="6" t="s">
        <v>653</v>
      </c>
      <c r="M177" s="6" t="s">
        <v>653</v>
      </c>
      <c r="N177" s="6" t="s">
        <v>653</v>
      </c>
      <c r="O177" s="6" t="s">
        <v>653</v>
      </c>
      <c r="P177" s="6" t="s">
        <v>653</v>
      </c>
      <c r="Q177" s="6" t="s">
        <v>653</v>
      </c>
    </row>
    <row r="178" spans="1:17">
      <c r="A178" s="6" t="s">
        <v>392</v>
      </c>
      <c r="B178" s="6" t="s">
        <v>699</v>
      </c>
      <c r="C178" s="6">
        <v>0.47499999999999998</v>
      </c>
      <c r="D178" s="6">
        <v>0.46500000000000002</v>
      </c>
      <c r="E178" s="6">
        <v>0.44</v>
      </c>
      <c r="F178" s="6" t="s">
        <v>1894</v>
      </c>
      <c r="G178" s="6" t="s">
        <v>1894</v>
      </c>
      <c r="H178" s="6" t="s">
        <v>1894</v>
      </c>
      <c r="I178" s="6" t="s">
        <v>1894</v>
      </c>
      <c r="J178" s="6" t="s">
        <v>1894</v>
      </c>
      <c r="K178" s="6" t="s">
        <v>1894</v>
      </c>
      <c r="L178" s="6">
        <v>0</v>
      </c>
      <c r="M178" s="6">
        <v>0</v>
      </c>
      <c r="N178" s="6">
        <v>0</v>
      </c>
      <c r="O178" s="6">
        <v>0</v>
      </c>
      <c r="P178" s="6">
        <v>0</v>
      </c>
      <c r="Q178" s="6">
        <v>0</v>
      </c>
    </row>
    <row r="179" spans="1:17">
      <c r="A179" s="6" t="s">
        <v>195</v>
      </c>
      <c r="B179" s="6" t="s">
        <v>303</v>
      </c>
      <c r="C179" s="6" t="s">
        <v>653</v>
      </c>
      <c r="D179" s="6" t="s">
        <v>653</v>
      </c>
      <c r="E179" s="6" t="s">
        <v>653</v>
      </c>
      <c r="F179" s="6" t="s">
        <v>653</v>
      </c>
      <c r="G179" s="6" t="s">
        <v>653</v>
      </c>
      <c r="H179" s="6" t="s">
        <v>653</v>
      </c>
      <c r="I179" s="6" t="s">
        <v>653</v>
      </c>
      <c r="J179" s="6" t="s">
        <v>653</v>
      </c>
      <c r="K179" s="6" t="s">
        <v>653</v>
      </c>
      <c r="L179" s="6" t="s">
        <v>653</v>
      </c>
      <c r="M179" s="6" t="s">
        <v>653</v>
      </c>
      <c r="N179" s="6" t="s">
        <v>653</v>
      </c>
      <c r="O179" s="6" t="s">
        <v>653</v>
      </c>
      <c r="P179" s="6" t="s">
        <v>653</v>
      </c>
      <c r="Q179" s="6" t="s">
        <v>653</v>
      </c>
    </row>
    <row r="180" spans="1:17">
      <c r="A180" s="6" t="s">
        <v>393</v>
      </c>
      <c r="B180" s="6" t="s">
        <v>700</v>
      </c>
      <c r="C180" s="6" t="s">
        <v>653</v>
      </c>
      <c r="D180" s="6" t="s">
        <v>653</v>
      </c>
      <c r="E180" s="6" t="s">
        <v>653</v>
      </c>
      <c r="F180" s="6" t="s">
        <v>653</v>
      </c>
      <c r="G180" s="6" t="s">
        <v>653</v>
      </c>
      <c r="H180" s="6" t="s">
        <v>653</v>
      </c>
      <c r="I180" s="6" t="s">
        <v>653</v>
      </c>
      <c r="J180" s="6" t="s">
        <v>653</v>
      </c>
      <c r="K180" s="6" t="s">
        <v>653</v>
      </c>
      <c r="L180" s="6" t="s">
        <v>653</v>
      </c>
      <c r="M180" s="6" t="s">
        <v>653</v>
      </c>
      <c r="N180" s="6" t="s">
        <v>653</v>
      </c>
      <c r="O180" s="6" t="s">
        <v>653</v>
      </c>
      <c r="P180" s="6" t="s">
        <v>653</v>
      </c>
      <c r="Q180" s="6" t="s">
        <v>653</v>
      </c>
    </row>
    <row r="181" spans="1:17">
      <c r="A181" s="6" t="s">
        <v>166</v>
      </c>
      <c r="B181" s="6" t="s">
        <v>1309</v>
      </c>
      <c r="C181" s="6">
        <v>0.56000000000000005</v>
      </c>
      <c r="D181" s="6">
        <v>0.56000000000000005</v>
      </c>
      <c r="E181" s="6" t="s">
        <v>890</v>
      </c>
      <c r="F181" s="6">
        <v>0</v>
      </c>
      <c r="G181" s="6">
        <v>0</v>
      </c>
      <c r="H181" s="6">
        <v>0</v>
      </c>
      <c r="I181" s="6">
        <v>0</v>
      </c>
      <c r="J181" s="6" t="s">
        <v>890</v>
      </c>
      <c r="K181" s="6" t="s">
        <v>890</v>
      </c>
      <c r="L181" s="6">
        <v>0</v>
      </c>
      <c r="M181" s="6">
        <v>0</v>
      </c>
      <c r="N181" s="6">
        <v>0</v>
      </c>
      <c r="O181" s="6">
        <v>0</v>
      </c>
      <c r="P181" s="6" t="s">
        <v>1596</v>
      </c>
      <c r="Q181" s="6" t="s">
        <v>1596</v>
      </c>
    </row>
    <row r="182" spans="1:17">
      <c r="A182" s="6" t="s">
        <v>82</v>
      </c>
      <c r="B182" s="6" t="s">
        <v>1500</v>
      </c>
      <c r="C182" s="6">
        <v>0.4</v>
      </c>
      <c r="D182" s="6">
        <v>0.39</v>
      </c>
      <c r="E182" s="6">
        <v>0.38</v>
      </c>
      <c r="F182" s="6">
        <v>200</v>
      </c>
      <c r="G182" s="6">
        <v>1.4999999999999999E-2</v>
      </c>
      <c r="H182" s="6">
        <v>300</v>
      </c>
      <c r="I182" s="6">
        <v>0.02</v>
      </c>
      <c r="J182" s="6">
        <v>400</v>
      </c>
      <c r="K182" s="6">
        <v>0.03</v>
      </c>
      <c r="L182" s="6">
        <v>0</v>
      </c>
      <c r="M182" s="6">
        <v>0</v>
      </c>
      <c r="N182" s="6">
        <v>0</v>
      </c>
      <c r="O182" s="6">
        <v>0</v>
      </c>
      <c r="P182" s="6">
        <v>0</v>
      </c>
      <c r="Q182" s="6">
        <v>0</v>
      </c>
    </row>
    <row r="183" spans="1:17">
      <c r="A183" s="6" t="s">
        <v>212</v>
      </c>
      <c r="B183" s="6" t="s">
        <v>1501</v>
      </c>
      <c r="C183" s="6" t="s">
        <v>325</v>
      </c>
      <c r="D183" s="6" t="s">
        <v>325</v>
      </c>
      <c r="E183" s="6" t="s">
        <v>325</v>
      </c>
      <c r="F183" s="6">
        <v>0</v>
      </c>
      <c r="G183" s="6">
        <v>0</v>
      </c>
      <c r="H183" s="6" t="s">
        <v>894</v>
      </c>
      <c r="I183" s="6" t="s">
        <v>894</v>
      </c>
      <c r="J183" s="6" t="s">
        <v>894</v>
      </c>
      <c r="K183" s="6" t="s">
        <v>894</v>
      </c>
      <c r="L183" s="6">
        <v>0</v>
      </c>
      <c r="M183" s="6">
        <v>0</v>
      </c>
      <c r="N183" s="6">
        <v>0</v>
      </c>
      <c r="O183" s="6">
        <v>0</v>
      </c>
      <c r="P183" s="6">
        <v>500</v>
      </c>
      <c r="Q183" s="6">
        <v>0.02</v>
      </c>
    </row>
    <row r="184" spans="1:17">
      <c r="A184" s="6" t="s">
        <v>161</v>
      </c>
      <c r="B184" s="6" t="s">
        <v>280</v>
      </c>
      <c r="C184" s="6">
        <v>0.46100000000000002</v>
      </c>
      <c r="D184" s="6" t="s">
        <v>891</v>
      </c>
      <c r="E184" s="6" t="s">
        <v>891</v>
      </c>
      <c r="F184" s="6">
        <v>0</v>
      </c>
      <c r="G184" s="6">
        <v>0</v>
      </c>
      <c r="H184" s="6" t="s">
        <v>891</v>
      </c>
      <c r="I184" s="6" t="s">
        <v>891</v>
      </c>
      <c r="J184" s="6" t="s">
        <v>891</v>
      </c>
      <c r="K184" s="6" t="s">
        <v>891</v>
      </c>
      <c r="L184" s="6">
        <v>0</v>
      </c>
      <c r="M184" s="6">
        <v>0</v>
      </c>
      <c r="N184" s="6">
        <v>0</v>
      </c>
      <c r="O184" s="6">
        <v>0</v>
      </c>
      <c r="P184" s="6">
        <v>0</v>
      </c>
      <c r="Q184" s="6">
        <v>0</v>
      </c>
    </row>
    <row r="185" spans="1:17">
      <c r="A185" s="6" t="s">
        <v>1008</v>
      </c>
      <c r="B185" s="6" t="s">
        <v>653</v>
      </c>
      <c r="C185" s="6" t="s">
        <v>653</v>
      </c>
      <c r="D185" s="6" t="s">
        <v>653</v>
      </c>
      <c r="E185" s="6" t="s">
        <v>653</v>
      </c>
      <c r="F185" s="6" t="s">
        <v>653</v>
      </c>
      <c r="G185" s="6" t="s">
        <v>653</v>
      </c>
      <c r="H185" s="6" t="s">
        <v>653</v>
      </c>
      <c r="I185" s="6" t="s">
        <v>653</v>
      </c>
      <c r="J185" s="6" t="s">
        <v>653</v>
      </c>
      <c r="K185" s="6" t="s">
        <v>653</v>
      </c>
      <c r="L185" s="6" t="s">
        <v>653</v>
      </c>
      <c r="M185" s="6" t="s">
        <v>653</v>
      </c>
      <c r="N185" s="6" t="s">
        <v>653</v>
      </c>
      <c r="O185" s="6" t="s">
        <v>653</v>
      </c>
      <c r="P185" s="6" t="s">
        <v>653</v>
      </c>
      <c r="Q185" s="6" t="s">
        <v>653</v>
      </c>
    </row>
    <row r="186" spans="1:17">
      <c r="A186" s="6" t="s">
        <v>394</v>
      </c>
      <c r="B186" s="6" t="s">
        <v>1895</v>
      </c>
      <c r="C186" s="6" t="s">
        <v>653</v>
      </c>
      <c r="D186" s="6" t="s">
        <v>653</v>
      </c>
      <c r="E186" s="6" t="s">
        <v>653</v>
      </c>
      <c r="F186" s="6" t="s">
        <v>653</v>
      </c>
      <c r="G186" s="6" t="s">
        <v>653</v>
      </c>
      <c r="H186" s="6" t="s">
        <v>653</v>
      </c>
      <c r="I186" s="6" t="s">
        <v>653</v>
      </c>
      <c r="J186" s="6" t="s">
        <v>653</v>
      </c>
      <c r="K186" s="6" t="s">
        <v>653</v>
      </c>
      <c r="L186" s="6" t="s">
        <v>653</v>
      </c>
      <c r="M186" s="6" t="s">
        <v>653</v>
      </c>
      <c r="N186" s="6" t="s">
        <v>653</v>
      </c>
      <c r="O186" s="6" t="s">
        <v>653</v>
      </c>
      <c r="P186" s="6" t="s">
        <v>653</v>
      </c>
      <c r="Q186" s="6" t="s">
        <v>653</v>
      </c>
    </row>
    <row r="187" spans="1:17">
      <c r="A187" s="6" t="s">
        <v>235</v>
      </c>
      <c r="B187" s="6" t="s">
        <v>1146</v>
      </c>
      <c r="C187" s="6">
        <v>0.435</v>
      </c>
      <c r="D187" s="6" t="s">
        <v>1490</v>
      </c>
      <c r="E187" s="6" t="s">
        <v>1647</v>
      </c>
      <c r="F187" s="6">
        <v>1553</v>
      </c>
      <c r="G187" s="6">
        <v>8.6900000000000005E-2</v>
      </c>
      <c r="H187" s="6">
        <v>1600</v>
      </c>
      <c r="I187" s="6">
        <v>0.09</v>
      </c>
      <c r="J187" s="6">
        <v>4000</v>
      </c>
      <c r="K187" s="6">
        <v>0.2</v>
      </c>
      <c r="L187" s="6">
        <v>0</v>
      </c>
      <c r="M187" s="6">
        <v>0</v>
      </c>
      <c r="N187" s="6">
        <v>0</v>
      </c>
      <c r="O187" s="6">
        <v>0</v>
      </c>
      <c r="P187" s="6">
        <v>0</v>
      </c>
      <c r="Q187" s="6">
        <v>0</v>
      </c>
    </row>
    <row r="188" spans="1:17">
      <c r="A188" s="6" t="s">
        <v>203</v>
      </c>
      <c r="B188" s="6" t="s">
        <v>308</v>
      </c>
      <c r="C188" s="6" t="s">
        <v>1310</v>
      </c>
      <c r="D188" s="6" t="s">
        <v>1896</v>
      </c>
      <c r="E188" s="6" t="s">
        <v>1897</v>
      </c>
      <c r="F188" s="6">
        <v>23538</v>
      </c>
      <c r="G188" s="6">
        <v>0.37630000000000002</v>
      </c>
      <c r="H188" s="6" t="s">
        <v>1655</v>
      </c>
      <c r="I188" s="6">
        <v>0.67</v>
      </c>
      <c r="J188" s="6" t="s">
        <v>1303</v>
      </c>
      <c r="K188" s="6">
        <v>0.7</v>
      </c>
      <c r="L188" s="6">
        <v>0</v>
      </c>
      <c r="M188" s="6">
        <v>0</v>
      </c>
      <c r="N188" s="6">
        <v>0</v>
      </c>
      <c r="O188" s="6">
        <v>0</v>
      </c>
      <c r="P188" s="6">
        <v>0</v>
      </c>
      <c r="Q188" s="6">
        <v>0</v>
      </c>
    </row>
    <row r="189" spans="1:17">
      <c r="A189" s="6" t="s">
        <v>100</v>
      </c>
      <c r="B189" s="6" t="s">
        <v>250</v>
      </c>
      <c r="C189" s="6" t="s">
        <v>1656</v>
      </c>
      <c r="D189" s="6" t="s">
        <v>1898</v>
      </c>
      <c r="E189" s="6" t="s">
        <v>1899</v>
      </c>
      <c r="F189" s="6" t="s">
        <v>1656</v>
      </c>
      <c r="G189" s="6" t="s">
        <v>1656</v>
      </c>
      <c r="H189" s="6" t="s">
        <v>1898</v>
      </c>
      <c r="I189" s="6" t="s">
        <v>1898</v>
      </c>
      <c r="J189" s="6" t="s">
        <v>1898</v>
      </c>
      <c r="K189" s="6" t="s">
        <v>1898</v>
      </c>
      <c r="L189" s="6">
        <v>0</v>
      </c>
      <c r="M189" s="6">
        <v>0</v>
      </c>
      <c r="N189" s="6">
        <v>0</v>
      </c>
      <c r="O189" s="6">
        <v>0</v>
      </c>
      <c r="P189" s="6" t="s">
        <v>892</v>
      </c>
      <c r="Q189" s="6" t="s">
        <v>892</v>
      </c>
    </row>
    <row r="190" spans="1:17">
      <c r="A190" s="6" t="s">
        <v>103</v>
      </c>
      <c r="B190" s="6" t="s">
        <v>893</v>
      </c>
      <c r="C190" s="6" t="s">
        <v>872</v>
      </c>
      <c r="D190" s="6" t="s">
        <v>872</v>
      </c>
      <c r="E190" s="6" t="s">
        <v>325</v>
      </c>
      <c r="F190" s="6" t="s">
        <v>894</v>
      </c>
      <c r="G190" s="6" t="s">
        <v>894</v>
      </c>
      <c r="H190" s="6" t="s">
        <v>894</v>
      </c>
      <c r="I190" s="6" t="s">
        <v>894</v>
      </c>
      <c r="J190" s="6" t="s">
        <v>894</v>
      </c>
      <c r="K190" s="6" t="s">
        <v>894</v>
      </c>
      <c r="L190" s="6">
        <v>0</v>
      </c>
      <c r="M190" s="6">
        <v>0</v>
      </c>
      <c r="N190" s="6">
        <v>0</v>
      </c>
      <c r="O190" s="6">
        <v>0</v>
      </c>
      <c r="P190" s="6">
        <v>0</v>
      </c>
      <c r="Q190" s="6">
        <v>0</v>
      </c>
    </row>
    <row r="191" spans="1:17">
      <c r="A191" s="6" t="s">
        <v>395</v>
      </c>
      <c r="B191" s="6" t="s">
        <v>701</v>
      </c>
      <c r="C191" s="6" t="s">
        <v>653</v>
      </c>
      <c r="D191" s="6" t="s">
        <v>653</v>
      </c>
      <c r="E191" s="6" t="s">
        <v>653</v>
      </c>
      <c r="F191" s="6" t="s">
        <v>653</v>
      </c>
      <c r="G191" s="6" t="s">
        <v>653</v>
      </c>
      <c r="H191" s="6" t="s">
        <v>653</v>
      </c>
      <c r="I191" s="6" t="s">
        <v>653</v>
      </c>
      <c r="J191" s="6" t="s">
        <v>653</v>
      </c>
      <c r="K191" s="6" t="s">
        <v>653</v>
      </c>
      <c r="L191" s="6" t="s">
        <v>653</v>
      </c>
      <c r="M191" s="6" t="s">
        <v>653</v>
      </c>
      <c r="N191" s="6" t="s">
        <v>653</v>
      </c>
      <c r="O191" s="6" t="s">
        <v>653</v>
      </c>
      <c r="P191" s="6" t="s">
        <v>653</v>
      </c>
      <c r="Q191" s="6" t="s">
        <v>653</v>
      </c>
    </row>
    <row r="192" spans="1:17">
      <c r="A192" s="6" t="s">
        <v>396</v>
      </c>
      <c r="B192" s="6" t="s">
        <v>702</v>
      </c>
      <c r="C192" s="6" t="s">
        <v>653</v>
      </c>
      <c r="D192" s="6" t="s">
        <v>653</v>
      </c>
      <c r="E192" s="6" t="s">
        <v>653</v>
      </c>
      <c r="F192" s="6" t="s">
        <v>653</v>
      </c>
      <c r="G192" s="6" t="s">
        <v>653</v>
      </c>
      <c r="H192" s="6" t="s">
        <v>653</v>
      </c>
      <c r="I192" s="6" t="s">
        <v>653</v>
      </c>
      <c r="J192" s="6" t="s">
        <v>653</v>
      </c>
      <c r="K192" s="6" t="s">
        <v>653</v>
      </c>
      <c r="L192" s="6" t="s">
        <v>653</v>
      </c>
      <c r="M192" s="6" t="s">
        <v>653</v>
      </c>
      <c r="N192" s="6" t="s">
        <v>653</v>
      </c>
      <c r="O192" s="6" t="s">
        <v>653</v>
      </c>
      <c r="P192" s="6" t="s">
        <v>653</v>
      </c>
      <c r="Q192" s="6" t="s">
        <v>653</v>
      </c>
    </row>
    <row r="193" spans="1:17">
      <c r="A193" s="6" t="s">
        <v>397</v>
      </c>
      <c r="B193" s="6" t="s">
        <v>909</v>
      </c>
      <c r="C193" s="6" t="s">
        <v>653</v>
      </c>
      <c r="D193" s="6" t="s">
        <v>653</v>
      </c>
      <c r="E193" s="6" t="s">
        <v>653</v>
      </c>
      <c r="F193" s="6" t="s">
        <v>653</v>
      </c>
      <c r="G193" s="6" t="s">
        <v>653</v>
      </c>
      <c r="H193" s="6" t="s">
        <v>653</v>
      </c>
      <c r="I193" s="6" t="s">
        <v>653</v>
      </c>
      <c r="J193" s="6" t="s">
        <v>653</v>
      </c>
      <c r="K193" s="6" t="s">
        <v>653</v>
      </c>
      <c r="L193" s="6" t="s">
        <v>653</v>
      </c>
      <c r="M193" s="6" t="s">
        <v>653</v>
      </c>
      <c r="N193" s="6" t="s">
        <v>653</v>
      </c>
      <c r="O193" s="6" t="s">
        <v>653</v>
      </c>
      <c r="P193" s="6" t="s">
        <v>653</v>
      </c>
      <c r="Q193" s="6" t="s">
        <v>653</v>
      </c>
    </row>
    <row r="194" spans="1:17">
      <c r="A194" s="6" t="s">
        <v>398</v>
      </c>
      <c r="B194" s="6" t="s">
        <v>703</v>
      </c>
      <c r="C194" s="6" t="s">
        <v>653</v>
      </c>
      <c r="D194" s="6" t="s">
        <v>653</v>
      </c>
      <c r="E194" s="6" t="s">
        <v>653</v>
      </c>
      <c r="F194" s="6" t="s">
        <v>653</v>
      </c>
      <c r="G194" s="6" t="s">
        <v>653</v>
      </c>
      <c r="H194" s="6" t="s">
        <v>653</v>
      </c>
      <c r="I194" s="6" t="s">
        <v>653</v>
      </c>
      <c r="J194" s="6" t="s">
        <v>653</v>
      </c>
      <c r="K194" s="6" t="s">
        <v>653</v>
      </c>
      <c r="L194" s="6" t="s">
        <v>653</v>
      </c>
      <c r="M194" s="6" t="s">
        <v>653</v>
      </c>
      <c r="N194" s="6" t="s">
        <v>653</v>
      </c>
      <c r="O194" s="6" t="s">
        <v>653</v>
      </c>
      <c r="P194" s="6" t="s">
        <v>653</v>
      </c>
      <c r="Q194" s="6" t="s">
        <v>653</v>
      </c>
    </row>
    <row r="195" spans="1:17">
      <c r="A195" s="6" t="s">
        <v>399</v>
      </c>
      <c r="B195" s="6" t="s">
        <v>704</v>
      </c>
      <c r="C195" s="6" t="s">
        <v>653</v>
      </c>
      <c r="D195" s="6" t="s">
        <v>653</v>
      </c>
      <c r="E195" s="6" t="s">
        <v>653</v>
      </c>
      <c r="F195" s="6" t="s">
        <v>653</v>
      </c>
      <c r="G195" s="6" t="s">
        <v>653</v>
      </c>
      <c r="H195" s="6" t="s">
        <v>653</v>
      </c>
      <c r="I195" s="6" t="s">
        <v>653</v>
      </c>
      <c r="J195" s="6" t="s">
        <v>653</v>
      </c>
      <c r="K195" s="6" t="s">
        <v>653</v>
      </c>
      <c r="L195" s="6" t="s">
        <v>653</v>
      </c>
      <c r="M195" s="6" t="s">
        <v>653</v>
      </c>
      <c r="N195" s="6" t="s">
        <v>653</v>
      </c>
      <c r="O195" s="6" t="s">
        <v>653</v>
      </c>
      <c r="P195" s="6" t="s">
        <v>653</v>
      </c>
      <c r="Q195" s="6" t="s">
        <v>653</v>
      </c>
    </row>
    <row r="196" spans="1:17">
      <c r="A196" s="6" t="s">
        <v>125</v>
      </c>
      <c r="B196" s="6" t="s">
        <v>268</v>
      </c>
      <c r="C196" s="6">
        <v>0.44</v>
      </c>
      <c r="D196" s="6" t="s">
        <v>895</v>
      </c>
      <c r="E196" s="6" t="s">
        <v>895</v>
      </c>
      <c r="F196" s="6">
        <v>880.82686399999989</v>
      </c>
      <c r="G196" s="6">
        <v>1.8261678560904443E-3</v>
      </c>
      <c r="H196" s="6" t="s">
        <v>871</v>
      </c>
      <c r="I196" s="6" t="s">
        <v>871</v>
      </c>
      <c r="J196" s="6" t="s">
        <v>871</v>
      </c>
      <c r="K196" s="6" t="s">
        <v>871</v>
      </c>
      <c r="L196" s="6">
        <v>12212.855222399998</v>
      </c>
      <c r="M196" s="6">
        <v>2.53202128020396E-2</v>
      </c>
      <c r="N196" s="6" t="s">
        <v>871</v>
      </c>
      <c r="O196" s="6" t="s">
        <v>871</v>
      </c>
      <c r="P196" s="6" t="s">
        <v>871</v>
      </c>
      <c r="Q196" s="6" t="s">
        <v>871</v>
      </c>
    </row>
    <row r="197" spans="1:17">
      <c r="A197" s="6" t="s">
        <v>219</v>
      </c>
      <c r="B197" s="6" t="s">
        <v>896</v>
      </c>
      <c r="C197" s="6">
        <v>0.4</v>
      </c>
      <c r="D197" s="6">
        <v>0</v>
      </c>
      <c r="E197" s="6">
        <v>0</v>
      </c>
      <c r="F197" s="6">
        <v>0</v>
      </c>
      <c r="G197" s="6">
        <v>0</v>
      </c>
      <c r="H197" s="6">
        <v>0</v>
      </c>
      <c r="I197" s="6">
        <v>0</v>
      </c>
      <c r="J197" s="6">
        <v>0</v>
      </c>
      <c r="K197" s="6">
        <v>0</v>
      </c>
      <c r="L197" s="6">
        <v>0</v>
      </c>
      <c r="M197" s="6">
        <v>0</v>
      </c>
      <c r="N197" s="6">
        <v>0</v>
      </c>
      <c r="O197" s="6">
        <v>0</v>
      </c>
      <c r="P197" s="6">
        <v>0</v>
      </c>
      <c r="Q197" s="6">
        <v>0</v>
      </c>
    </row>
    <row r="198" spans="1:17">
      <c r="A198" s="6" t="s">
        <v>400</v>
      </c>
      <c r="B198" s="6" t="s">
        <v>705</v>
      </c>
      <c r="C198" s="6" t="s">
        <v>653</v>
      </c>
      <c r="D198" s="6" t="s">
        <v>653</v>
      </c>
      <c r="E198" s="6" t="s">
        <v>653</v>
      </c>
      <c r="F198" s="6" t="s">
        <v>653</v>
      </c>
      <c r="G198" s="6" t="s">
        <v>653</v>
      </c>
      <c r="H198" s="6" t="s">
        <v>653</v>
      </c>
      <c r="I198" s="6" t="s">
        <v>653</v>
      </c>
      <c r="J198" s="6" t="s">
        <v>653</v>
      </c>
      <c r="K198" s="6" t="s">
        <v>653</v>
      </c>
      <c r="L198" s="6" t="s">
        <v>653</v>
      </c>
      <c r="M198" s="6" t="s">
        <v>653</v>
      </c>
      <c r="N198" s="6" t="s">
        <v>653</v>
      </c>
      <c r="O198" s="6" t="s">
        <v>653</v>
      </c>
      <c r="P198" s="6" t="s">
        <v>653</v>
      </c>
      <c r="Q198" s="6" t="s">
        <v>653</v>
      </c>
    </row>
    <row r="199" spans="1:17">
      <c r="A199" s="6" t="s">
        <v>401</v>
      </c>
      <c r="B199" s="6" t="s">
        <v>706</v>
      </c>
      <c r="C199" s="6">
        <v>0.45</v>
      </c>
      <c r="D199" s="6">
        <v>0.45</v>
      </c>
      <c r="E199" s="6" t="s">
        <v>325</v>
      </c>
      <c r="F199" s="6">
        <v>12.86</v>
      </c>
      <c r="G199" s="6">
        <v>0.17100000000000001</v>
      </c>
      <c r="H199" s="6">
        <v>12.86</v>
      </c>
      <c r="I199" s="6">
        <v>0.17100000000000001</v>
      </c>
      <c r="J199" s="6" t="s">
        <v>882</v>
      </c>
      <c r="K199" s="6" t="s">
        <v>882</v>
      </c>
      <c r="L199" s="6">
        <v>12.86</v>
      </c>
      <c r="M199" s="6">
        <v>2.2000000000000001E-3</v>
      </c>
      <c r="N199" s="6">
        <v>12.86</v>
      </c>
      <c r="O199" s="6">
        <v>2.2000000000000001E-3</v>
      </c>
      <c r="P199" s="6" t="s">
        <v>882</v>
      </c>
      <c r="Q199" s="6" t="s">
        <v>882</v>
      </c>
    </row>
    <row r="200" spans="1:17">
      <c r="A200" s="6" t="s">
        <v>402</v>
      </c>
      <c r="B200" s="6" t="s">
        <v>707</v>
      </c>
      <c r="C200" s="6" t="s">
        <v>653</v>
      </c>
      <c r="D200" s="6" t="s">
        <v>653</v>
      </c>
      <c r="E200" s="6" t="s">
        <v>653</v>
      </c>
      <c r="F200" s="6" t="s">
        <v>653</v>
      </c>
      <c r="G200" s="6" t="s">
        <v>653</v>
      </c>
      <c r="H200" s="6" t="s">
        <v>653</v>
      </c>
      <c r="I200" s="6" t="s">
        <v>653</v>
      </c>
      <c r="J200" s="6" t="s">
        <v>653</v>
      </c>
      <c r="K200" s="6" t="s">
        <v>653</v>
      </c>
      <c r="L200" s="6" t="s">
        <v>653</v>
      </c>
      <c r="M200" s="6" t="s">
        <v>653</v>
      </c>
      <c r="N200" s="6" t="s">
        <v>653</v>
      </c>
      <c r="O200" s="6" t="s">
        <v>653</v>
      </c>
      <c r="P200" s="6" t="s">
        <v>653</v>
      </c>
      <c r="Q200" s="6" t="s">
        <v>653</v>
      </c>
    </row>
    <row r="201" spans="1:17">
      <c r="A201" s="6" t="s">
        <v>403</v>
      </c>
      <c r="B201" s="6" t="s">
        <v>1667</v>
      </c>
      <c r="C201" s="6" t="s">
        <v>653</v>
      </c>
      <c r="D201" s="6" t="s">
        <v>653</v>
      </c>
      <c r="E201" s="6" t="s">
        <v>653</v>
      </c>
      <c r="F201" s="6" t="s">
        <v>653</v>
      </c>
      <c r="G201" s="6" t="s">
        <v>653</v>
      </c>
      <c r="H201" s="6" t="s">
        <v>653</v>
      </c>
      <c r="I201" s="6" t="s">
        <v>653</v>
      </c>
      <c r="J201" s="6" t="s">
        <v>653</v>
      </c>
      <c r="K201" s="6" t="s">
        <v>653</v>
      </c>
      <c r="L201" s="6" t="s">
        <v>653</v>
      </c>
      <c r="M201" s="6" t="s">
        <v>653</v>
      </c>
      <c r="N201" s="6" t="s">
        <v>653</v>
      </c>
      <c r="O201" s="6" t="s">
        <v>653</v>
      </c>
      <c r="P201" s="6" t="s">
        <v>653</v>
      </c>
      <c r="Q201" s="6" t="s">
        <v>653</v>
      </c>
    </row>
    <row r="202" spans="1:17">
      <c r="A202" s="6" t="s">
        <v>404</v>
      </c>
      <c r="B202" s="6" t="s">
        <v>708</v>
      </c>
      <c r="C202" s="6" t="s">
        <v>653</v>
      </c>
      <c r="D202" s="6" t="s">
        <v>653</v>
      </c>
      <c r="E202" s="6" t="s">
        <v>653</v>
      </c>
      <c r="F202" s="6" t="s">
        <v>653</v>
      </c>
      <c r="G202" s="6" t="s">
        <v>653</v>
      </c>
      <c r="H202" s="6" t="s">
        <v>653</v>
      </c>
      <c r="I202" s="6" t="s">
        <v>653</v>
      </c>
      <c r="J202" s="6" t="s">
        <v>653</v>
      </c>
      <c r="K202" s="6" t="s">
        <v>653</v>
      </c>
      <c r="L202" s="6" t="s">
        <v>653</v>
      </c>
      <c r="M202" s="6" t="s">
        <v>653</v>
      </c>
      <c r="N202" s="6" t="s">
        <v>653</v>
      </c>
      <c r="O202" s="6" t="s">
        <v>653</v>
      </c>
      <c r="P202" s="6" t="s">
        <v>653</v>
      </c>
      <c r="Q202" s="6" t="s">
        <v>653</v>
      </c>
    </row>
    <row r="203" spans="1:17">
      <c r="A203" s="6" t="s">
        <v>107</v>
      </c>
      <c r="B203" s="6" t="s">
        <v>254</v>
      </c>
      <c r="C203" s="6">
        <v>0.21199999999999999</v>
      </c>
      <c r="D203" s="6" t="s">
        <v>872</v>
      </c>
      <c r="E203" s="6" t="s">
        <v>872</v>
      </c>
      <c r="F203" s="6">
        <v>10000</v>
      </c>
      <c r="G203" s="6">
        <v>0.4</v>
      </c>
      <c r="H203" s="6" t="s">
        <v>889</v>
      </c>
      <c r="I203" s="6" t="s">
        <v>889</v>
      </c>
      <c r="J203" s="6" t="s">
        <v>889</v>
      </c>
      <c r="K203" s="6">
        <v>0.44</v>
      </c>
      <c r="L203" s="6">
        <v>0</v>
      </c>
      <c r="M203" s="6">
        <v>0</v>
      </c>
      <c r="N203" s="6">
        <v>0</v>
      </c>
      <c r="O203" s="6">
        <v>0</v>
      </c>
      <c r="P203" s="6">
        <v>0</v>
      </c>
      <c r="Q203" s="6">
        <v>0</v>
      </c>
    </row>
    <row r="204" spans="1:17">
      <c r="A204" s="6" t="s">
        <v>405</v>
      </c>
      <c r="B204" s="6" t="s">
        <v>1502</v>
      </c>
      <c r="C204" s="6" t="s">
        <v>653</v>
      </c>
      <c r="D204" s="6" t="s">
        <v>653</v>
      </c>
      <c r="E204" s="6" t="s">
        <v>653</v>
      </c>
      <c r="F204" s="6" t="s">
        <v>653</v>
      </c>
      <c r="G204" s="6" t="s">
        <v>653</v>
      </c>
      <c r="H204" s="6" t="s">
        <v>653</v>
      </c>
      <c r="I204" s="6" t="s">
        <v>653</v>
      </c>
      <c r="J204" s="6" t="s">
        <v>653</v>
      </c>
      <c r="K204" s="6" t="s">
        <v>653</v>
      </c>
      <c r="L204" s="6" t="s">
        <v>653</v>
      </c>
      <c r="M204" s="6" t="s">
        <v>653</v>
      </c>
      <c r="N204" s="6" t="s">
        <v>653</v>
      </c>
      <c r="O204" s="6" t="s">
        <v>653</v>
      </c>
      <c r="P204" s="6" t="s">
        <v>653</v>
      </c>
      <c r="Q204" s="6" t="s">
        <v>653</v>
      </c>
    </row>
    <row r="205" spans="1:17">
      <c r="A205" s="6" t="s">
        <v>136</v>
      </c>
      <c r="B205" s="6" t="s">
        <v>653</v>
      </c>
      <c r="C205" s="6" t="s">
        <v>653</v>
      </c>
      <c r="D205" s="6" t="s">
        <v>653</v>
      </c>
      <c r="E205" s="6" t="s">
        <v>653</v>
      </c>
      <c r="F205" s="6" t="s">
        <v>653</v>
      </c>
      <c r="G205" s="6" t="s">
        <v>653</v>
      </c>
      <c r="H205" s="6" t="s">
        <v>653</v>
      </c>
      <c r="I205" s="6" t="s">
        <v>653</v>
      </c>
      <c r="J205" s="6" t="s">
        <v>653</v>
      </c>
      <c r="K205" s="6" t="s">
        <v>653</v>
      </c>
      <c r="L205" s="6" t="s">
        <v>653</v>
      </c>
      <c r="M205" s="6" t="s">
        <v>653</v>
      </c>
      <c r="N205" s="6" t="s">
        <v>653</v>
      </c>
      <c r="O205" s="6" t="s">
        <v>653</v>
      </c>
      <c r="P205" s="6" t="s">
        <v>653</v>
      </c>
      <c r="Q205" s="6" t="s">
        <v>653</v>
      </c>
    </row>
    <row r="206" spans="1:17">
      <c r="A206" s="6" t="s">
        <v>172</v>
      </c>
      <c r="B206" s="6" t="s">
        <v>1503</v>
      </c>
      <c r="C206" s="6">
        <v>0.501</v>
      </c>
      <c r="D206" s="6">
        <v>0.5</v>
      </c>
      <c r="E206" s="6">
        <v>0.3</v>
      </c>
      <c r="F206" s="6">
        <v>389</v>
      </c>
      <c r="G206" s="6">
        <v>0.1</v>
      </c>
      <c r="H206" s="6">
        <v>778</v>
      </c>
      <c r="I206" s="6">
        <v>0.2</v>
      </c>
      <c r="J206" s="6">
        <v>1000</v>
      </c>
      <c r="K206" s="6">
        <v>0.3</v>
      </c>
      <c r="L206" s="6">
        <v>0</v>
      </c>
      <c r="M206" s="6">
        <v>0</v>
      </c>
      <c r="N206" s="6">
        <v>0</v>
      </c>
      <c r="O206" s="6">
        <v>0</v>
      </c>
      <c r="P206" s="6">
        <v>0</v>
      </c>
      <c r="Q206" s="6">
        <v>0</v>
      </c>
    </row>
    <row r="207" spans="1:17">
      <c r="A207" s="6" t="s">
        <v>406</v>
      </c>
      <c r="B207" s="6" t="s">
        <v>709</v>
      </c>
      <c r="C207" s="6" t="s">
        <v>653</v>
      </c>
      <c r="D207" s="6" t="s">
        <v>653</v>
      </c>
      <c r="E207" s="6" t="s">
        <v>653</v>
      </c>
      <c r="F207" s="6" t="s">
        <v>653</v>
      </c>
      <c r="G207" s="6" t="s">
        <v>653</v>
      </c>
      <c r="H207" s="6" t="s">
        <v>653</v>
      </c>
      <c r="I207" s="6" t="s">
        <v>653</v>
      </c>
      <c r="J207" s="6" t="s">
        <v>653</v>
      </c>
      <c r="K207" s="6" t="s">
        <v>653</v>
      </c>
      <c r="L207" s="6" t="s">
        <v>653</v>
      </c>
      <c r="M207" s="6" t="s">
        <v>653</v>
      </c>
      <c r="N207" s="6" t="s">
        <v>653</v>
      </c>
      <c r="O207" s="6" t="s">
        <v>653</v>
      </c>
      <c r="P207" s="6" t="s">
        <v>653</v>
      </c>
      <c r="Q207" s="6" t="s">
        <v>653</v>
      </c>
    </row>
    <row r="208" spans="1:17">
      <c r="A208" s="6" t="s">
        <v>407</v>
      </c>
      <c r="B208" s="6" t="s">
        <v>653</v>
      </c>
      <c r="C208" s="6" t="s">
        <v>653</v>
      </c>
      <c r="D208" s="6" t="s">
        <v>653</v>
      </c>
      <c r="E208" s="6" t="s">
        <v>653</v>
      </c>
      <c r="F208" s="6" t="s">
        <v>653</v>
      </c>
      <c r="G208" s="6" t="s">
        <v>653</v>
      </c>
      <c r="H208" s="6" t="s">
        <v>653</v>
      </c>
      <c r="I208" s="6" t="s">
        <v>653</v>
      </c>
      <c r="J208" s="6" t="s">
        <v>653</v>
      </c>
      <c r="K208" s="6" t="s">
        <v>653</v>
      </c>
      <c r="L208" s="6" t="s">
        <v>653</v>
      </c>
      <c r="M208" s="6" t="s">
        <v>653</v>
      </c>
      <c r="N208" s="6" t="s">
        <v>653</v>
      </c>
      <c r="O208" s="6" t="s">
        <v>653</v>
      </c>
      <c r="P208" s="6" t="s">
        <v>653</v>
      </c>
      <c r="Q208" s="6" t="s">
        <v>653</v>
      </c>
    </row>
    <row r="209" spans="1:17">
      <c r="A209" s="6" t="s">
        <v>408</v>
      </c>
      <c r="B209" s="6" t="s">
        <v>710</v>
      </c>
      <c r="C209" s="6" t="s">
        <v>325</v>
      </c>
      <c r="D209" s="6" t="s">
        <v>325</v>
      </c>
      <c r="E209" s="6" t="s">
        <v>325</v>
      </c>
      <c r="F209" s="6">
        <v>67</v>
      </c>
      <c r="G209" s="6">
        <v>1</v>
      </c>
      <c r="H209" s="6">
        <v>67</v>
      </c>
      <c r="I209" s="6">
        <v>1</v>
      </c>
      <c r="J209" s="6">
        <v>67</v>
      </c>
      <c r="K209" s="6">
        <v>1</v>
      </c>
      <c r="L209" s="6">
        <v>0</v>
      </c>
      <c r="M209" s="6">
        <v>0</v>
      </c>
      <c r="N209" s="6">
        <v>0</v>
      </c>
      <c r="O209" s="6">
        <v>0</v>
      </c>
      <c r="P209" s="6">
        <v>0</v>
      </c>
      <c r="Q209" s="6">
        <v>0</v>
      </c>
    </row>
    <row r="210" spans="1:17">
      <c r="A210" s="6" t="s">
        <v>409</v>
      </c>
      <c r="B210" s="6" t="s">
        <v>1900</v>
      </c>
      <c r="C210" s="6" t="s">
        <v>653</v>
      </c>
      <c r="D210" s="6" t="s">
        <v>653</v>
      </c>
      <c r="E210" s="6" t="s">
        <v>653</v>
      </c>
      <c r="F210" s="6" t="s">
        <v>653</v>
      </c>
      <c r="G210" s="6" t="s">
        <v>653</v>
      </c>
      <c r="H210" s="6" t="s">
        <v>653</v>
      </c>
      <c r="I210" s="6" t="s">
        <v>653</v>
      </c>
      <c r="J210" s="6" t="s">
        <v>653</v>
      </c>
      <c r="K210" s="6" t="s">
        <v>653</v>
      </c>
      <c r="L210" s="6" t="s">
        <v>653</v>
      </c>
      <c r="M210" s="6" t="s">
        <v>653</v>
      </c>
      <c r="N210" s="6" t="s">
        <v>653</v>
      </c>
      <c r="O210" s="6" t="s">
        <v>653</v>
      </c>
      <c r="P210" s="6" t="s">
        <v>653</v>
      </c>
      <c r="Q210" s="6" t="s">
        <v>653</v>
      </c>
    </row>
    <row r="211" spans="1:17">
      <c r="A211" s="6" t="s">
        <v>410</v>
      </c>
      <c r="B211" s="6" t="s">
        <v>653</v>
      </c>
      <c r="C211" s="6" t="s">
        <v>653</v>
      </c>
      <c r="D211" s="6" t="s">
        <v>653</v>
      </c>
      <c r="E211" s="6" t="s">
        <v>653</v>
      </c>
      <c r="F211" s="6" t="s">
        <v>653</v>
      </c>
      <c r="G211" s="6" t="s">
        <v>653</v>
      </c>
      <c r="H211" s="6" t="s">
        <v>653</v>
      </c>
      <c r="I211" s="6" t="s">
        <v>653</v>
      </c>
      <c r="J211" s="6" t="s">
        <v>653</v>
      </c>
      <c r="K211" s="6" t="s">
        <v>653</v>
      </c>
      <c r="L211" s="6" t="s">
        <v>653</v>
      </c>
      <c r="M211" s="6" t="s">
        <v>653</v>
      </c>
      <c r="N211" s="6" t="s">
        <v>653</v>
      </c>
      <c r="O211" s="6" t="s">
        <v>653</v>
      </c>
      <c r="P211" s="6" t="s">
        <v>653</v>
      </c>
      <c r="Q211" s="6" t="s">
        <v>653</v>
      </c>
    </row>
    <row r="212" spans="1:17">
      <c r="A212" s="6" t="s">
        <v>411</v>
      </c>
      <c r="B212" s="6" t="s">
        <v>711</v>
      </c>
      <c r="C212" s="6" t="s">
        <v>653</v>
      </c>
      <c r="D212" s="6" t="s">
        <v>653</v>
      </c>
      <c r="E212" s="6" t="s">
        <v>653</v>
      </c>
      <c r="F212" s="6" t="s">
        <v>653</v>
      </c>
      <c r="G212" s="6" t="s">
        <v>653</v>
      </c>
      <c r="H212" s="6" t="s">
        <v>653</v>
      </c>
      <c r="I212" s="6" t="s">
        <v>653</v>
      </c>
      <c r="J212" s="6" t="s">
        <v>653</v>
      </c>
      <c r="K212" s="6" t="s">
        <v>653</v>
      </c>
      <c r="L212" s="6" t="s">
        <v>653</v>
      </c>
      <c r="M212" s="6" t="s">
        <v>653</v>
      </c>
      <c r="N212" s="6" t="s">
        <v>653</v>
      </c>
      <c r="O212" s="6" t="s">
        <v>653</v>
      </c>
      <c r="P212" s="6" t="s">
        <v>653</v>
      </c>
      <c r="Q212" s="6" t="s">
        <v>653</v>
      </c>
    </row>
    <row r="213" spans="1:17">
      <c r="A213" s="6" t="s">
        <v>412</v>
      </c>
      <c r="B213" s="6" t="s">
        <v>712</v>
      </c>
      <c r="C213" s="6" t="s">
        <v>653</v>
      </c>
      <c r="D213" s="6" t="s">
        <v>653</v>
      </c>
      <c r="E213" s="6" t="s">
        <v>653</v>
      </c>
      <c r="F213" s="6" t="s">
        <v>653</v>
      </c>
      <c r="G213" s="6" t="s">
        <v>653</v>
      </c>
      <c r="H213" s="6" t="s">
        <v>653</v>
      </c>
      <c r="I213" s="6" t="s">
        <v>653</v>
      </c>
      <c r="J213" s="6" t="s">
        <v>653</v>
      </c>
      <c r="K213" s="6" t="s">
        <v>653</v>
      </c>
      <c r="L213" s="6" t="s">
        <v>653</v>
      </c>
      <c r="M213" s="6" t="s">
        <v>653</v>
      </c>
      <c r="N213" s="6" t="s">
        <v>653</v>
      </c>
      <c r="O213" s="6" t="s">
        <v>653</v>
      </c>
      <c r="P213" s="6" t="s">
        <v>653</v>
      </c>
      <c r="Q213" s="6" t="s">
        <v>653</v>
      </c>
    </row>
    <row r="214" spans="1:17">
      <c r="A214" s="6" t="s">
        <v>231</v>
      </c>
      <c r="B214" s="6" t="s">
        <v>897</v>
      </c>
      <c r="C214" s="6">
        <v>0.53400000000000003</v>
      </c>
      <c r="D214" s="6">
        <v>0.53400000000000003</v>
      </c>
      <c r="E214" s="6">
        <v>0.53400000000000003</v>
      </c>
      <c r="F214" s="6">
        <v>0</v>
      </c>
      <c r="G214" s="6">
        <v>0</v>
      </c>
      <c r="H214" s="6">
        <v>0</v>
      </c>
      <c r="I214" s="6">
        <v>0</v>
      </c>
      <c r="J214" s="6">
        <v>0</v>
      </c>
      <c r="K214" s="6">
        <v>0</v>
      </c>
      <c r="L214" s="6">
        <v>0</v>
      </c>
      <c r="M214" s="6">
        <v>0</v>
      </c>
      <c r="N214" s="6">
        <v>0</v>
      </c>
      <c r="O214" s="6">
        <v>0</v>
      </c>
      <c r="P214" s="6">
        <v>0</v>
      </c>
      <c r="Q214" s="6">
        <v>0</v>
      </c>
    </row>
    <row r="215" spans="1:17">
      <c r="A215" s="6" t="s">
        <v>413</v>
      </c>
      <c r="B215" s="6" t="s">
        <v>713</v>
      </c>
      <c r="C215" s="6" t="s">
        <v>653</v>
      </c>
      <c r="D215" s="6" t="s">
        <v>653</v>
      </c>
      <c r="E215" s="6" t="s">
        <v>653</v>
      </c>
      <c r="F215" s="6" t="s">
        <v>653</v>
      </c>
      <c r="G215" s="6" t="s">
        <v>653</v>
      </c>
      <c r="H215" s="6" t="s">
        <v>653</v>
      </c>
      <c r="I215" s="6" t="s">
        <v>653</v>
      </c>
      <c r="J215" s="6" t="s">
        <v>653</v>
      </c>
      <c r="K215" s="6" t="s">
        <v>653</v>
      </c>
      <c r="L215" s="6" t="s">
        <v>653</v>
      </c>
      <c r="M215" s="6" t="s">
        <v>653</v>
      </c>
      <c r="N215" s="6" t="s">
        <v>653</v>
      </c>
      <c r="O215" s="6" t="s">
        <v>653</v>
      </c>
      <c r="P215" s="6" t="s">
        <v>653</v>
      </c>
      <c r="Q215" s="6" t="s">
        <v>653</v>
      </c>
    </row>
    <row r="216" spans="1:17">
      <c r="A216" s="6" t="s">
        <v>226</v>
      </c>
      <c r="B216" s="6" t="s">
        <v>1901</v>
      </c>
      <c r="C216" s="6">
        <v>0.45200000000000001</v>
      </c>
      <c r="D216" s="6">
        <v>0.39</v>
      </c>
      <c r="E216" s="6">
        <v>0.39</v>
      </c>
      <c r="F216" s="6">
        <v>229</v>
      </c>
      <c r="G216" s="6">
        <v>1.6299999999999999E-2</v>
      </c>
      <c r="H216" s="6">
        <v>2041</v>
      </c>
      <c r="I216" s="6">
        <v>2.0899999999999998E-2</v>
      </c>
      <c r="J216" s="6">
        <v>10000</v>
      </c>
      <c r="K216" s="6">
        <v>0.1</v>
      </c>
      <c r="L216" s="6">
        <v>0</v>
      </c>
      <c r="M216" s="6">
        <v>0</v>
      </c>
      <c r="N216" s="6">
        <v>0</v>
      </c>
      <c r="O216" s="6">
        <v>0</v>
      </c>
      <c r="P216" s="6">
        <v>0</v>
      </c>
      <c r="Q216" s="6">
        <v>0</v>
      </c>
    </row>
    <row r="217" spans="1:17">
      <c r="A217" s="6" t="s">
        <v>414</v>
      </c>
      <c r="B217" s="6" t="s">
        <v>1668</v>
      </c>
      <c r="C217" s="6" t="s">
        <v>653</v>
      </c>
      <c r="D217" s="6" t="s">
        <v>653</v>
      </c>
      <c r="E217" s="6" t="s">
        <v>653</v>
      </c>
      <c r="F217" s="6" t="s">
        <v>653</v>
      </c>
      <c r="G217" s="6" t="s">
        <v>653</v>
      </c>
      <c r="H217" s="6" t="s">
        <v>653</v>
      </c>
      <c r="I217" s="6" t="s">
        <v>653</v>
      </c>
      <c r="J217" s="6" t="s">
        <v>653</v>
      </c>
      <c r="K217" s="6" t="s">
        <v>653</v>
      </c>
      <c r="L217" s="6" t="s">
        <v>653</v>
      </c>
      <c r="M217" s="6" t="s">
        <v>653</v>
      </c>
      <c r="N217" s="6" t="s">
        <v>653</v>
      </c>
      <c r="O217" s="6" t="s">
        <v>653</v>
      </c>
      <c r="P217" s="6" t="s">
        <v>653</v>
      </c>
      <c r="Q217" s="6" t="s">
        <v>653</v>
      </c>
    </row>
    <row r="218" spans="1:17">
      <c r="A218" s="6" t="s">
        <v>201</v>
      </c>
      <c r="B218" s="6" t="s">
        <v>306</v>
      </c>
      <c r="C218" s="6" t="s">
        <v>653</v>
      </c>
      <c r="D218" s="6" t="s">
        <v>653</v>
      </c>
      <c r="E218" s="6" t="s">
        <v>653</v>
      </c>
      <c r="F218" s="6" t="s">
        <v>653</v>
      </c>
      <c r="G218" s="6" t="s">
        <v>653</v>
      </c>
      <c r="H218" s="6" t="s">
        <v>653</v>
      </c>
      <c r="I218" s="6" t="s">
        <v>653</v>
      </c>
      <c r="J218" s="6" t="s">
        <v>653</v>
      </c>
      <c r="K218" s="6" t="s">
        <v>653</v>
      </c>
      <c r="L218" s="6" t="s">
        <v>653</v>
      </c>
      <c r="M218" s="6" t="s">
        <v>653</v>
      </c>
      <c r="N218" s="6" t="s">
        <v>653</v>
      </c>
      <c r="O218" s="6" t="s">
        <v>653</v>
      </c>
      <c r="P218" s="6" t="s">
        <v>653</v>
      </c>
      <c r="Q218" s="6" t="s">
        <v>653</v>
      </c>
    </row>
    <row r="219" spans="1:17">
      <c r="A219" s="6" t="s">
        <v>415</v>
      </c>
      <c r="B219" s="6" t="s">
        <v>714</v>
      </c>
      <c r="C219" s="6" t="s">
        <v>653</v>
      </c>
      <c r="D219" s="6" t="s">
        <v>653</v>
      </c>
      <c r="E219" s="6" t="s">
        <v>653</v>
      </c>
      <c r="F219" s="6" t="s">
        <v>653</v>
      </c>
      <c r="G219" s="6" t="s">
        <v>653</v>
      </c>
      <c r="H219" s="6" t="s">
        <v>653</v>
      </c>
      <c r="I219" s="6" t="s">
        <v>653</v>
      </c>
      <c r="J219" s="6" t="s">
        <v>653</v>
      </c>
      <c r="K219" s="6" t="s">
        <v>653</v>
      </c>
      <c r="L219" s="6" t="s">
        <v>653</v>
      </c>
      <c r="M219" s="6" t="s">
        <v>653</v>
      </c>
      <c r="N219" s="6" t="s">
        <v>653</v>
      </c>
      <c r="O219" s="6" t="s">
        <v>653</v>
      </c>
      <c r="P219" s="6" t="s">
        <v>653</v>
      </c>
      <c r="Q219" s="6" t="s">
        <v>653</v>
      </c>
    </row>
    <row r="220" spans="1:17">
      <c r="A220" s="6" t="s">
        <v>416</v>
      </c>
      <c r="B220" s="6" t="s">
        <v>715</v>
      </c>
      <c r="C220" s="6" t="s">
        <v>653</v>
      </c>
      <c r="D220" s="6" t="s">
        <v>653</v>
      </c>
      <c r="E220" s="6" t="s">
        <v>653</v>
      </c>
      <c r="F220" s="6" t="s">
        <v>653</v>
      </c>
      <c r="G220" s="6" t="s">
        <v>653</v>
      </c>
      <c r="H220" s="6" t="s">
        <v>653</v>
      </c>
      <c r="I220" s="6" t="s">
        <v>653</v>
      </c>
      <c r="J220" s="6" t="s">
        <v>653</v>
      </c>
      <c r="K220" s="6" t="s">
        <v>653</v>
      </c>
      <c r="L220" s="6" t="s">
        <v>653</v>
      </c>
      <c r="M220" s="6" t="s">
        <v>653</v>
      </c>
      <c r="N220" s="6" t="s">
        <v>653</v>
      </c>
      <c r="O220" s="6" t="s">
        <v>653</v>
      </c>
      <c r="P220" s="6" t="s">
        <v>653</v>
      </c>
      <c r="Q220" s="6" t="s">
        <v>653</v>
      </c>
    </row>
    <row r="221" spans="1:17">
      <c r="A221" s="6" t="s">
        <v>417</v>
      </c>
      <c r="B221" s="6" t="s">
        <v>716</v>
      </c>
      <c r="C221" s="6">
        <v>0.4</v>
      </c>
      <c r="D221" s="6">
        <v>0.4</v>
      </c>
      <c r="E221" s="6">
        <v>0.35</v>
      </c>
      <c r="F221" s="6">
        <v>5230</v>
      </c>
      <c r="G221" s="6">
        <v>0.42</v>
      </c>
      <c r="H221" s="6">
        <v>5700</v>
      </c>
      <c r="I221" s="6">
        <v>0.44</v>
      </c>
      <c r="J221" s="6">
        <v>8000</v>
      </c>
      <c r="K221" s="6">
        <v>0.5</v>
      </c>
      <c r="L221" s="6">
        <v>0</v>
      </c>
      <c r="M221" s="6">
        <v>0</v>
      </c>
      <c r="N221" s="6">
        <v>0</v>
      </c>
      <c r="O221" s="6">
        <v>0</v>
      </c>
      <c r="P221" s="6">
        <v>0</v>
      </c>
      <c r="Q221" s="6">
        <v>0</v>
      </c>
    </row>
    <row r="222" spans="1:17">
      <c r="A222" s="6" t="s">
        <v>189</v>
      </c>
      <c r="B222" s="6" t="s">
        <v>653</v>
      </c>
      <c r="C222" s="6" t="s">
        <v>653</v>
      </c>
      <c r="D222" s="6" t="s">
        <v>653</v>
      </c>
      <c r="E222" s="6" t="s">
        <v>653</v>
      </c>
      <c r="F222" s="6" t="s">
        <v>653</v>
      </c>
      <c r="G222" s="6" t="s">
        <v>653</v>
      </c>
      <c r="H222" s="6" t="s">
        <v>653</v>
      </c>
      <c r="I222" s="6" t="s">
        <v>653</v>
      </c>
      <c r="J222" s="6" t="s">
        <v>653</v>
      </c>
      <c r="K222" s="6" t="s">
        <v>653</v>
      </c>
      <c r="L222" s="6" t="s">
        <v>653</v>
      </c>
      <c r="M222" s="6" t="s">
        <v>653</v>
      </c>
      <c r="N222" s="6" t="s">
        <v>653</v>
      </c>
      <c r="O222" s="6" t="s">
        <v>653</v>
      </c>
      <c r="P222" s="6" t="s">
        <v>653</v>
      </c>
      <c r="Q222" s="6" t="s">
        <v>653</v>
      </c>
    </row>
    <row r="223" spans="1:17">
      <c r="A223" s="6" t="s">
        <v>194</v>
      </c>
      <c r="B223" s="6" t="s">
        <v>302</v>
      </c>
      <c r="C223" s="6">
        <v>0.45</v>
      </c>
      <c r="D223" s="6" t="s">
        <v>898</v>
      </c>
      <c r="E223" s="6">
        <v>0.33</v>
      </c>
      <c r="F223" s="6">
        <v>9</v>
      </c>
      <c r="G223" s="6">
        <v>2.9999999999999997E-4</v>
      </c>
      <c r="H223" s="6">
        <v>9</v>
      </c>
      <c r="I223" s="6">
        <v>2.9999999999999997E-4</v>
      </c>
      <c r="J223" s="6" t="s">
        <v>1649</v>
      </c>
      <c r="K223" s="6" t="s">
        <v>1649</v>
      </c>
      <c r="L223" s="6">
        <v>0</v>
      </c>
      <c r="M223" s="6">
        <v>0</v>
      </c>
      <c r="N223" s="6" t="s">
        <v>1649</v>
      </c>
      <c r="O223" s="6" t="s">
        <v>1649</v>
      </c>
      <c r="P223" s="6" t="s">
        <v>1649</v>
      </c>
      <c r="Q223" s="6" t="s">
        <v>1649</v>
      </c>
    </row>
    <row r="224" spans="1:17">
      <c r="A224" s="6" t="s">
        <v>137</v>
      </c>
      <c r="B224" s="6" t="s">
        <v>1669</v>
      </c>
      <c r="C224" s="6" t="s">
        <v>653</v>
      </c>
      <c r="D224" s="6" t="s">
        <v>653</v>
      </c>
      <c r="E224" s="6" t="s">
        <v>653</v>
      </c>
      <c r="F224" s="6" t="s">
        <v>653</v>
      </c>
      <c r="G224" s="6" t="s">
        <v>653</v>
      </c>
      <c r="H224" s="6" t="s">
        <v>653</v>
      </c>
      <c r="I224" s="6" t="s">
        <v>653</v>
      </c>
      <c r="J224" s="6" t="s">
        <v>653</v>
      </c>
      <c r="K224" s="6" t="s">
        <v>653</v>
      </c>
      <c r="L224" s="6" t="s">
        <v>653</v>
      </c>
      <c r="M224" s="6" t="s">
        <v>653</v>
      </c>
      <c r="N224" s="6" t="s">
        <v>653</v>
      </c>
      <c r="O224" s="6" t="s">
        <v>653</v>
      </c>
      <c r="P224" s="6" t="s">
        <v>653</v>
      </c>
      <c r="Q224" s="6" t="s">
        <v>653</v>
      </c>
    </row>
    <row r="225" spans="1:17">
      <c r="A225" s="6" t="s">
        <v>199</v>
      </c>
      <c r="B225" s="6" t="s">
        <v>899</v>
      </c>
      <c r="C225" s="6">
        <v>0.55000000000000004</v>
      </c>
      <c r="D225" s="6" t="s">
        <v>325</v>
      </c>
      <c r="E225" s="6" t="s">
        <v>325</v>
      </c>
      <c r="F225" s="6">
        <v>0</v>
      </c>
      <c r="G225" s="6">
        <v>0</v>
      </c>
      <c r="H225" s="6">
        <v>0</v>
      </c>
      <c r="I225" s="6">
        <v>0</v>
      </c>
      <c r="J225" s="6" t="s">
        <v>1147</v>
      </c>
      <c r="K225" s="6" t="s">
        <v>1147</v>
      </c>
      <c r="L225" s="6">
        <v>0</v>
      </c>
      <c r="M225" s="6">
        <v>0</v>
      </c>
      <c r="N225" s="6">
        <v>0</v>
      </c>
      <c r="O225" s="6">
        <v>0</v>
      </c>
      <c r="P225" s="6" t="s">
        <v>1147</v>
      </c>
      <c r="Q225" s="6" t="s">
        <v>1147</v>
      </c>
    </row>
    <row r="226" spans="1:17">
      <c r="A226" s="6" t="s">
        <v>418</v>
      </c>
      <c r="B226" s="6" t="s">
        <v>717</v>
      </c>
      <c r="C226" s="6" t="s">
        <v>653</v>
      </c>
      <c r="D226" s="6" t="s">
        <v>653</v>
      </c>
      <c r="E226" s="6" t="s">
        <v>653</v>
      </c>
      <c r="F226" s="6" t="s">
        <v>653</v>
      </c>
      <c r="G226" s="6" t="s">
        <v>653</v>
      </c>
      <c r="H226" s="6" t="s">
        <v>653</v>
      </c>
      <c r="I226" s="6" t="s">
        <v>653</v>
      </c>
      <c r="J226" s="6" t="s">
        <v>653</v>
      </c>
      <c r="K226" s="6" t="s">
        <v>653</v>
      </c>
      <c r="L226" s="6" t="s">
        <v>653</v>
      </c>
      <c r="M226" s="6" t="s">
        <v>653</v>
      </c>
      <c r="N226" s="6" t="s">
        <v>653</v>
      </c>
      <c r="O226" s="6" t="s">
        <v>653</v>
      </c>
      <c r="P226" s="6" t="s">
        <v>653</v>
      </c>
      <c r="Q226" s="6" t="s">
        <v>653</v>
      </c>
    </row>
    <row r="227" spans="1:17">
      <c r="A227" s="6" t="s">
        <v>419</v>
      </c>
      <c r="B227" s="6" t="s">
        <v>653</v>
      </c>
      <c r="C227" s="6" t="s">
        <v>653</v>
      </c>
      <c r="D227" s="6" t="s">
        <v>653</v>
      </c>
      <c r="E227" s="6" t="s">
        <v>653</v>
      </c>
      <c r="F227" s="6" t="s">
        <v>653</v>
      </c>
      <c r="G227" s="6" t="s">
        <v>653</v>
      </c>
      <c r="H227" s="6" t="s">
        <v>653</v>
      </c>
      <c r="I227" s="6" t="s">
        <v>653</v>
      </c>
      <c r="J227" s="6" t="s">
        <v>653</v>
      </c>
      <c r="K227" s="6" t="s">
        <v>653</v>
      </c>
      <c r="L227" s="6" t="s">
        <v>653</v>
      </c>
      <c r="M227" s="6" t="s">
        <v>653</v>
      </c>
      <c r="N227" s="6" t="s">
        <v>653</v>
      </c>
      <c r="O227" s="6" t="s">
        <v>653</v>
      </c>
      <c r="P227" s="6" t="s">
        <v>653</v>
      </c>
      <c r="Q227" s="6" t="s">
        <v>653</v>
      </c>
    </row>
    <row r="228" spans="1:17">
      <c r="A228" s="6" t="s">
        <v>187</v>
      </c>
      <c r="B228" s="6" t="s">
        <v>900</v>
      </c>
      <c r="C228" s="6" t="s">
        <v>653</v>
      </c>
      <c r="D228" s="6" t="s">
        <v>653</v>
      </c>
      <c r="E228" s="6" t="s">
        <v>653</v>
      </c>
      <c r="F228" s="6" t="s">
        <v>653</v>
      </c>
      <c r="G228" s="6" t="s">
        <v>653</v>
      </c>
      <c r="H228" s="6" t="s">
        <v>653</v>
      </c>
      <c r="I228" s="6" t="s">
        <v>653</v>
      </c>
      <c r="J228" s="6" t="s">
        <v>653</v>
      </c>
      <c r="K228" s="6" t="s">
        <v>653</v>
      </c>
      <c r="L228" s="6" t="s">
        <v>653</v>
      </c>
      <c r="M228" s="6" t="s">
        <v>653</v>
      </c>
      <c r="N228" s="6" t="s">
        <v>653</v>
      </c>
      <c r="O228" s="6" t="s">
        <v>653</v>
      </c>
      <c r="P228" s="6" t="s">
        <v>653</v>
      </c>
      <c r="Q228" s="6" t="s">
        <v>653</v>
      </c>
    </row>
    <row r="229" spans="1:17">
      <c r="A229" s="6" t="s">
        <v>197</v>
      </c>
      <c r="B229" s="6" t="s">
        <v>1312</v>
      </c>
      <c r="C229" s="6" t="s">
        <v>653</v>
      </c>
      <c r="D229" s="6" t="s">
        <v>653</v>
      </c>
      <c r="E229" s="6" t="s">
        <v>653</v>
      </c>
      <c r="F229" s="6" t="s">
        <v>653</v>
      </c>
      <c r="G229" s="6" t="s">
        <v>653</v>
      </c>
      <c r="H229" s="6" t="s">
        <v>653</v>
      </c>
      <c r="I229" s="6" t="s">
        <v>653</v>
      </c>
      <c r="J229" s="6" t="s">
        <v>653</v>
      </c>
      <c r="K229" s="6" t="s">
        <v>653</v>
      </c>
      <c r="L229" s="6" t="s">
        <v>653</v>
      </c>
      <c r="M229" s="6" t="s">
        <v>653</v>
      </c>
      <c r="N229" s="6" t="s">
        <v>653</v>
      </c>
      <c r="O229" s="6" t="s">
        <v>653</v>
      </c>
      <c r="P229" s="6" t="s">
        <v>653</v>
      </c>
      <c r="Q229" s="6" t="s">
        <v>653</v>
      </c>
    </row>
    <row r="230" spans="1:17">
      <c r="A230" s="6" t="s">
        <v>420</v>
      </c>
      <c r="B230" s="6" t="s">
        <v>718</v>
      </c>
      <c r="C230" s="6" t="s">
        <v>653</v>
      </c>
      <c r="D230" s="6" t="s">
        <v>653</v>
      </c>
      <c r="E230" s="6" t="s">
        <v>653</v>
      </c>
      <c r="F230" s="6" t="s">
        <v>653</v>
      </c>
      <c r="G230" s="6" t="s">
        <v>653</v>
      </c>
      <c r="H230" s="6" t="s">
        <v>653</v>
      </c>
      <c r="I230" s="6" t="s">
        <v>653</v>
      </c>
      <c r="J230" s="6" t="s">
        <v>653</v>
      </c>
      <c r="K230" s="6" t="s">
        <v>653</v>
      </c>
      <c r="L230" s="6" t="s">
        <v>653</v>
      </c>
      <c r="M230" s="6" t="s">
        <v>653</v>
      </c>
      <c r="N230" s="6" t="s">
        <v>653</v>
      </c>
      <c r="O230" s="6" t="s">
        <v>653</v>
      </c>
      <c r="P230" s="6" t="s">
        <v>653</v>
      </c>
      <c r="Q230" s="6" t="s">
        <v>653</v>
      </c>
    </row>
    <row r="231" spans="1:17">
      <c r="A231" s="6" t="s">
        <v>421</v>
      </c>
      <c r="B231" s="6" t="s">
        <v>719</v>
      </c>
      <c r="C231" s="6" t="s">
        <v>653</v>
      </c>
      <c r="D231" s="6" t="s">
        <v>653</v>
      </c>
      <c r="E231" s="6" t="s">
        <v>653</v>
      </c>
      <c r="F231" s="6" t="s">
        <v>653</v>
      </c>
      <c r="G231" s="6" t="s">
        <v>653</v>
      </c>
      <c r="H231" s="6" t="s">
        <v>653</v>
      </c>
      <c r="I231" s="6" t="s">
        <v>653</v>
      </c>
      <c r="J231" s="6" t="s">
        <v>653</v>
      </c>
      <c r="K231" s="6" t="s">
        <v>653</v>
      </c>
      <c r="L231" s="6" t="s">
        <v>653</v>
      </c>
      <c r="M231" s="6" t="s">
        <v>653</v>
      </c>
      <c r="N231" s="6" t="s">
        <v>653</v>
      </c>
      <c r="O231" s="6" t="s">
        <v>653</v>
      </c>
      <c r="P231" s="6" t="s">
        <v>653</v>
      </c>
      <c r="Q231" s="6" t="s">
        <v>653</v>
      </c>
    </row>
    <row r="232" spans="1:17">
      <c r="A232" s="6" t="s">
        <v>422</v>
      </c>
      <c r="B232" s="6" t="s">
        <v>720</v>
      </c>
      <c r="C232" s="6">
        <v>5.8000000000000003E-2</v>
      </c>
      <c r="D232" s="6">
        <v>5.8000000000000003E-2</v>
      </c>
      <c r="E232" s="6">
        <v>5.8000000000000003E-2</v>
      </c>
      <c r="F232" s="6">
        <v>217570</v>
      </c>
      <c r="G232" s="6">
        <v>0.9</v>
      </c>
      <c r="H232" s="6">
        <v>239300</v>
      </c>
      <c r="I232" s="6">
        <v>0.9</v>
      </c>
      <c r="J232" s="6">
        <v>263260</v>
      </c>
      <c r="K232" s="6">
        <v>0.9</v>
      </c>
      <c r="L232" s="6">
        <v>42380</v>
      </c>
      <c r="M232" s="6">
        <v>0.17530000000000001</v>
      </c>
      <c r="N232" s="6">
        <v>42380</v>
      </c>
      <c r="O232" s="6">
        <v>0.17530000000000001</v>
      </c>
      <c r="P232" s="6">
        <v>42380</v>
      </c>
      <c r="Q232" s="6">
        <v>0.17530000000000001</v>
      </c>
    </row>
    <row r="233" spans="1:17">
      <c r="A233" s="6" t="s">
        <v>79</v>
      </c>
      <c r="B233" s="6" t="s">
        <v>1313</v>
      </c>
      <c r="C233" s="6">
        <v>0.45</v>
      </c>
      <c r="D233" s="6" t="s">
        <v>327</v>
      </c>
      <c r="E233" s="6" t="s">
        <v>327</v>
      </c>
      <c r="F233" s="6">
        <v>1000</v>
      </c>
      <c r="G233" s="6">
        <v>0.1</v>
      </c>
      <c r="H233" s="6" t="s">
        <v>901</v>
      </c>
      <c r="I233" s="6" t="s">
        <v>901</v>
      </c>
      <c r="J233" s="6" t="s">
        <v>901</v>
      </c>
      <c r="K233" s="6" t="s">
        <v>901</v>
      </c>
      <c r="L233" s="6">
        <v>0</v>
      </c>
      <c r="M233" s="6">
        <v>0</v>
      </c>
      <c r="N233" s="6">
        <v>0</v>
      </c>
      <c r="O233" s="6">
        <v>0</v>
      </c>
      <c r="P233" s="6">
        <v>0</v>
      </c>
      <c r="Q233" s="6">
        <v>0</v>
      </c>
    </row>
    <row r="234" spans="1:17">
      <c r="A234" s="6" t="s">
        <v>423</v>
      </c>
      <c r="B234" s="6" t="s">
        <v>721</v>
      </c>
      <c r="C234" s="6" t="s">
        <v>653</v>
      </c>
      <c r="D234" s="6" t="s">
        <v>653</v>
      </c>
      <c r="E234" s="6" t="s">
        <v>653</v>
      </c>
      <c r="F234" s="6" t="s">
        <v>653</v>
      </c>
      <c r="G234" s="6" t="s">
        <v>653</v>
      </c>
      <c r="H234" s="6" t="s">
        <v>653</v>
      </c>
      <c r="I234" s="6" t="s">
        <v>653</v>
      </c>
      <c r="J234" s="6" t="s">
        <v>653</v>
      </c>
      <c r="K234" s="6" t="s">
        <v>653</v>
      </c>
      <c r="L234" s="6" t="s">
        <v>653</v>
      </c>
      <c r="M234" s="6" t="s">
        <v>653</v>
      </c>
      <c r="N234" s="6" t="s">
        <v>653</v>
      </c>
      <c r="O234" s="6" t="s">
        <v>653</v>
      </c>
      <c r="P234" s="6" t="s">
        <v>653</v>
      </c>
      <c r="Q234" s="6" t="s">
        <v>653</v>
      </c>
    </row>
    <row r="235" spans="1:17">
      <c r="A235" s="6" t="s">
        <v>424</v>
      </c>
      <c r="B235" s="6" t="s">
        <v>722</v>
      </c>
      <c r="C235" s="6" t="s">
        <v>653</v>
      </c>
      <c r="D235" s="6" t="s">
        <v>653</v>
      </c>
      <c r="E235" s="6" t="s">
        <v>653</v>
      </c>
      <c r="F235" s="6" t="s">
        <v>653</v>
      </c>
      <c r="G235" s="6" t="s">
        <v>653</v>
      </c>
      <c r="H235" s="6" t="s">
        <v>653</v>
      </c>
      <c r="I235" s="6" t="s">
        <v>653</v>
      </c>
      <c r="J235" s="6" t="s">
        <v>653</v>
      </c>
      <c r="K235" s="6" t="s">
        <v>653</v>
      </c>
      <c r="L235" s="6" t="s">
        <v>653</v>
      </c>
      <c r="M235" s="6" t="s">
        <v>653</v>
      </c>
      <c r="N235" s="6" t="s">
        <v>653</v>
      </c>
      <c r="O235" s="6" t="s">
        <v>653</v>
      </c>
      <c r="P235" s="6" t="s">
        <v>653</v>
      </c>
      <c r="Q235" s="6" t="s">
        <v>653</v>
      </c>
    </row>
    <row r="236" spans="1:17">
      <c r="A236" s="6" t="s">
        <v>425</v>
      </c>
      <c r="B236" s="6" t="s">
        <v>653</v>
      </c>
      <c r="C236" s="6" t="s">
        <v>653</v>
      </c>
      <c r="D236" s="6" t="s">
        <v>653</v>
      </c>
      <c r="E236" s="6" t="s">
        <v>653</v>
      </c>
      <c r="F236" s="6" t="s">
        <v>653</v>
      </c>
      <c r="G236" s="6" t="s">
        <v>653</v>
      </c>
      <c r="H236" s="6" t="s">
        <v>653</v>
      </c>
      <c r="I236" s="6" t="s">
        <v>653</v>
      </c>
      <c r="J236" s="6" t="s">
        <v>653</v>
      </c>
      <c r="K236" s="6" t="s">
        <v>653</v>
      </c>
      <c r="L236" s="6" t="s">
        <v>653</v>
      </c>
      <c r="M236" s="6" t="s">
        <v>653</v>
      </c>
      <c r="N236" s="6" t="s">
        <v>653</v>
      </c>
      <c r="O236" s="6" t="s">
        <v>653</v>
      </c>
      <c r="P236" s="6" t="s">
        <v>653</v>
      </c>
      <c r="Q236" s="6" t="s">
        <v>653</v>
      </c>
    </row>
    <row r="237" spans="1:17">
      <c r="A237" s="6" t="s">
        <v>426</v>
      </c>
      <c r="B237" s="6" t="s">
        <v>723</v>
      </c>
      <c r="C237" s="6" t="s">
        <v>653</v>
      </c>
      <c r="D237" s="6" t="s">
        <v>653</v>
      </c>
      <c r="E237" s="6" t="s">
        <v>653</v>
      </c>
      <c r="F237" s="6" t="s">
        <v>653</v>
      </c>
      <c r="G237" s="6" t="s">
        <v>653</v>
      </c>
      <c r="H237" s="6" t="s">
        <v>653</v>
      </c>
      <c r="I237" s="6" t="s">
        <v>653</v>
      </c>
      <c r="J237" s="6" t="s">
        <v>653</v>
      </c>
      <c r="K237" s="6" t="s">
        <v>653</v>
      </c>
      <c r="L237" s="6" t="s">
        <v>653</v>
      </c>
      <c r="M237" s="6" t="s">
        <v>653</v>
      </c>
      <c r="N237" s="6" t="s">
        <v>653</v>
      </c>
      <c r="O237" s="6" t="s">
        <v>653</v>
      </c>
      <c r="P237" s="6" t="s">
        <v>653</v>
      </c>
      <c r="Q237" s="6" t="s">
        <v>653</v>
      </c>
    </row>
    <row r="238" spans="1:17">
      <c r="A238" s="6" t="s">
        <v>427</v>
      </c>
      <c r="B238" s="6" t="s">
        <v>653</v>
      </c>
      <c r="C238" s="6" t="s">
        <v>653</v>
      </c>
      <c r="D238" s="6" t="s">
        <v>653</v>
      </c>
      <c r="E238" s="6" t="s">
        <v>653</v>
      </c>
      <c r="F238" s="6" t="s">
        <v>653</v>
      </c>
      <c r="G238" s="6" t="s">
        <v>653</v>
      </c>
      <c r="H238" s="6" t="s">
        <v>653</v>
      </c>
      <c r="I238" s="6" t="s">
        <v>653</v>
      </c>
      <c r="J238" s="6" t="s">
        <v>653</v>
      </c>
      <c r="K238" s="6" t="s">
        <v>653</v>
      </c>
      <c r="L238" s="6" t="s">
        <v>653</v>
      </c>
      <c r="M238" s="6" t="s">
        <v>653</v>
      </c>
      <c r="N238" s="6" t="s">
        <v>653</v>
      </c>
      <c r="O238" s="6" t="s">
        <v>653</v>
      </c>
      <c r="P238" s="6" t="s">
        <v>653</v>
      </c>
      <c r="Q238" s="6" t="s">
        <v>653</v>
      </c>
    </row>
    <row r="239" spans="1:17">
      <c r="A239" s="6" t="s">
        <v>428</v>
      </c>
      <c r="B239" s="6" t="s">
        <v>1670</v>
      </c>
      <c r="C239" s="6">
        <v>0.45</v>
      </c>
      <c r="D239" s="6" t="s">
        <v>325</v>
      </c>
      <c r="E239" s="6" t="s">
        <v>325</v>
      </c>
      <c r="F239" s="6">
        <v>0</v>
      </c>
      <c r="G239" s="6">
        <v>0</v>
      </c>
      <c r="H239" s="6" t="s">
        <v>889</v>
      </c>
      <c r="I239" s="6" t="s">
        <v>889</v>
      </c>
      <c r="J239" s="6" t="s">
        <v>867</v>
      </c>
      <c r="K239" s="6" t="s">
        <v>867</v>
      </c>
      <c r="L239" s="6">
        <v>0</v>
      </c>
      <c r="M239" s="6">
        <v>0</v>
      </c>
      <c r="N239" s="6" t="s">
        <v>867</v>
      </c>
      <c r="O239" s="6" t="s">
        <v>867</v>
      </c>
      <c r="P239" s="6" t="s">
        <v>867</v>
      </c>
      <c r="Q239" s="6" t="s">
        <v>867</v>
      </c>
    </row>
    <row r="240" spans="1:17">
      <c r="A240" s="6" t="s">
        <v>429</v>
      </c>
      <c r="B240" s="6" t="s">
        <v>724</v>
      </c>
      <c r="C240" s="6" t="s">
        <v>653</v>
      </c>
      <c r="D240" s="6" t="s">
        <v>653</v>
      </c>
      <c r="E240" s="6" t="s">
        <v>653</v>
      </c>
      <c r="F240" s="6" t="s">
        <v>653</v>
      </c>
      <c r="G240" s="6" t="s">
        <v>653</v>
      </c>
      <c r="H240" s="6" t="s">
        <v>653</v>
      </c>
      <c r="I240" s="6" t="s">
        <v>653</v>
      </c>
      <c r="J240" s="6" t="s">
        <v>653</v>
      </c>
      <c r="K240" s="6" t="s">
        <v>653</v>
      </c>
      <c r="L240" s="6" t="s">
        <v>653</v>
      </c>
      <c r="M240" s="6" t="s">
        <v>653</v>
      </c>
      <c r="N240" s="6" t="s">
        <v>653</v>
      </c>
      <c r="O240" s="6" t="s">
        <v>653</v>
      </c>
      <c r="P240" s="6" t="s">
        <v>653</v>
      </c>
      <c r="Q240" s="6" t="s">
        <v>653</v>
      </c>
    </row>
    <row r="241" spans="1:17">
      <c r="A241" s="6" t="s">
        <v>430</v>
      </c>
      <c r="B241" s="6" t="s">
        <v>1671</v>
      </c>
      <c r="C241" s="6">
        <v>0.02</v>
      </c>
      <c r="D241" s="6">
        <v>0.02</v>
      </c>
      <c r="E241" s="6">
        <v>0.02</v>
      </c>
      <c r="F241" s="6">
        <v>8</v>
      </c>
      <c r="G241" s="6">
        <v>1</v>
      </c>
      <c r="H241" s="6">
        <v>8</v>
      </c>
      <c r="I241" s="6">
        <v>1</v>
      </c>
      <c r="J241" s="6">
        <v>100</v>
      </c>
      <c r="K241" s="6">
        <v>1</v>
      </c>
      <c r="L241" s="6">
        <v>0</v>
      </c>
      <c r="M241" s="6">
        <v>0</v>
      </c>
      <c r="N241" s="6">
        <v>0</v>
      </c>
      <c r="O241" s="6">
        <v>0</v>
      </c>
      <c r="P241" s="6">
        <v>0</v>
      </c>
      <c r="Q241" s="6">
        <v>0</v>
      </c>
    </row>
    <row r="242" spans="1:17">
      <c r="A242" s="6" t="s">
        <v>431</v>
      </c>
      <c r="B242" s="6" t="s">
        <v>725</v>
      </c>
      <c r="C242" s="6" t="s">
        <v>653</v>
      </c>
      <c r="D242" s="6" t="s">
        <v>653</v>
      </c>
      <c r="E242" s="6" t="s">
        <v>653</v>
      </c>
      <c r="F242" s="6" t="s">
        <v>653</v>
      </c>
      <c r="G242" s="6" t="s">
        <v>653</v>
      </c>
      <c r="H242" s="6" t="s">
        <v>653</v>
      </c>
      <c r="I242" s="6" t="s">
        <v>653</v>
      </c>
      <c r="J242" s="6" t="s">
        <v>653</v>
      </c>
      <c r="K242" s="6" t="s">
        <v>653</v>
      </c>
      <c r="L242" s="6" t="s">
        <v>653</v>
      </c>
      <c r="M242" s="6" t="s">
        <v>653</v>
      </c>
      <c r="N242" s="6" t="s">
        <v>653</v>
      </c>
      <c r="O242" s="6" t="s">
        <v>653</v>
      </c>
      <c r="P242" s="6" t="s">
        <v>653</v>
      </c>
      <c r="Q242" s="6" t="s">
        <v>653</v>
      </c>
    </row>
    <row r="243" spans="1:17">
      <c r="A243" s="6" t="s">
        <v>432</v>
      </c>
      <c r="B243" s="6" t="s">
        <v>726</v>
      </c>
      <c r="C243" s="6" t="s">
        <v>653</v>
      </c>
      <c r="D243" s="6" t="s">
        <v>653</v>
      </c>
      <c r="E243" s="6" t="s">
        <v>653</v>
      </c>
      <c r="F243" s="6" t="s">
        <v>653</v>
      </c>
      <c r="G243" s="6" t="s">
        <v>653</v>
      </c>
      <c r="H243" s="6" t="s">
        <v>653</v>
      </c>
      <c r="I243" s="6" t="s">
        <v>653</v>
      </c>
      <c r="J243" s="6" t="s">
        <v>653</v>
      </c>
      <c r="K243" s="6" t="s">
        <v>653</v>
      </c>
      <c r="L243" s="6" t="s">
        <v>653</v>
      </c>
      <c r="M243" s="6" t="s">
        <v>653</v>
      </c>
      <c r="N243" s="6" t="s">
        <v>653</v>
      </c>
      <c r="O243" s="6" t="s">
        <v>653</v>
      </c>
      <c r="P243" s="6" t="s">
        <v>653</v>
      </c>
      <c r="Q243" s="6" t="s">
        <v>653</v>
      </c>
    </row>
    <row r="244" spans="1:17">
      <c r="A244" s="6" t="s">
        <v>433</v>
      </c>
      <c r="B244" s="6" t="s">
        <v>727</v>
      </c>
      <c r="C244" s="6" t="s">
        <v>653</v>
      </c>
      <c r="D244" s="6" t="s">
        <v>653</v>
      </c>
      <c r="E244" s="6" t="s">
        <v>653</v>
      </c>
      <c r="F244" s="6" t="s">
        <v>653</v>
      </c>
      <c r="G244" s="6" t="s">
        <v>653</v>
      </c>
      <c r="H244" s="6" t="s">
        <v>653</v>
      </c>
      <c r="I244" s="6" t="s">
        <v>653</v>
      </c>
      <c r="J244" s="6" t="s">
        <v>653</v>
      </c>
      <c r="K244" s="6" t="s">
        <v>653</v>
      </c>
      <c r="L244" s="6" t="s">
        <v>653</v>
      </c>
      <c r="M244" s="6" t="s">
        <v>653</v>
      </c>
      <c r="N244" s="6" t="s">
        <v>653</v>
      </c>
      <c r="O244" s="6" t="s">
        <v>653</v>
      </c>
      <c r="P244" s="6" t="s">
        <v>653</v>
      </c>
      <c r="Q244" s="6" t="s">
        <v>653</v>
      </c>
    </row>
    <row r="245" spans="1:17">
      <c r="A245" s="6" t="s">
        <v>104</v>
      </c>
      <c r="B245" s="6" t="s">
        <v>653</v>
      </c>
      <c r="C245" s="6" t="s">
        <v>653</v>
      </c>
      <c r="D245" s="6" t="s">
        <v>653</v>
      </c>
      <c r="E245" s="6" t="s">
        <v>653</v>
      </c>
      <c r="F245" s="6" t="s">
        <v>653</v>
      </c>
      <c r="G245" s="6" t="s">
        <v>653</v>
      </c>
      <c r="H245" s="6" t="s">
        <v>653</v>
      </c>
      <c r="I245" s="6" t="s">
        <v>653</v>
      </c>
      <c r="J245" s="6" t="s">
        <v>653</v>
      </c>
      <c r="K245" s="6" t="s">
        <v>653</v>
      </c>
      <c r="L245" s="6" t="s">
        <v>653</v>
      </c>
      <c r="M245" s="6" t="s">
        <v>653</v>
      </c>
      <c r="N245" s="6" t="s">
        <v>653</v>
      </c>
      <c r="O245" s="6" t="s">
        <v>653</v>
      </c>
      <c r="P245" s="6" t="s">
        <v>653</v>
      </c>
      <c r="Q245" s="6" t="s">
        <v>653</v>
      </c>
    </row>
    <row r="246" spans="1:17">
      <c r="A246" s="6" t="s">
        <v>434</v>
      </c>
      <c r="B246" s="6" t="s">
        <v>728</v>
      </c>
      <c r="C246" s="6" t="s">
        <v>653</v>
      </c>
      <c r="D246" s="6" t="s">
        <v>653</v>
      </c>
      <c r="E246" s="6" t="s">
        <v>653</v>
      </c>
      <c r="F246" s="6" t="s">
        <v>653</v>
      </c>
      <c r="G246" s="6" t="s">
        <v>653</v>
      </c>
      <c r="H246" s="6" t="s">
        <v>653</v>
      </c>
      <c r="I246" s="6" t="s">
        <v>653</v>
      </c>
      <c r="J246" s="6" t="s">
        <v>653</v>
      </c>
      <c r="K246" s="6" t="s">
        <v>653</v>
      </c>
      <c r="L246" s="6" t="s">
        <v>653</v>
      </c>
      <c r="M246" s="6" t="s">
        <v>653</v>
      </c>
      <c r="N246" s="6" t="s">
        <v>653</v>
      </c>
      <c r="O246" s="6" t="s">
        <v>653</v>
      </c>
      <c r="P246" s="6" t="s">
        <v>653</v>
      </c>
      <c r="Q246" s="6" t="s">
        <v>653</v>
      </c>
    </row>
    <row r="247" spans="1:17">
      <c r="A247" s="6" t="s">
        <v>435</v>
      </c>
      <c r="B247" s="6" t="s">
        <v>1672</v>
      </c>
      <c r="C247" s="6" t="s">
        <v>653</v>
      </c>
      <c r="D247" s="6" t="s">
        <v>653</v>
      </c>
      <c r="E247" s="6" t="s">
        <v>653</v>
      </c>
      <c r="F247" s="6" t="s">
        <v>653</v>
      </c>
      <c r="G247" s="6" t="s">
        <v>653</v>
      </c>
      <c r="H247" s="6" t="s">
        <v>653</v>
      </c>
      <c r="I247" s="6" t="s">
        <v>653</v>
      </c>
      <c r="J247" s="6" t="s">
        <v>653</v>
      </c>
      <c r="K247" s="6" t="s">
        <v>653</v>
      </c>
      <c r="L247" s="6" t="s">
        <v>653</v>
      </c>
      <c r="M247" s="6" t="s">
        <v>653</v>
      </c>
      <c r="N247" s="6" t="s">
        <v>653</v>
      </c>
      <c r="O247" s="6" t="s">
        <v>653</v>
      </c>
      <c r="P247" s="6" t="s">
        <v>653</v>
      </c>
      <c r="Q247" s="6" t="s">
        <v>653</v>
      </c>
    </row>
    <row r="248" spans="1:17">
      <c r="A248" s="6" t="s">
        <v>436</v>
      </c>
      <c r="B248" s="6" t="s">
        <v>729</v>
      </c>
      <c r="C248" s="6" t="s">
        <v>653</v>
      </c>
      <c r="D248" s="6" t="s">
        <v>653</v>
      </c>
      <c r="E248" s="6" t="s">
        <v>653</v>
      </c>
      <c r="F248" s="6" t="s">
        <v>653</v>
      </c>
      <c r="G248" s="6" t="s">
        <v>653</v>
      </c>
      <c r="H248" s="6" t="s">
        <v>653</v>
      </c>
      <c r="I248" s="6" t="s">
        <v>653</v>
      </c>
      <c r="J248" s="6" t="s">
        <v>653</v>
      </c>
      <c r="K248" s="6" t="s">
        <v>653</v>
      </c>
      <c r="L248" s="6" t="s">
        <v>653</v>
      </c>
      <c r="M248" s="6" t="s">
        <v>653</v>
      </c>
      <c r="N248" s="6" t="s">
        <v>653</v>
      </c>
      <c r="O248" s="6" t="s">
        <v>653</v>
      </c>
      <c r="P248" s="6" t="s">
        <v>653</v>
      </c>
      <c r="Q248" s="6" t="s">
        <v>653</v>
      </c>
    </row>
    <row r="249" spans="1:17">
      <c r="A249" s="6" t="s">
        <v>437</v>
      </c>
      <c r="B249" s="6" t="s">
        <v>730</v>
      </c>
      <c r="C249" s="6" t="s">
        <v>653</v>
      </c>
      <c r="D249" s="6" t="s">
        <v>653</v>
      </c>
      <c r="E249" s="6" t="s">
        <v>653</v>
      </c>
      <c r="F249" s="6" t="s">
        <v>653</v>
      </c>
      <c r="G249" s="6" t="s">
        <v>653</v>
      </c>
      <c r="H249" s="6" t="s">
        <v>653</v>
      </c>
      <c r="I249" s="6" t="s">
        <v>653</v>
      </c>
      <c r="J249" s="6" t="s">
        <v>653</v>
      </c>
      <c r="K249" s="6" t="s">
        <v>653</v>
      </c>
      <c r="L249" s="6" t="s">
        <v>653</v>
      </c>
      <c r="M249" s="6" t="s">
        <v>653</v>
      </c>
      <c r="N249" s="6" t="s">
        <v>653</v>
      </c>
      <c r="O249" s="6" t="s">
        <v>653</v>
      </c>
      <c r="P249" s="6" t="s">
        <v>653</v>
      </c>
      <c r="Q249" s="6" t="s">
        <v>653</v>
      </c>
    </row>
    <row r="250" spans="1:17">
      <c r="A250" s="6" t="s">
        <v>438</v>
      </c>
      <c r="B250" s="6" t="s">
        <v>653</v>
      </c>
      <c r="C250" s="6" t="s">
        <v>653</v>
      </c>
      <c r="D250" s="6" t="s">
        <v>653</v>
      </c>
      <c r="E250" s="6" t="s">
        <v>653</v>
      </c>
      <c r="F250" s="6" t="s">
        <v>653</v>
      </c>
      <c r="G250" s="6" t="s">
        <v>653</v>
      </c>
      <c r="H250" s="6" t="s">
        <v>653</v>
      </c>
      <c r="I250" s="6" t="s">
        <v>653</v>
      </c>
      <c r="J250" s="6" t="s">
        <v>653</v>
      </c>
      <c r="K250" s="6" t="s">
        <v>653</v>
      </c>
      <c r="L250" s="6" t="s">
        <v>653</v>
      </c>
      <c r="M250" s="6" t="s">
        <v>653</v>
      </c>
      <c r="N250" s="6" t="s">
        <v>653</v>
      </c>
      <c r="O250" s="6" t="s">
        <v>653</v>
      </c>
      <c r="P250" s="6" t="s">
        <v>653</v>
      </c>
      <c r="Q250" s="6" t="s">
        <v>653</v>
      </c>
    </row>
    <row r="251" spans="1:17">
      <c r="A251" s="6" t="s">
        <v>439</v>
      </c>
      <c r="B251" s="6" t="s">
        <v>731</v>
      </c>
      <c r="C251" s="6" t="s">
        <v>653</v>
      </c>
      <c r="D251" s="6" t="s">
        <v>653</v>
      </c>
      <c r="E251" s="6" t="s">
        <v>653</v>
      </c>
      <c r="F251" s="6" t="s">
        <v>653</v>
      </c>
      <c r="G251" s="6" t="s">
        <v>653</v>
      </c>
      <c r="H251" s="6" t="s">
        <v>653</v>
      </c>
      <c r="I251" s="6" t="s">
        <v>653</v>
      </c>
      <c r="J251" s="6" t="s">
        <v>653</v>
      </c>
      <c r="K251" s="6" t="s">
        <v>653</v>
      </c>
      <c r="L251" s="6" t="s">
        <v>653</v>
      </c>
      <c r="M251" s="6" t="s">
        <v>653</v>
      </c>
      <c r="N251" s="6" t="s">
        <v>653</v>
      </c>
      <c r="O251" s="6" t="s">
        <v>653</v>
      </c>
      <c r="P251" s="6" t="s">
        <v>653</v>
      </c>
      <c r="Q251" s="6" t="s">
        <v>653</v>
      </c>
    </row>
    <row r="252" spans="1:17">
      <c r="A252" s="6" t="s">
        <v>440</v>
      </c>
      <c r="B252" s="6" t="s">
        <v>653</v>
      </c>
      <c r="C252" s="6" t="s">
        <v>653</v>
      </c>
      <c r="D252" s="6" t="s">
        <v>653</v>
      </c>
      <c r="E252" s="6" t="s">
        <v>653</v>
      </c>
      <c r="F252" s="6" t="s">
        <v>653</v>
      </c>
      <c r="G252" s="6" t="s">
        <v>653</v>
      </c>
      <c r="H252" s="6" t="s">
        <v>653</v>
      </c>
      <c r="I252" s="6" t="s">
        <v>653</v>
      </c>
      <c r="J252" s="6" t="s">
        <v>653</v>
      </c>
      <c r="K252" s="6" t="s">
        <v>653</v>
      </c>
      <c r="L252" s="6" t="s">
        <v>653</v>
      </c>
      <c r="M252" s="6" t="s">
        <v>653</v>
      </c>
      <c r="N252" s="6" t="s">
        <v>653</v>
      </c>
      <c r="O252" s="6" t="s">
        <v>653</v>
      </c>
      <c r="P252" s="6" t="s">
        <v>653</v>
      </c>
      <c r="Q252" s="6" t="s">
        <v>653</v>
      </c>
    </row>
    <row r="253" spans="1:17">
      <c r="A253" s="6" t="s">
        <v>441</v>
      </c>
      <c r="B253" s="6" t="s">
        <v>732</v>
      </c>
      <c r="C253" s="6">
        <v>0.443</v>
      </c>
      <c r="D253" s="6" t="s">
        <v>325</v>
      </c>
      <c r="E253" s="6" t="s">
        <v>325</v>
      </c>
      <c r="F253" s="6">
        <v>0</v>
      </c>
      <c r="G253" s="6">
        <v>0</v>
      </c>
      <c r="H253" s="6">
        <v>0</v>
      </c>
      <c r="I253" s="6">
        <v>0</v>
      </c>
      <c r="J253" s="6">
        <v>0</v>
      </c>
      <c r="K253" s="6">
        <v>0</v>
      </c>
      <c r="L253" s="6">
        <v>0</v>
      </c>
      <c r="M253" s="6">
        <v>0</v>
      </c>
      <c r="N253" s="6">
        <v>0</v>
      </c>
      <c r="O253" s="6">
        <v>0</v>
      </c>
      <c r="P253" s="6">
        <v>0</v>
      </c>
      <c r="Q253" s="6">
        <v>0</v>
      </c>
    </row>
    <row r="254" spans="1:17">
      <c r="A254" s="6" t="s">
        <v>215</v>
      </c>
      <c r="B254" s="6" t="s">
        <v>314</v>
      </c>
      <c r="C254" s="6" t="s">
        <v>653</v>
      </c>
      <c r="D254" s="6" t="s">
        <v>653</v>
      </c>
      <c r="E254" s="6" t="s">
        <v>653</v>
      </c>
      <c r="F254" s="6" t="s">
        <v>653</v>
      </c>
      <c r="G254" s="6" t="s">
        <v>653</v>
      </c>
      <c r="H254" s="6" t="s">
        <v>653</v>
      </c>
      <c r="I254" s="6" t="s">
        <v>653</v>
      </c>
      <c r="J254" s="6" t="s">
        <v>653</v>
      </c>
      <c r="K254" s="6" t="s">
        <v>653</v>
      </c>
      <c r="L254" s="6" t="s">
        <v>653</v>
      </c>
      <c r="M254" s="6" t="s">
        <v>653</v>
      </c>
      <c r="N254" s="6" t="s">
        <v>653</v>
      </c>
      <c r="O254" s="6" t="s">
        <v>653</v>
      </c>
      <c r="P254" s="6" t="s">
        <v>653</v>
      </c>
      <c r="Q254" s="6" t="s">
        <v>653</v>
      </c>
    </row>
    <row r="255" spans="1:17">
      <c r="A255" s="6" t="s">
        <v>442</v>
      </c>
      <c r="B255" s="6" t="s">
        <v>733</v>
      </c>
      <c r="C255" s="6" t="s">
        <v>653</v>
      </c>
      <c r="D255" s="6" t="s">
        <v>653</v>
      </c>
      <c r="E255" s="6" t="s">
        <v>653</v>
      </c>
      <c r="F255" s="6" t="s">
        <v>653</v>
      </c>
      <c r="G255" s="6" t="s">
        <v>653</v>
      </c>
      <c r="H255" s="6" t="s">
        <v>653</v>
      </c>
      <c r="I255" s="6" t="s">
        <v>653</v>
      </c>
      <c r="J255" s="6" t="s">
        <v>653</v>
      </c>
      <c r="K255" s="6" t="s">
        <v>653</v>
      </c>
      <c r="L255" s="6" t="s">
        <v>653</v>
      </c>
      <c r="M255" s="6" t="s">
        <v>653</v>
      </c>
      <c r="N255" s="6" t="s">
        <v>653</v>
      </c>
      <c r="O255" s="6" t="s">
        <v>653</v>
      </c>
      <c r="P255" s="6" t="s">
        <v>653</v>
      </c>
      <c r="Q255" s="6" t="s">
        <v>653</v>
      </c>
    </row>
    <row r="256" spans="1:17">
      <c r="A256" s="6" t="s">
        <v>88</v>
      </c>
      <c r="B256" s="6" t="s">
        <v>1504</v>
      </c>
      <c r="C256" s="6" t="s">
        <v>1151</v>
      </c>
      <c r="D256" s="6" t="s">
        <v>1151</v>
      </c>
      <c r="E256" s="6" t="s">
        <v>1151</v>
      </c>
      <c r="F256" s="6">
        <v>3131</v>
      </c>
      <c r="G256" s="6">
        <v>0.01</v>
      </c>
      <c r="H256" s="6">
        <v>31310</v>
      </c>
      <c r="I256" s="6">
        <v>0.1</v>
      </c>
      <c r="J256" s="6">
        <v>62620</v>
      </c>
      <c r="K256" s="6">
        <v>0.2</v>
      </c>
      <c r="L256" s="6">
        <v>0</v>
      </c>
      <c r="M256" s="6">
        <v>0</v>
      </c>
      <c r="N256" s="6" t="s">
        <v>889</v>
      </c>
      <c r="O256" s="6" t="s">
        <v>889</v>
      </c>
      <c r="P256" s="6" t="s">
        <v>882</v>
      </c>
      <c r="Q256" s="6" t="s">
        <v>882</v>
      </c>
    </row>
    <row r="257" spans="1:17">
      <c r="A257" s="6" t="s">
        <v>443</v>
      </c>
      <c r="B257" s="6" t="s">
        <v>734</v>
      </c>
      <c r="C257" s="6" t="s">
        <v>653</v>
      </c>
      <c r="D257" s="6" t="s">
        <v>653</v>
      </c>
      <c r="E257" s="6" t="s">
        <v>653</v>
      </c>
      <c r="F257" s="6" t="s">
        <v>653</v>
      </c>
      <c r="G257" s="6" t="s">
        <v>653</v>
      </c>
      <c r="H257" s="6" t="s">
        <v>653</v>
      </c>
      <c r="I257" s="6" t="s">
        <v>653</v>
      </c>
      <c r="J257" s="6" t="s">
        <v>653</v>
      </c>
      <c r="K257" s="6" t="s">
        <v>653</v>
      </c>
      <c r="L257" s="6" t="s">
        <v>653</v>
      </c>
      <c r="M257" s="6" t="s">
        <v>653</v>
      </c>
      <c r="N257" s="6" t="s">
        <v>653</v>
      </c>
      <c r="O257" s="6" t="s">
        <v>653</v>
      </c>
      <c r="P257" s="6" t="s">
        <v>653</v>
      </c>
      <c r="Q257" s="6" t="s">
        <v>653</v>
      </c>
    </row>
    <row r="258" spans="1:17">
      <c r="A258" s="6" t="s">
        <v>444</v>
      </c>
      <c r="B258" s="6" t="s">
        <v>653</v>
      </c>
      <c r="C258" s="6" t="s">
        <v>653</v>
      </c>
      <c r="D258" s="6" t="s">
        <v>653</v>
      </c>
      <c r="E258" s="6" t="s">
        <v>653</v>
      </c>
      <c r="F258" s="6" t="s">
        <v>653</v>
      </c>
      <c r="G258" s="6" t="s">
        <v>653</v>
      </c>
      <c r="H258" s="6" t="s">
        <v>653</v>
      </c>
      <c r="I258" s="6" t="s">
        <v>653</v>
      </c>
      <c r="J258" s="6" t="s">
        <v>653</v>
      </c>
      <c r="K258" s="6" t="s">
        <v>653</v>
      </c>
      <c r="L258" s="6" t="s">
        <v>653</v>
      </c>
      <c r="M258" s="6" t="s">
        <v>653</v>
      </c>
      <c r="N258" s="6" t="s">
        <v>653</v>
      </c>
      <c r="O258" s="6" t="s">
        <v>653</v>
      </c>
      <c r="P258" s="6" t="s">
        <v>653</v>
      </c>
      <c r="Q258" s="6" t="s">
        <v>653</v>
      </c>
    </row>
    <row r="259" spans="1:17">
      <c r="A259" s="6" t="s">
        <v>445</v>
      </c>
      <c r="B259" s="6" t="s">
        <v>735</v>
      </c>
      <c r="C259" s="6" t="s">
        <v>653</v>
      </c>
      <c r="D259" s="6" t="s">
        <v>653</v>
      </c>
      <c r="E259" s="6" t="s">
        <v>653</v>
      </c>
      <c r="F259" s="6" t="s">
        <v>653</v>
      </c>
      <c r="G259" s="6" t="s">
        <v>653</v>
      </c>
      <c r="H259" s="6" t="s">
        <v>653</v>
      </c>
      <c r="I259" s="6" t="s">
        <v>653</v>
      </c>
      <c r="J259" s="6" t="s">
        <v>653</v>
      </c>
      <c r="K259" s="6" t="s">
        <v>653</v>
      </c>
      <c r="L259" s="6" t="s">
        <v>653</v>
      </c>
      <c r="M259" s="6" t="s">
        <v>653</v>
      </c>
      <c r="N259" s="6" t="s">
        <v>653</v>
      </c>
      <c r="O259" s="6" t="s">
        <v>653</v>
      </c>
      <c r="P259" s="6" t="s">
        <v>653</v>
      </c>
      <c r="Q259" s="6" t="s">
        <v>653</v>
      </c>
    </row>
    <row r="260" spans="1:17">
      <c r="A260" s="6" t="s">
        <v>446</v>
      </c>
      <c r="B260" s="6" t="s">
        <v>736</v>
      </c>
      <c r="C260" s="6" t="s">
        <v>653</v>
      </c>
      <c r="D260" s="6" t="s">
        <v>653</v>
      </c>
      <c r="E260" s="6" t="s">
        <v>653</v>
      </c>
      <c r="F260" s="6" t="s">
        <v>653</v>
      </c>
      <c r="G260" s="6" t="s">
        <v>653</v>
      </c>
      <c r="H260" s="6" t="s">
        <v>653</v>
      </c>
      <c r="I260" s="6" t="s">
        <v>653</v>
      </c>
      <c r="J260" s="6" t="s">
        <v>653</v>
      </c>
      <c r="K260" s="6" t="s">
        <v>653</v>
      </c>
      <c r="L260" s="6" t="s">
        <v>653</v>
      </c>
      <c r="M260" s="6" t="s">
        <v>653</v>
      </c>
      <c r="N260" s="6" t="s">
        <v>653</v>
      </c>
      <c r="O260" s="6" t="s">
        <v>653</v>
      </c>
      <c r="P260" s="6" t="s">
        <v>653</v>
      </c>
      <c r="Q260" s="6" t="s">
        <v>653</v>
      </c>
    </row>
    <row r="261" spans="1:17">
      <c r="A261" s="6" t="s">
        <v>447</v>
      </c>
      <c r="B261" s="6" t="s">
        <v>1902</v>
      </c>
      <c r="C261" s="6" t="s">
        <v>653</v>
      </c>
      <c r="D261" s="6" t="s">
        <v>653</v>
      </c>
      <c r="E261" s="6" t="s">
        <v>653</v>
      </c>
      <c r="F261" s="6" t="s">
        <v>653</v>
      </c>
      <c r="G261" s="6" t="s">
        <v>653</v>
      </c>
      <c r="H261" s="6" t="s">
        <v>653</v>
      </c>
      <c r="I261" s="6" t="s">
        <v>653</v>
      </c>
      <c r="J261" s="6" t="s">
        <v>653</v>
      </c>
      <c r="K261" s="6" t="s">
        <v>653</v>
      </c>
      <c r="L261" s="6" t="s">
        <v>653</v>
      </c>
      <c r="M261" s="6" t="s">
        <v>653</v>
      </c>
      <c r="N261" s="6" t="s">
        <v>653</v>
      </c>
      <c r="O261" s="6" t="s">
        <v>653</v>
      </c>
      <c r="P261" s="6" t="s">
        <v>653</v>
      </c>
      <c r="Q261" s="6" t="s">
        <v>653</v>
      </c>
    </row>
    <row r="262" spans="1:17">
      <c r="A262" s="6" t="s">
        <v>448</v>
      </c>
      <c r="B262" s="6" t="s">
        <v>737</v>
      </c>
      <c r="C262" s="6" t="s">
        <v>653</v>
      </c>
      <c r="D262" s="6" t="s">
        <v>653</v>
      </c>
      <c r="E262" s="6" t="s">
        <v>653</v>
      </c>
      <c r="F262" s="6" t="s">
        <v>653</v>
      </c>
      <c r="G262" s="6" t="s">
        <v>653</v>
      </c>
      <c r="H262" s="6" t="s">
        <v>653</v>
      </c>
      <c r="I262" s="6" t="s">
        <v>653</v>
      </c>
      <c r="J262" s="6" t="s">
        <v>653</v>
      </c>
      <c r="K262" s="6" t="s">
        <v>653</v>
      </c>
      <c r="L262" s="6" t="s">
        <v>653</v>
      </c>
      <c r="M262" s="6" t="s">
        <v>653</v>
      </c>
      <c r="N262" s="6" t="s">
        <v>653</v>
      </c>
      <c r="O262" s="6" t="s">
        <v>653</v>
      </c>
      <c r="P262" s="6" t="s">
        <v>653</v>
      </c>
      <c r="Q262" s="6" t="s">
        <v>653</v>
      </c>
    </row>
    <row r="263" spans="1:17">
      <c r="A263" s="6" t="s">
        <v>449</v>
      </c>
      <c r="B263" s="6" t="s">
        <v>1673</v>
      </c>
      <c r="C263" s="6">
        <v>0.44500000000000001</v>
      </c>
      <c r="D263" s="6">
        <v>0.44500000000000001</v>
      </c>
      <c r="E263" s="6">
        <v>0.44500000000000001</v>
      </c>
      <c r="F263" s="6">
        <v>0</v>
      </c>
      <c r="G263" s="6">
        <v>0</v>
      </c>
      <c r="H263" s="6">
        <v>0</v>
      </c>
      <c r="I263" s="6">
        <v>0</v>
      </c>
      <c r="J263" s="6">
        <v>1</v>
      </c>
      <c r="K263" s="6">
        <v>0.01</v>
      </c>
      <c r="L263" s="6">
        <v>0</v>
      </c>
      <c r="M263" s="6">
        <v>0</v>
      </c>
      <c r="N263" s="6">
        <v>0</v>
      </c>
      <c r="O263" s="6">
        <v>0</v>
      </c>
      <c r="P263" s="6">
        <v>0</v>
      </c>
      <c r="Q263" s="6">
        <v>0</v>
      </c>
    </row>
    <row r="264" spans="1:17">
      <c r="A264" s="6" t="s">
        <v>450</v>
      </c>
      <c r="B264" s="6" t="s">
        <v>738</v>
      </c>
      <c r="C264" s="6" t="s">
        <v>653</v>
      </c>
      <c r="D264" s="6" t="s">
        <v>653</v>
      </c>
      <c r="E264" s="6" t="s">
        <v>653</v>
      </c>
      <c r="F264" s="6" t="s">
        <v>653</v>
      </c>
      <c r="G264" s="6" t="s">
        <v>653</v>
      </c>
      <c r="H264" s="6" t="s">
        <v>653</v>
      </c>
      <c r="I264" s="6" t="s">
        <v>653</v>
      </c>
      <c r="J264" s="6" t="s">
        <v>653</v>
      </c>
      <c r="K264" s="6" t="s">
        <v>653</v>
      </c>
      <c r="L264" s="6" t="s">
        <v>653</v>
      </c>
      <c r="M264" s="6" t="s">
        <v>653</v>
      </c>
      <c r="N264" s="6" t="s">
        <v>653</v>
      </c>
      <c r="O264" s="6" t="s">
        <v>653</v>
      </c>
      <c r="P264" s="6" t="s">
        <v>653</v>
      </c>
      <c r="Q264" s="6" t="s">
        <v>653</v>
      </c>
    </row>
    <row r="265" spans="1:17">
      <c r="A265" s="6" t="s">
        <v>451</v>
      </c>
      <c r="B265" s="6" t="s">
        <v>739</v>
      </c>
      <c r="C265" s="6" t="s">
        <v>653</v>
      </c>
      <c r="D265" s="6" t="s">
        <v>653</v>
      </c>
      <c r="E265" s="6" t="s">
        <v>653</v>
      </c>
      <c r="F265" s="6" t="s">
        <v>653</v>
      </c>
      <c r="G265" s="6" t="s">
        <v>653</v>
      </c>
      <c r="H265" s="6" t="s">
        <v>653</v>
      </c>
      <c r="I265" s="6" t="s">
        <v>653</v>
      </c>
      <c r="J265" s="6" t="s">
        <v>653</v>
      </c>
      <c r="K265" s="6" t="s">
        <v>653</v>
      </c>
      <c r="L265" s="6" t="s">
        <v>653</v>
      </c>
      <c r="M265" s="6" t="s">
        <v>653</v>
      </c>
      <c r="N265" s="6" t="s">
        <v>653</v>
      </c>
      <c r="O265" s="6" t="s">
        <v>653</v>
      </c>
      <c r="P265" s="6" t="s">
        <v>653</v>
      </c>
      <c r="Q265" s="6" t="s">
        <v>653</v>
      </c>
    </row>
    <row r="266" spans="1:17">
      <c r="A266" s="6" t="s">
        <v>452</v>
      </c>
      <c r="B266" s="6" t="s">
        <v>740</v>
      </c>
      <c r="C266" s="6" t="s">
        <v>653</v>
      </c>
      <c r="D266" s="6" t="s">
        <v>653</v>
      </c>
      <c r="E266" s="6" t="s">
        <v>653</v>
      </c>
      <c r="F266" s="6" t="s">
        <v>653</v>
      </c>
      <c r="G266" s="6" t="s">
        <v>653</v>
      </c>
      <c r="H266" s="6" t="s">
        <v>653</v>
      </c>
      <c r="I266" s="6" t="s">
        <v>653</v>
      </c>
      <c r="J266" s="6" t="s">
        <v>653</v>
      </c>
      <c r="K266" s="6" t="s">
        <v>653</v>
      </c>
      <c r="L266" s="6" t="s">
        <v>653</v>
      </c>
      <c r="M266" s="6" t="s">
        <v>653</v>
      </c>
      <c r="N266" s="6" t="s">
        <v>653</v>
      </c>
      <c r="O266" s="6" t="s">
        <v>653</v>
      </c>
      <c r="P266" s="6" t="s">
        <v>653</v>
      </c>
      <c r="Q266" s="6" t="s">
        <v>653</v>
      </c>
    </row>
    <row r="267" spans="1:17">
      <c r="A267" s="6" t="s">
        <v>453</v>
      </c>
      <c r="B267" s="6" t="s">
        <v>741</v>
      </c>
      <c r="C267" s="6" t="s">
        <v>653</v>
      </c>
      <c r="D267" s="6" t="s">
        <v>653</v>
      </c>
      <c r="E267" s="6" t="s">
        <v>653</v>
      </c>
      <c r="F267" s="6" t="s">
        <v>653</v>
      </c>
      <c r="G267" s="6" t="s">
        <v>653</v>
      </c>
      <c r="H267" s="6" t="s">
        <v>653</v>
      </c>
      <c r="I267" s="6" t="s">
        <v>653</v>
      </c>
      <c r="J267" s="6" t="s">
        <v>653</v>
      </c>
      <c r="K267" s="6" t="s">
        <v>653</v>
      </c>
      <c r="L267" s="6" t="s">
        <v>653</v>
      </c>
      <c r="M267" s="6" t="s">
        <v>653</v>
      </c>
      <c r="N267" s="6" t="s">
        <v>653</v>
      </c>
      <c r="O267" s="6" t="s">
        <v>653</v>
      </c>
      <c r="P267" s="6" t="s">
        <v>653</v>
      </c>
      <c r="Q267" s="6" t="s">
        <v>653</v>
      </c>
    </row>
    <row r="268" spans="1:17">
      <c r="A268" s="6" t="s">
        <v>210</v>
      </c>
      <c r="B268" s="6" t="s">
        <v>311</v>
      </c>
      <c r="C268" s="6">
        <v>0.45</v>
      </c>
      <c r="D268" s="6">
        <v>0.45</v>
      </c>
      <c r="E268" s="6" t="s">
        <v>325</v>
      </c>
      <c r="F268" s="6">
        <v>2867.2690050000001</v>
      </c>
      <c r="G268" s="6">
        <v>0.17100000000000001</v>
      </c>
      <c r="H268" s="6">
        <v>2867.2690050000001</v>
      </c>
      <c r="I268" s="6">
        <v>0.17100000000000001</v>
      </c>
      <c r="J268" s="6" t="s">
        <v>882</v>
      </c>
      <c r="K268" s="6" t="s">
        <v>882</v>
      </c>
      <c r="L268" s="6">
        <v>36.888840999999999</v>
      </c>
      <c r="M268" s="6">
        <v>2.2000000000000001E-3</v>
      </c>
      <c r="N268" s="6">
        <v>36.888840999999999</v>
      </c>
      <c r="O268" s="6">
        <v>2.2000000000000001E-3</v>
      </c>
      <c r="P268" s="6" t="s">
        <v>882</v>
      </c>
      <c r="Q268" s="6" t="s">
        <v>882</v>
      </c>
    </row>
    <row r="269" spans="1:17">
      <c r="A269" s="6" t="s">
        <v>454</v>
      </c>
      <c r="B269" s="6" t="s">
        <v>1903</v>
      </c>
      <c r="C269" s="6" t="s">
        <v>653</v>
      </c>
      <c r="D269" s="6" t="s">
        <v>653</v>
      </c>
      <c r="E269" s="6" t="s">
        <v>653</v>
      </c>
      <c r="F269" s="6" t="s">
        <v>653</v>
      </c>
      <c r="G269" s="6" t="s">
        <v>653</v>
      </c>
      <c r="H269" s="6" t="s">
        <v>653</v>
      </c>
      <c r="I269" s="6" t="s">
        <v>653</v>
      </c>
      <c r="J269" s="6" t="s">
        <v>653</v>
      </c>
      <c r="K269" s="6" t="s">
        <v>653</v>
      </c>
      <c r="L269" s="6" t="s">
        <v>653</v>
      </c>
      <c r="M269" s="6" t="s">
        <v>653</v>
      </c>
      <c r="N269" s="6" t="s">
        <v>653</v>
      </c>
      <c r="O269" s="6" t="s">
        <v>653</v>
      </c>
      <c r="P269" s="6" t="s">
        <v>653</v>
      </c>
      <c r="Q269" s="6" t="s">
        <v>653</v>
      </c>
    </row>
    <row r="270" spans="1:17">
      <c r="A270" s="6" t="s">
        <v>455</v>
      </c>
      <c r="B270" s="6" t="s">
        <v>742</v>
      </c>
      <c r="C270" s="6" t="s">
        <v>325</v>
      </c>
      <c r="D270" s="6" t="s">
        <v>325</v>
      </c>
      <c r="E270" s="6" t="s">
        <v>325</v>
      </c>
      <c r="F270" s="6" t="s">
        <v>867</v>
      </c>
      <c r="G270" s="6" t="s">
        <v>867</v>
      </c>
      <c r="H270" s="6" t="s">
        <v>867</v>
      </c>
      <c r="I270" s="6" t="s">
        <v>867</v>
      </c>
      <c r="J270" s="6" t="s">
        <v>867</v>
      </c>
      <c r="K270" s="6" t="s">
        <v>867</v>
      </c>
      <c r="L270" s="6">
        <v>0</v>
      </c>
      <c r="M270" s="6">
        <v>0</v>
      </c>
      <c r="N270" s="6">
        <v>0</v>
      </c>
      <c r="O270" s="6">
        <v>0</v>
      </c>
      <c r="P270" s="6" t="s">
        <v>867</v>
      </c>
      <c r="Q270" s="6" t="s">
        <v>867</v>
      </c>
    </row>
    <row r="271" spans="1:17">
      <c r="A271" s="6" t="s">
        <v>188</v>
      </c>
      <c r="B271" s="6" t="s">
        <v>300</v>
      </c>
      <c r="C271" s="6" t="s">
        <v>325</v>
      </c>
      <c r="D271" s="6" t="s">
        <v>325</v>
      </c>
      <c r="E271" s="6" t="s">
        <v>325</v>
      </c>
      <c r="F271" s="6" t="s">
        <v>867</v>
      </c>
      <c r="G271" s="6" t="s">
        <v>867</v>
      </c>
      <c r="H271" s="6" t="s">
        <v>867</v>
      </c>
      <c r="I271" s="6" t="s">
        <v>867</v>
      </c>
      <c r="J271" s="6" t="s">
        <v>867</v>
      </c>
      <c r="K271" s="6" t="s">
        <v>867</v>
      </c>
      <c r="L271" s="6" t="s">
        <v>867</v>
      </c>
      <c r="M271" s="6" t="s">
        <v>867</v>
      </c>
      <c r="N271" s="6" t="s">
        <v>867</v>
      </c>
      <c r="O271" s="6" t="s">
        <v>867</v>
      </c>
      <c r="P271" s="6" t="s">
        <v>867</v>
      </c>
      <c r="Q271" s="6" t="s">
        <v>867</v>
      </c>
    </row>
    <row r="272" spans="1:17">
      <c r="A272" s="6" t="s">
        <v>185</v>
      </c>
      <c r="B272" s="6" t="s">
        <v>298</v>
      </c>
      <c r="C272" s="6">
        <v>0.45700000000000002</v>
      </c>
      <c r="D272" s="6" t="s">
        <v>325</v>
      </c>
      <c r="E272" s="6" t="s">
        <v>325</v>
      </c>
      <c r="F272" s="6">
        <v>6225473.4000000004</v>
      </c>
      <c r="G272" s="6">
        <v>0.13600000000000001</v>
      </c>
      <c r="H272" s="6" t="s">
        <v>867</v>
      </c>
      <c r="I272" s="6" t="s">
        <v>867</v>
      </c>
      <c r="J272" s="6" t="s">
        <v>867</v>
      </c>
      <c r="K272" s="6" t="s">
        <v>867</v>
      </c>
      <c r="L272" s="6">
        <v>579138.95515394013</v>
      </c>
      <c r="M272" s="6">
        <v>1.2699999999999999E-2</v>
      </c>
      <c r="N272" s="6" t="s">
        <v>867</v>
      </c>
      <c r="O272" s="6" t="s">
        <v>867</v>
      </c>
      <c r="P272" s="6" t="s">
        <v>867</v>
      </c>
      <c r="Q272" s="6" t="s">
        <v>867</v>
      </c>
    </row>
    <row r="273" spans="1:17">
      <c r="A273" s="6" t="s">
        <v>179</v>
      </c>
      <c r="B273" s="6" t="s">
        <v>1148</v>
      </c>
      <c r="C273" s="6" t="s">
        <v>1904</v>
      </c>
      <c r="D273" s="6" t="s">
        <v>325</v>
      </c>
      <c r="E273" s="6" t="s">
        <v>325</v>
      </c>
      <c r="F273" s="6">
        <v>16922.538530083999</v>
      </c>
      <c r="G273" s="6">
        <v>0.15512314058981999</v>
      </c>
      <c r="H273" s="6" t="s">
        <v>328</v>
      </c>
      <c r="I273" s="6" t="s">
        <v>328</v>
      </c>
      <c r="J273" s="6" t="s">
        <v>328</v>
      </c>
      <c r="K273" s="6" t="s">
        <v>328</v>
      </c>
      <c r="L273" s="6">
        <v>21.844298039834147</v>
      </c>
      <c r="M273" s="6">
        <v>2.0023923183245301E-4</v>
      </c>
      <c r="N273" s="6" t="s">
        <v>328</v>
      </c>
      <c r="O273" s="6" t="s">
        <v>328</v>
      </c>
      <c r="P273" s="6" t="s">
        <v>328</v>
      </c>
      <c r="Q273" s="6" t="s">
        <v>328</v>
      </c>
    </row>
    <row r="274" spans="1:17">
      <c r="A274" s="6" t="s">
        <v>213</v>
      </c>
      <c r="B274" s="6" t="s">
        <v>312</v>
      </c>
      <c r="C274" s="6" t="s">
        <v>902</v>
      </c>
      <c r="D274" s="6" t="s">
        <v>902</v>
      </c>
      <c r="E274" s="6" t="s">
        <v>902</v>
      </c>
      <c r="F274" s="6" t="s">
        <v>903</v>
      </c>
      <c r="G274" s="6">
        <v>0</v>
      </c>
      <c r="H274" s="6" t="s">
        <v>903</v>
      </c>
      <c r="I274" s="6">
        <v>0</v>
      </c>
      <c r="J274" s="6" t="s">
        <v>903</v>
      </c>
      <c r="K274" s="6">
        <v>0</v>
      </c>
      <c r="L274" s="6" t="s">
        <v>867</v>
      </c>
      <c r="M274" s="6">
        <v>0</v>
      </c>
      <c r="N274" s="6" t="s">
        <v>867</v>
      </c>
      <c r="O274" s="6">
        <v>0</v>
      </c>
      <c r="P274" s="6" t="s">
        <v>867</v>
      </c>
      <c r="Q274" s="6">
        <v>0</v>
      </c>
    </row>
    <row r="275" spans="1:17">
      <c r="A275" s="6" t="s">
        <v>122</v>
      </c>
      <c r="B275" s="6" t="s">
        <v>265</v>
      </c>
      <c r="C275" s="6" t="s">
        <v>325</v>
      </c>
      <c r="D275" s="6" t="s">
        <v>325</v>
      </c>
      <c r="E275" s="6" t="s">
        <v>325</v>
      </c>
      <c r="F275" s="6" t="s">
        <v>867</v>
      </c>
      <c r="G275" s="6">
        <v>0</v>
      </c>
      <c r="H275" s="6" t="s">
        <v>867</v>
      </c>
      <c r="I275" s="6">
        <v>0</v>
      </c>
      <c r="J275" s="6" t="s">
        <v>867</v>
      </c>
      <c r="K275" s="6">
        <v>0</v>
      </c>
      <c r="L275" s="6" t="s">
        <v>867</v>
      </c>
      <c r="M275" s="6">
        <v>0</v>
      </c>
      <c r="N275" s="6" t="s">
        <v>867</v>
      </c>
      <c r="O275" s="6">
        <v>0</v>
      </c>
      <c r="P275" s="6" t="s">
        <v>867</v>
      </c>
      <c r="Q275" s="6">
        <v>0</v>
      </c>
    </row>
    <row r="276" spans="1:17">
      <c r="A276" s="6" t="s">
        <v>178</v>
      </c>
      <c r="B276" s="6" t="s">
        <v>293</v>
      </c>
      <c r="C276" s="6" t="s">
        <v>325</v>
      </c>
      <c r="D276" s="6" t="s">
        <v>325</v>
      </c>
      <c r="E276" s="6" t="s">
        <v>325</v>
      </c>
      <c r="F276" s="6" t="s">
        <v>886</v>
      </c>
      <c r="G276" s="6">
        <v>0</v>
      </c>
      <c r="H276" s="6" t="s">
        <v>886</v>
      </c>
      <c r="I276" s="6">
        <v>0</v>
      </c>
      <c r="J276" s="6" t="s">
        <v>886</v>
      </c>
      <c r="K276" s="6">
        <v>0</v>
      </c>
      <c r="L276" s="6" t="s">
        <v>867</v>
      </c>
      <c r="M276" s="6">
        <v>0</v>
      </c>
      <c r="N276" s="6" t="s">
        <v>867</v>
      </c>
      <c r="O276" s="6">
        <v>0</v>
      </c>
      <c r="P276" s="6" t="s">
        <v>867</v>
      </c>
      <c r="Q276" s="6">
        <v>0</v>
      </c>
    </row>
    <row r="277" spans="1:17">
      <c r="A277" s="6" t="s">
        <v>152</v>
      </c>
      <c r="B277" s="6" t="s">
        <v>276</v>
      </c>
      <c r="C277" s="6" t="s">
        <v>325</v>
      </c>
      <c r="D277" s="6" t="s">
        <v>325</v>
      </c>
      <c r="E277" s="6" t="s">
        <v>325</v>
      </c>
      <c r="F277" s="6" t="s">
        <v>867</v>
      </c>
      <c r="G277" s="6">
        <v>0</v>
      </c>
      <c r="H277" s="6" t="s">
        <v>867</v>
      </c>
      <c r="I277" s="6">
        <v>0</v>
      </c>
      <c r="J277" s="6" t="s">
        <v>867</v>
      </c>
      <c r="K277" s="6">
        <v>0</v>
      </c>
      <c r="L277" s="6" t="s">
        <v>867</v>
      </c>
      <c r="M277" s="6">
        <v>0</v>
      </c>
      <c r="N277" s="6" t="s">
        <v>867</v>
      </c>
      <c r="O277" s="6">
        <v>0</v>
      </c>
      <c r="P277" s="6" t="s">
        <v>867</v>
      </c>
      <c r="Q277" s="6">
        <v>0</v>
      </c>
    </row>
    <row r="278" spans="1:17">
      <c r="A278" s="6" t="s">
        <v>456</v>
      </c>
      <c r="B278" s="6" t="s">
        <v>743</v>
      </c>
      <c r="C278" s="6" t="s">
        <v>1905</v>
      </c>
      <c r="D278" s="6" t="s">
        <v>1905</v>
      </c>
      <c r="E278" s="6" t="s">
        <v>1905</v>
      </c>
      <c r="F278" s="6" t="s">
        <v>1906</v>
      </c>
      <c r="G278" s="6" t="s">
        <v>1906</v>
      </c>
      <c r="H278" s="6" t="s">
        <v>1906</v>
      </c>
      <c r="I278" s="6" t="s">
        <v>1906</v>
      </c>
      <c r="J278" s="6" t="s">
        <v>1906</v>
      </c>
      <c r="K278" s="6" t="s">
        <v>1906</v>
      </c>
      <c r="L278" s="6" t="s">
        <v>1906</v>
      </c>
      <c r="M278" s="6" t="s">
        <v>1906</v>
      </c>
      <c r="N278" s="6" t="s">
        <v>1906</v>
      </c>
      <c r="O278" s="6" t="s">
        <v>1906</v>
      </c>
      <c r="P278" s="6" t="s">
        <v>1906</v>
      </c>
      <c r="Q278" s="6" t="s">
        <v>1906</v>
      </c>
    </row>
    <row r="279" spans="1:17">
      <c r="A279" s="6" t="s">
        <v>457</v>
      </c>
      <c r="B279" s="6" t="s">
        <v>744</v>
      </c>
      <c r="C279" s="6" t="s">
        <v>653</v>
      </c>
      <c r="D279" s="6" t="s">
        <v>653</v>
      </c>
      <c r="E279" s="6" t="s">
        <v>653</v>
      </c>
      <c r="F279" s="6" t="s">
        <v>653</v>
      </c>
      <c r="G279" s="6" t="s">
        <v>653</v>
      </c>
      <c r="H279" s="6" t="s">
        <v>653</v>
      </c>
      <c r="I279" s="6" t="s">
        <v>653</v>
      </c>
      <c r="J279" s="6" t="s">
        <v>653</v>
      </c>
      <c r="K279" s="6" t="s">
        <v>653</v>
      </c>
      <c r="L279" s="6" t="s">
        <v>653</v>
      </c>
      <c r="M279" s="6" t="s">
        <v>653</v>
      </c>
      <c r="N279" s="6" t="s">
        <v>653</v>
      </c>
      <c r="O279" s="6" t="s">
        <v>653</v>
      </c>
      <c r="P279" s="6" t="s">
        <v>653</v>
      </c>
      <c r="Q279" s="6" t="s">
        <v>653</v>
      </c>
    </row>
    <row r="280" spans="1:17">
      <c r="A280" s="6" t="s">
        <v>458</v>
      </c>
      <c r="B280" s="6" t="s">
        <v>745</v>
      </c>
      <c r="C280" s="6" t="s">
        <v>653</v>
      </c>
      <c r="D280" s="6" t="s">
        <v>653</v>
      </c>
      <c r="E280" s="6" t="s">
        <v>653</v>
      </c>
      <c r="F280" s="6" t="s">
        <v>653</v>
      </c>
      <c r="G280" s="6" t="s">
        <v>653</v>
      </c>
      <c r="H280" s="6" t="s">
        <v>653</v>
      </c>
      <c r="I280" s="6" t="s">
        <v>653</v>
      </c>
      <c r="J280" s="6" t="s">
        <v>653</v>
      </c>
      <c r="K280" s="6" t="s">
        <v>653</v>
      </c>
      <c r="L280" s="6" t="s">
        <v>653</v>
      </c>
      <c r="M280" s="6" t="s">
        <v>653</v>
      </c>
      <c r="N280" s="6" t="s">
        <v>653</v>
      </c>
      <c r="O280" s="6" t="s">
        <v>653</v>
      </c>
      <c r="P280" s="6" t="s">
        <v>653</v>
      </c>
      <c r="Q280" s="6" t="s">
        <v>653</v>
      </c>
    </row>
    <row r="281" spans="1:17">
      <c r="A281" s="6" t="s">
        <v>174</v>
      </c>
      <c r="B281" s="6" t="s">
        <v>290</v>
      </c>
      <c r="C281" s="6">
        <v>0.5</v>
      </c>
      <c r="D281" s="6">
        <v>0.45</v>
      </c>
      <c r="E281" s="6">
        <v>0.4</v>
      </c>
      <c r="F281" s="6">
        <v>400</v>
      </c>
      <c r="G281" s="6">
        <v>0.1</v>
      </c>
      <c r="H281" s="6">
        <v>500</v>
      </c>
      <c r="I281" s="6">
        <v>0.1</v>
      </c>
      <c r="J281" s="6">
        <v>550</v>
      </c>
      <c r="K281" s="6">
        <v>0.1</v>
      </c>
      <c r="L281" s="6">
        <v>0</v>
      </c>
      <c r="M281" s="6">
        <v>0</v>
      </c>
      <c r="N281" s="6">
        <v>0</v>
      </c>
      <c r="O281" s="6">
        <v>0</v>
      </c>
      <c r="P281" s="6">
        <v>0</v>
      </c>
      <c r="Q281" s="6">
        <v>0</v>
      </c>
    </row>
    <row r="282" spans="1:17">
      <c r="A282" s="6" t="s">
        <v>214</v>
      </c>
      <c r="B282" s="6" t="s">
        <v>313</v>
      </c>
      <c r="C282" s="6">
        <v>0.4</v>
      </c>
      <c r="D282" s="6">
        <v>0.4</v>
      </c>
      <c r="E282" s="6">
        <v>0.4</v>
      </c>
      <c r="F282" s="6">
        <v>500</v>
      </c>
      <c r="G282" s="6">
        <v>0.05</v>
      </c>
      <c r="H282" s="6">
        <v>500</v>
      </c>
      <c r="I282" s="6">
        <v>0.05</v>
      </c>
      <c r="J282" s="6">
        <v>2000</v>
      </c>
      <c r="K282" s="6">
        <v>0.1</v>
      </c>
      <c r="L282" s="6">
        <v>0</v>
      </c>
      <c r="M282" s="6">
        <v>0</v>
      </c>
      <c r="N282" s="6">
        <v>0</v>
      </c>
      <c r="O282" s="6">
        <v>0</v>
      </c>
      <c r="P282" s="6">
        <v>0</v>
      </c>
      <c r="Q282" s="6">
        <v>0</v>
      </c>
    </row>
    <row r="283" spans="1:17">
      <c r="A283" s="6" t="s">
        <v>459</v>
      </c>
      <c r="B283" s="6" t="s">
        <v>746</v>
      </c>
      <c r="C283" s="6" t="s">
        <v>653</v>
      </c>
      <c r="D283" s="6" t="s">
        <v>653</v>
      </c>
      <c r="E283" s="6" t="s">
        <v>653</v>
      </c>
      <c r="F283" s="6" t="s">
        <v>653</v>
      </c>
      <c r="G283" s="6" t="s">
        <v>653</v>
      </c>
      <c r="H283" s="6" t="s">
        <v>653</v>
      </c>
      <c r="I283" s="6" t="s">
        <v>653</v>
      </c>
      <c r="J283" s="6" t="s">
        <v>653</v>
      </c>
      <c r="K283" s="6" t="s">
        <v>653</v>
      </c>
      <c r="L283" s="6" t="s">
        <v>653</v>
      </c>
      <c r="M283" s="6" t="s">
        <v>653</v>
      </c>
      <c r="N283" s="6" t="s">
        <v>653</v>
      </c>
      <c r="O283" s="6" t="s">
        <v>653</v>
      </c>
      <c r="P283" s="6" t="s">
        <v>653</v>
      </c>
      <c r="Q283" s="6" t="s">
        <v>653</v>
      </c>
    </row>
    <row r="284" spans="1:17">
      <c r="A284" s="6" t="s">
        <v>76</v>
      </c>
      <c r="B284" s="6" t="s">
        <v>1674</v>
      </c>
      <c r="C284" s="6">
        <v>0.45300000000000001</v>
      </c>
      <c r="D284" s="6">
        <v>0.48499999999999999</v>
      </c>
      <c r="E284" s="6">
        <v>0.45</v>
      </c>
      <c r="F284" s="6">
        <v>376</v>
      </c>
      <c r="G284" s="6">
        <v>3.0000000000000001E-3</v>
      </c>
      <c r="H284" s="6">
        <v>376</v>
      </c>
      <c r="I284" s="6">
        <v>3.0000000000000001E-3</v>
      </c>
      <c r="J284" s="6">
        <v>606</v>
      </c>
      <c r="K284" s="6">
        <v>3.0000000000000001E-3</v>
      </c>
      <c r="L284" s="6">
        <v>0</v>
      </c>
      <c r="M284" s="6">
        <v>0</v>
      </c>
      <c r="N284" s="6">
        <v>8760</v>
      </c>
      <c r="O284" s="6">
        <v>6.9999999999999999E-4</v>
      </c>
      <c r="P284" s="6">
        <v>10000</v>
      </c>
      <c r="Q284" s="6">
        <v>0.01</v>
      </c>
    </row>
    <row r="285" spans="1:17">
      <c r="A285" s="6" t="s">
        <v>460</v>
      </c>
      <c r="B285" s="6" t="s">
        <v>653</v>
      </c>
      <c r="C285" s="6" t="s">
        <v>653</v>
      </c>
      <c r="D285" s="6" t="s">
        <v>653</v>
      </c>
      <c r="E285" s="6" t="s">
        <v>653</v>
      </c>
      <c r="F285" s="6" t="s">
        <v>653</v>
      </c>
      <c r="G285" s="6" t="s">
        <v>653</v>
      </c>
      <c r="H285" s="6" t="s">
        <v>653</v>
      </c>
      <c r="I285" s="6" t="s">
        <v>653</v>
      </c>
      <c r="J285" s="6" t="s">
        <v>653</v>
      </c>
      <c r="K285" s="6" t="s">
        <v>653</v>
      </c>
      <c r="L285" s="6" t="s">
        <v>653</v>
      </c>
      <c r="M285" s="6" t="s">
        <v>653</v>
      </c>
      <c r="N285" s="6" t="s">
        <v>653</v>
      </c>
      <c r="O285" s="6" t="s">
        <v>653</v>
      </c>
      <c r="P285" s="6" t="s">
        <v>653</v>
      </c>
      <c r="Q285" s="6" t="s">
        <v>653</v>
      </c>
    </row>
    <row r="286" spans="1:17">
      <c r="A286" s="6" t="s">
        <v>461</v>
      </c>
      <c r="B286" s="6" t="s">
        <v>747</v>
      </c>
      <c r="C286" s="6" t="s">
        <v>653</v>
      </c>
      <c r="D286" s="6" t="s">
        <v>653</v>
      </c>
      <c r="E286" s="6" t="s">
        <v>653</v>
      </c>
      <c r="F286" s="6" t="s">
        <v>653</v>
      </c>
      <c r="G286" s="6" t="s">
        <v>653</v>
      </c>
      <c r="H286" s="6" t="s">
        <v>653</v>
      </c>
      <c r="I286" s="6" t="s">
        <v>653</v>
      </c>
      <c r="J286" s="6" t="s">
        <v>653</v>
      </c>
      <c r="K286" s="6" t="s">
        <v>653</v>
      </c>
      <c r="L286" s="6" t="s">
        <v>653</v>
      </c>
      <c r="M286" s="6" t="s">
        <v>653</v>
      </c>
      <c r="N286" s="6" t="s">
        <v>653</v>
      </c>
      <c r="O286" s="6" t="s">
        <v>653</v>
      </c>
      <c r="P286" s="6" t="s">
        <v>653</v>
      </c>
      <c r="Q286" s="6" t="s">
        <v>653</v>
      </c>
    </row>
    <row r="287" spans="1:17">
      <c r="A287" s="6" t="s">
        <v>462</v>
      </c>
      <c r="B287" s="6" t="s">
        <v>1675</v>
      </c>
      <c r="C287" s="6" t="s">
        <v>653</v>
      </c>
      <c r="D287" s="6" t="s">
        <v>653</v>
      </c>
      <c r="E287" s="6" t="s">
        <v>653</v>
      </c>
      <c r="F287" s="6" t="s">
        <v>653</v>
      </c>
      <c r="G287" s="6" t="s">
        <v>653</v>
      </c>
      <c r="H287" s="6" t="s">
        <v>653</v>
      </c>
      <c r="I287" s="6" t="s">
        <v>653</v>
      </c>
      <c r="J287" s="6" t="s">
        <v>653</v>
      </c>
      <c r="K287" s="6" t="s">
        <v>653</v>
      </c>
      <c r="L287" s="6" t="s">
        <v>653</v>
      </c>
      <c r="M287" s="6" t="s">
        <v>653</v>
      </c>
      <c r="N287" s="6" t="s">
        <v>653</v>
      </c>
      <c r="O287" s="6" t="s">
        <v>653</v>
      </c>
      <c r="P287" s="6" t="s">
        <v>653</v>
      </c>
      <c r="Q287" s="6" t="s">
        <v>653</v>
      </c>
    </row>
    <row r="288" spans="1:17">
      <c r="A288" s="6" t="s">
        <v>463</v>
      </c>
      <c r="B288" s="6" t="s">
        <v>748</v>
      </c>
      <c r="C288" s="6" t="s">
        <v>653</v>
      </c>
      <c r="D288" s="6" t="s">
        <v>653</v>
      </c>
      <c r="E288" s="6" t="s">
        <v>653</v>
      </c>
      <c r="F288" s="6" t="s">
        <v>653</v>
      </c>
      <c r="G288" s="6" t="s">
        <v>653</v>
      </c>
      <c r="H288" s="6" t="s">
        <v>653</v>
      </c>
      <c r="I288" s="6" t="s">
        <v>653</v>
      </c>
      <c r="J288" s="6" t="s">
        <v>653</v>
      </c>
      <c r="K288" s="6" t="s">
        <v>653</v>
      </c>
      <c r="L288" s="6" t="s">
        <v>653</v>
      </c>
      <c r="M288" s="6" t="s">
        <v>653</v>
      </c>
      <c r="N288" s="6" t="s">
        <v>653</v>
      </c>
      <c r="O288" s="6" t="s">
        <v>653</v>
      </c>
      <c r="P288" s="6" t="s">
        <v>653</v>
      </c>
      <c r="Q288" s="6" t="s">
        <v>653</v>
      </c>
    </row>
    <row r="289" spans="1:17">
      <c r="A289" s="6" t="s">
        <v>116</v>
      </c>
      <c r="B289" s="6" t="s">
        <v>260</v>
      </c>
      <c r="C289" s="6">
        <v>0.435</v>
      </c>
      <c r="D289" s="6">
        <v>0.40899999999999997</v>
      </c>
      <c r="E289" s="6">
        <v>0.25</v>
      </c>
      <c r="F289" s="6">
        <v>0</v>
      </c>
      <c r="G289" s="6">
        <v>0</v>
      </c>
      <c r="H289" s="6">
        <v>0</v>
      </c>
      <c r="I289" s="6">
        <v>0</v>
      </c>
      <c r="J289" s="6">
        <v>480</v>
      </c>
      <c r="K289" s="6">
        <v>0.1</v>
      </c>
      <c r="L289" s="6">
        <v>0</v>
      </c>
      <c r="M289" s="6">
        <v>0</v>
      </c>
      <c r="N289" s="6">
        <v>0</v>
      </c>
      <c r="O289" s="6">
        <v>0</v>
      </c>
      <c r="P289" s="6">
        <v>240</v>
      </c>
      <c r="Q289" s="6">
        <v>0.05</v>
      </c>
    </row>
    <row r="290" spans="1:17">
      <c r="A290" s="6" t="s">
        <v>464</v>
      </c>
      <c r="B290" s="6" t="s">
        <v>749</v>
      </c>
      <c r="C290" s="6" t="s">
        <v>653</v>
      </c>
      <c r="D290" s="6" t="s">
        <v>653</v>
      </c>
      <c r="E290" s="6" t="s">
        <v>653</v>
      </c>
      <c r="F290" s="6" t="s">
        <v>653</v>
      </c>
      <c r="G290" s="6" t="s">
        <v>653</v>
      </c>
      <c r="H290" s="6" t="s">
        <v>653</v>
      </c>
      <c r="I290" s="6" t="s">
        <v>653</v>
      </c>
      <c r="J290" s="6" t="s">
        <v>653</v>
      </c>
      <c r="K290" s="6" t="s">
        <v>653</v>
      </c>
      <c r="L290" s="6" t="s">
        <v>653</v>
      </c>
      <c r="M290" s="6" t="s">
        <v>653</v>
      </c>
      <c r="N290" s="6" t="s">
        <v>653</v>
      </c>
      <c r="O290" s="6" t="s">
        <v>653</v>
      </c>
      <c r="P290" s="6" t="s">
        <v>653</v>
      </c>
      <c r="Q290" s="6" t="s">
        <v>653</v>
      </c>
    </row>
    <row r="291" spans="1:17">
      <c r="A291" s="6" t="s">
        <v>465</v>
      </c>
      <c r="B291" s="6" t="s">
        <v>750</v>
      </c>
      <c r="C291" s="6" t="s">
        <v>653</v>
      </c>
      <c r="D291" s="6" t="s">
        <v>653</v>
      </c>
      <c r="E291" s="6" t="s">
        <v>653</v>
      </c>
      <c r="F291" s="6" t="s">
        <v>653</v>
      </c>
      <c r="G291" s="6" t="s">
        <v>653</v>
      </c>
      <c r="H291" s="6" t="s">
        <v>653</v>
      </c>
      <c r="I291" s="6" t="s">
        <v>653</v>
      </c>
      <c r="J291" s="6" t="s">
        <v>653</v>
      </c>
      <c r="K291" s="6" t="s">
        <v>653</v>
      </c>
      <c r="L291" s="6" t="s">
        <v>653</v>
      </c>
      <c r="M291" s="6" t="s">
        <v>653</v>
      </c>
      <c r="N291" s="6" t="s">
        <v>653</v>
      </c>
      <c r="O291" s="6" t="s">
        <v>653</v>
      </c>
      <c r="P291" s="6" t="s">
        <v>653</v>
      </c>
      <c r="Q291" s="6" t="s">
        <v>653</v>
      </c>
    </row>
    <row r="292" spans="1:17">
      <c r="A292" s="6" t="s">
        <v>466</v>
      </c>
      <c r="B292" s="6" t="s">
        <v>751</v>
      </c>
      <c r="C292" s="6" t="s">
        <v>653</v>
      </c>
      <c r="D292" s="6" t="s">
        <v>653</v>
      </c>
      <c r="E292" s="6" t="s">
        <v>653</v>
      </c>
      <c r="F292" s="6" t="s">
        <v>653</v>
      </c>
      <c r="G292" s="6" t="s">
        <v>653</v>
      </c>
      <c r="H292" s="6" t="s">
        <v>653</v>
      </c>
      <c r="I292" s="6" t="s">
        <v>653</v>
      </c>
      <c r="J292" s="6" t="s">
        <v>653</v>
      </c>
      <c r="K292" s="6" t="s">
        <v>653</v>
      </c>
      <c r="L292" s="6" t="s">
        <v>653</v>
      </c>
      <c r="M292" s="6" t="s">
        <v>653</v>
      </c>
      <c r="N292" s="6" t="s">
        <v>653</v>
      </c>
      <c r="O292" s="6" t="s">
        <v>653</v>
      </c>
      <c r="P292" s="6" t="s">
        <v>653</v>
      </c>
      <c r="Q292" s="6" t="s">
        <v>653</v>
      </c>
    </row>
    <row r="293" spans="1:17">
      <c r="A293" s="6" t="s">
        <v>209</v>
      </c>
      <c r="B293" s="6" t="s">
        <v>653</v>
      </c>
      <c r="C293" s="6" t="s">
        <v>653</v>
      </c>
      <c r="D293" s="6" t="s">
        <v>653</v>
      </c>
      <c r="E293" s="6" t="s">
        <v>653</v>
      </c>
      <c r="F293" s="6" t="s">
        <v>653</v>
      </c>
      <c r="G293" s="6" t="s">
        <v>653</v>
      </c>
      <c r="H293" s="6" t="s">
        <v>653</v>
      </c>
      <c r="I293" s="6" t="s">
        <v>653</v>
      </c>
      <c r="J293" s="6" t="s">
        <v>653</v>
      </c>
      <c r="K293" s="6" t="s">
        <v>653</v>
      </c>
      <c r="L293" s="6" t="s">
        <v>653</v>
      </c>
      <c r="M293" s="6" t="s">
        <v>653</v>
      </c>
      <c r="N293" s="6" t="s">
        <v>653</v>
      </c>
      <c r="O293" s="6" t="s">
        <v>653</v>
      </c>
      <c r="P293" s="6" t="s">
        <v>653</v>
      </c>
      <c r="Q293" s="6" t="s">
        <v>653</v>
      </c>
    </row>
    <row r="294" spans="1:17">
      <c r="A294" s="6" t="s">
        <v>467</v>
      </c>
      <c r="B294" s="6" t="s">
        <v>1907</v>
      </c>
      <c r="C294" s="6" t="s">
        <v>653</v>
      </c>
      <c r="D294" s="6" t="s">
        <v>653</v>
      </c>
      <c r="E294" s="6" t="s">
        <v>653</v>
      </c>
      <c r="F294" s="6" t="s">
        <v>653</v>
      </c>
      <c r="G294" s="6" t="s">
        <v>653</v>
      </c>
      <c r="H294" s="6" t="s">
        <v>653</v>
      </c>
      <c r="I294" s="6" t="s">
        <v>653</v>
      </c>
      <c r="J294" s="6" t="s">
        <v>653</v>
      </c>
      <c r="K294" s="6" t="s">
        <v>653</v>
      </c>
      <c r="L294" s="6" t="s">
        <v>653</v>
      </c>
      <c r="M294" s="6" t="s">
        <v>653</v>
      </c>
      <c r="N294" s="6" t="s">
        <v>653</v>
      </c>
      <c r="O294" s="6" t="s">
        <v>653</v>
      </c>
      <c r="P294" s="6" t="s">
        <v>653</v>
      </c>
      <c r="Q294" s="6" t="s">
        <v>653</v>
      </c>
    </row>
    <row r="295" spans="1:17">
      <c r="A295" s="6" t="s">
        <v>468</v>
      </c>
      <c r="B295" s="6" t="s">
        <v>752</v>
      </c>
      <c r="C295" s="6" t="s">
        <v>653</v>
      </c>
      <c r="D295" s="6" t="s">
        <v>653</v>
      </c>
      <c r="E295" s="6" t="s">
        <v>653</v>
      </c>
      <c r="F295" s="6" t="s">
        <v>653</v>
      </c>
      <c r="G295" s="6" t="s">
        <v>653</v>
      </c>
      <c r="H295" s="6" t="s">
        <v>653</v>
      </c>
      <c r="I295" s="6" t="s">
        <v>653</v>
      </c>
      <c r="J295" s="6" t="s">
        <v>653</v>
      </c>
      <c r="K295" s="6" t="s">
        <v>653</v>
      </c>
      <c r="L295" s="6" t="s">
        <v>653</v>
      </c>
      <c r="M295" s="6" t="s">
        <v>653</v>
      </c>
      <c r="N295" s="6" t="s">
        <v>653</v>
      </c>
      <c r="O295" s="6" t="s">
        <v>653</v>
      </c>
      <c r="P295" s="6" t="s">
        <v>653</v>
      </c>
      <c r="Q295" s="6" t="s">
        <v>653</v>
      </c>
    </row>
    <row r="296" spans="1:17">
      <c r="A296" s="6" t="s">
        <v>469</v>
      </c>
      <c r="B296" s="6" t="s">
        <v>753</v>
      </c>
      <c r="C296" s="6" t="s">
        <v>653</v>
      </c>
      <c r="D296" s="6" t="s">
        <v>653</v>
      </c>
      <c r="E296" s="6" t="s">
        <v>653</v>
      </c>
      <c r="F296" s="6" t="s">
        <v>653</v>
      </c>
      <c r="G296" s="6" t="s">
        <v>653</v>
      </c>
      <c r="H296" s="6" t="s">
        <v>653</v>
      </c>
      <c r="I296" s="6" t="s">
        <v>653</v>
      </c>
      <c r="J296" s="6" t="s">
        <v>653</v>
      </c>
      <c r="K296" s="6" t="s">
        <v>653</v>
      </c>
      <c r="L296" s="6" t="s">
        <v>653</v>
      </c>
      <c r="M296" s="6" t="s">
        <v>653</v>
      </c>
      <c r="N296" s="6" t="s">
        <v>653</v>
      </c>
      <c r="O296" s="6" t="s">
        <v>653</v>
      </c>
      <c r="P296" s="6" t="s">
        <v>653</v>
      </c>
      <c r="Q296" s="6" t="s">
        <v>653</v>
      </c>
    </row>
    <row r="297" spans="1:17">
      <c r="A297" s="6" t="s">
        <v>470</v>
      </c>
      <c r="B297" s="6" t="s">
        <v>754</v>
      </c>
      <c r="C297" s="6" t="s">
        <v>653</v>
      </c>
      <c r="D297" s="6" t="s">
        <v>653</v>
      </c>
      <c r="E297" s="6" t="s">
        <v>653</v>
      </c>
      <c r="F297" s="6" t="s">
        <v>653</v>
      </c>
      <c r="G297" s="6" t="s">
        <v>653</v>
      </c>
      <c r="H297" s="6" t="s">
        <v>653</v>
      </c>
      <c r="I297" s="6" t="s">
        <v>653</v>
      </c>
      <c r="J297" s="6" t="s">
        <v>653</v>
      </c>
      <c r="K297" s="6" t="s">
        <v>653</v>
      </c>
      <c r="L297" s="6" t="s">
        <v>653</v>
      </c>
      <c r="M297" s="6" t="s">
        <v>653</v>
      </c>
      <c r="N297" s="6" t="s">
        <v>653</v>
      </c>
      <c r="O297" s="6" t="s">
        <v>653</v>
      </c>
      <c r="P297" s="6" t="s">
        <v>653</v>
      </c>
      <c r="Q297" s="6" t="s">
        <v>653</v>
      </c>
    </row>
    <row r="298" spans="1:17">
      <c r="A298" s="6" t="s">
        <v>471</v>
      </c>
      <c r="B298" s="6" t="s">
        <v>1149</v>
      </c>
      <c r="C298" s="6" t="s">
        <v>653</v>
      </c>
      <c r="D298" s="6" t="s">
        <v>653</v>
      </c>
      <c r="E298" s="6" t="s">
        <v>653</v>
      </c>
      <c r="F298" s="6" t="s">
        <v>653</v>
      </c>
      <c r="G298" s="6" t="s">
        <v>653</v>
      </c>
      <c r="H298" s="6" t="s">
        <v>653</v>
      </c>
      <c r="I298" s="6" t="s">
        <v>653</v>
      </c>
      <c r="J298" s="6" t="s">
        <v>653</v>
      </c>
      <c r="K298" s="6" t="s">
        <v>653</v>
      </c>
      <c r="L298" s="6" t="s">
        <v>653</v>
      </c>
      <c r="M298" s="6" t="s">
        <v>653</v>
      </c>
      <c r="N298" s="6" t="s">
        <v>653</v>
      </c>
      <c r="O298" s="6" t="s">
        <v>653</v>
      </c>
      <c r="P298" s="6" t="s">
        <v>653</v>
      </c>
      <c r="Q298" s="6" t="s">
        <v>653</v>
      </c>
    </row>
    <row r="299" spans="1:17">
      <c r="A299" s="6" t="s">
        <v>186</v>
      </c>
      <c r="B299" s="6" t="s">
        <v>299</v>
      </c>
      <c r="C299" s="6">
        <v>0</v>
      </c>
      <c r="D299" s="6">
        <v>0</v>
      </c>
      <c r="E299" s="6">
        <v>0</v>
      </c>
      <c r="F299" s="6">
        <v>2000</v>
      </c>
      <c r="G299" s="6">
        <v>1</v>
      </c>
      <c r="H299" s="6">
        <v>2000</v>
      </c>
      <c r="I299" s="6">
        <v>1</v>
      </c>
      <c r="J299" s="6">
        <v>2000</v>
      </c>
      <c r="K299" s="6">
        <v>1</v>
      </c>
      <c r="L299" s="6">
        <v>0</v>
      </c>
      <c r="M299" s="6">
        <v>0</v>
      </c>
      <c r="N299" s="6">
        <v>0</v>
      </c>
      <c r="O299" s="6">
        <v>0</v>
      </c>
      <c r="P299" s="6">
        <v>0</v>
      </c>
      <c r="Q299" s="6">
        <v>0</v>
      </c>
    </row>
    <row r="300" spans="1:17">
      <c r="A300" s="6" t="s">
        <v>472</v>
      </c>
      <c r="B300" s="6" t="s">
        <v>755</v>
      </c>
      <c r="C300" s="6" t="s">
        <v>653</v>
      </c>
      <c r="D300" s="6" t="s">
        <v>653</v>
      </c>
      <c r="E300" s="6" t="s">
        <v>653</v>
      </c>
      <c r="F300" s="6" t="s">
        <v>653</v>
      </c>
      <c r="G300" s="6" t="s">
        <v>653</v>
      </c>
      <c r="H300" s="6" t="s">
        <v>653</v>
      </c>
      <c r="I300" s="6" t="s">
        <v>653</v>
      </c>
      <c r="J300" s="6" t="s">
        <v>653</v>
      </c>
      <c r="K300" s="6" t="s">
        <v>653</v>
      </c>
      <c r="L300" s="6" t="s">
        <v>653</v>
      </c>
      <c r="M300" s="6" t="s">
        <v>653</v>
      </c>
      <c r="N300" s="6" t="s">
        <v>653</v>
      </c>
      <c r="O300" s="6" t="s">
        <v>653</v>
      </c>
      <c r="P300" s="6" t="s">
        <v>653</v>
      </c>
      <c r="Q300" s="6" t="s">
        <v>653</v>
      </c>
    </row>
    <row r="301" spans="1:17">
      <c r="A301" s="6" t="s">
        <v>473</v>
      </c>
      <c r="B301" s="6" t="s">
        <v>756</v>
      </c>
      <c r="C301" s="6" t="s">
        <v>653</v>
      </c>
      <c r="D301" s="6" t="s">
        <v>653</v>
      </c>
      <c r="E301" s="6" t="s">
        <v>653</v>
      </c>
      <c r="F301" s="6" t="s">
        <v>653</v>
      </c>
      <c r="G301" s="6" t="s">
        <v>653</v>
      </c>
      <c r="H301" s="6" t="s">
        <v>653</v>
      </c>
      <c r="I301" s="6" t="s">
        <v>653</v>
      </c>
      <c r="J301" s="6" t="s">
        <v>653</v>
      </c>
      <c r="K301" s="6" t="s">
        <v>653</v>
      </c>
      <c r="L301" s="6" t="s">
        <v>653</v>
      </c>
      <c r="M301" s="6" t="s">
        <v>653</v>
      </c>
      <c r="N301" s="6" t="s">
        <v>653</v>
      </c>
      <c r="O301" s="6" t="s">
        <v>653</v>
      </c>
      <c r="P301" s="6" t="s">
        <v>653</v>
      </c>
      <c r="Q301" s="6" t="s">
        <v>653</v>
      </c>
    </row>
    <row r="302" spans="1:17">
      <c r="A302" s="6" t="s">
        <v>474</v>
      </c>
      <c r="B302" s="6" t="s">
        <v>1676</v>
      </c>
      <c r="C302" s="6" t="s">
        <v>653</v>
      </c>
      <c r="D302" s="6" t="s">
        <v>653</v>
      </c>
      <c r="E302" s="6" t="s">
        <v>653</v>
      </c>
      <c r="F302" s="6" t="s">
        <v>653</v>
      </c>
      <c r="G302" s="6" t="s">
        <v>653</v>
      </c>
      <c r="H302" s="6" t="s">
        <v>653</v>
      </c>
      <c r="I302" s="6" t="s">
        <v>653</v>
      </c>
      <c r="J302" s="6" t="s">
        <v>653</v>
      </c>
      <c r="K302" s="6" t="s">
        <v>653</v>
      </c>
      <c r="L302" s="6" t="s">
        <v>653</v>
      </c>
      <c r="M302" s="6" t="s">
        <v>653</v>
      </c>
      <c r="N302" s="6" t="s">
        <v>653</v>
      </c>
      <c r="O302" s="6" t="s">
        <v>653</v>
      </c>
      <c r="P302" s="6" t="s">
        <v>653</v>
      </c>
      <c r="Q302" s="6" t="s">
        <v>653</v>
      </c>
    </row>
    <row r="303" spans="1:17">
      <c r="A303" s="6" t="s">
        <v>475</v>
      </c>
      <c r="B303" s="6" t="s">
        <v>757</v>
      </c>
      <c r="C303" s="6">
        <v>0.45</v>
      </c>
      <c r="D303" s="6">
        <v>0.45</v>
      </c>
      <c r="E303" s="6" t="s">
        <v>325</v>
      </c>
      <c r="F303" s="6">
        <v>1800</v>
      </c>
      <c r="G303" s="6">
        <v>0.06</v>
      </c>
      <c r="H303" s="6">
        <v>2000</v>
      </c>
      <c r="I303" s="6">
        <v>7.0000000000000007E-2</v>
      </c>
      <c r="J303" s="6" t="s">
        <v>894</v>
      </c>
      <c r="K303" s="6" t="s">
        <v>894</v>
      </c>
      <c r="L303" s="6">
        <v>0</v>
      </c>
      <c r="M303" s="6">
        <v>0</v>
      </c>
      <c r="N303" s="6">
        <v>0</v>
      </c>
      <c r="O303" s="6">
        <v>0</v>
      </c>
      <c r="P303" s="6">
        <v>0</v>
      </c>
      <c r="Q303" s="6">
        <v>0</v>
      </c>
    </row>
    <row r="304" spans="1:17">
      <c r="A304" s="6" t="s">
        <v>1009</v>
      </c>
      <c r="B304" s="6" t="s">
        <v>653</v>
      </c>
      <c r="C304" s="6" t="s">
        <v>653</v>
      </c>
      <c r="D304" s="6" t="s">
        <v>653</v>
      </c>
      <c r="E304" s="6" t="s">
        <v>653</v>
      </c>
      <c r="F304" s="6" t="s">
        <v>653</v>
      </c>
      <c r="G304" s="6" t="s">
        <v>653</v>
      </c>
      <c r="H304" s="6" t="s">
        <v>653</v>
      </c>
      <c r="I304" s="6" t="s">
        <v>653</v>
      </c>
      <c r="J304" s="6" t="s">
        <v>653</v>
      </c>
      <c r="K304" s="6" t="s">
        <v>653</v>
      </c>
      <c r="L304" s="6" t="s">
        <v>653</v>
      </c>
      <c r="M304" s="6" t="s">
        <v>653</v>
      </c>
      <c r="N304" s="6" t="s">
        <v>653</v>
      </c>
      <c r="O304" s="6" t="s">
        <v>653</v>
      </c>
      <c r="P304" s="6" t="s">
        <v>653</v>
      </c>
      <c r="Q304" s="6" t="s">
        <v>653</v>
      </c>
    </row>
    <row r="305" spans="1:17">
      <c r="A305" s="6" t="s">
        <v>476</v>
      </c>
      <c r="B305" s="6" t="s">
        <v>758</v>
      </c>
      <c r="C305" s="6" t="s">
        <v>653</v>
      </c>
      <c r="D305" s="6" t="s">
        <v>653</v>
      </c>
      <c r="E305" s="6" t="s">
        <v>653</v>
      </c>
      <c r="F305" s="6" t="s">
        <v>653</v>
      </c>
      <c r="G305" s="6" t="s">
        <v>653</v>
      </c>
      <c r="H305" s="6" t="s">
        <v>653</v>
      </c>
      <c r="I305" s="6" t="s">
        <v>653</v>
      </c>
      <c r="J305" s="6" t="s">
        <v>653</v>
      </c>
      <c r="K305" s="6" t="s">
        <v>653</v>
      </c>
      <c r="L305" s="6" t="s">
        <v>653</v>
      </c>
      <c r="M305" s="6" t="s">
        <v>653</v>
      </c>
      <c r="N305" s="6" t="s">
        <v>653</v>
      </c>
      <c r="O305" s="6" t="s">
        <v>653</v>
      </c>
      <c r="P305" s="6" t="s">
        <v>653</v>
      </c>
      <c r="Q305" s="6" t="s">
        <v>653</v>
      </c>
    </row>
    <row r="306" spans="1:17">
      <c r="A306" s="6" t="s">
        <v>477</v>
      </c>
      <c r="B306" s="6" t="s">
        <v>1677</v>
      </c>
      <c r="C306" s="6">
        <v>0.44700000000000001</v>
      </c>
      <c r="D306" s="6">
        <v>0.44700000000000001</v>
      </c>
      <c r="E306" s="6">
        <v>0.44700000000000001</v>
      </c>
      <c r="F306" s="6">
        <v>0</v>
      </c>
      <c r="G306" s="6">
        <v>0</v>
      </c>
      <c r="H306" s="6">
        <v>0</v>
      </c>
      <c r="I306" s="6">
        <v>0</v>
      </c>
      <c r="J306" s="6">
        <v>0</v>
      </c>
      <c r="K306" s="6">
        <v>0</v>
      </c>
      <c r="L306" s="6">
        <v>0</v>
      </c>
      <c r="M306" s="6">
        <v>0</v>
      </c>
      <c r="N306" s="6">
        <v>0</v>
      </c>
      <c r="O306" s="6">
        <v>0</v>
      </c>
      <c r="P306" s="6">
        <v>0</v>
      </c>
      <c r="Q306" s="6">
        <v>0</v>
      </c>
    </row>
    <row r="307" spans="1:17">
      <c r="A307" s="6" t="s">
        <v>478</v>
      </c>
      <c r="B307" s="6" t="s">
        <v>759</v>
      </c>
      <c r="C307" s="6" t="s">
        <v>653</v>
      </c>
      <c r="D307" s="6" t="s">
        <v>653</v>
      </c>
      <c r="E307" s="6" t="s">
        <v>653</v>
      </c>
      <c r="F307" s="6" t="s">
        <v>653</v>
      </c>
      <c r="G307" s="6" t="s">
        <v>653</v>
      </c>
      <c r="H307" s="6" t="s">
        <v>653</v>
      </c>
      <c r="I307" s="6" t="s">
        <v>653</v>
      </c>
      <c r="J307" s="6" t="s">
        <v>653</v>
      </c>
      <c r="K307" s="6" t="s">
        <v>653</v>
      </c>
      <c r="L307" s="6" t="s">
        <v>653</v>
      </c>
      <c r="M307" s="6" t="s">
        <v>653</v>
      </c>
      <c r="N307" s="6" t="s">
        <v>653</v>
      </c>
      <c r="O307" s="6" t="s">
        <v>653</v>
      </c>
      <c r="P307" s="6" t="s">
        <v>653</v>
      </c>
      <c r="Q307" s="6" t="s">
        <v>653</v>
      </c>
    </row>
    <row r="308" spans="1:17">
      <c r="A308" s="6" t="s">
        <v>479</v>
      </c>
      <c r="B308" s="6" t="s">
        <v>1150</v>
      </c>
      <c r="C308" s="6">
        <v>0.5</v>
      </c>
      <c r="D308" s="6">
        <v>0.5</v>
      </c>
      <c r="E308" s="6">
        <v>0.5</v>
      </c>
      <c r="F308" s="6">
        <v>0</v>
      </c>
      <c r="G308" s="6">
        <v>0</v>
      </c>
      <c r="H308" s="6">
        <v>0</v>
      </c>
      <c r="I308" s="6">
        <v>0</v>
      </c>
      <c r="J308" s="6">
        <v>0</v>
      </c>
      <c r="K308" s="6">
        <v>0</v>
      </c>
      <c r="L308" s="6">
        <v>0</v>
      </c>
      <c r="M308" s="6">
        <v>0</v>
      </c>
      <c r="N308" s="6">
        <v>0</v>
      </c>
      <c r="O308" s="6">
        <v>0</v>
      </c>
      <c r="P308" s="6">
        <v>0</v>
      </c>
      <c r="Q308" s="6">
        <v>0</v>
      </c>
    </row>
    <row r="309" spans="1:17">
      <c r="A309" s="6" t="s">
        <v>480</v>
      </c>
      <c r="B309" s="6" t="s">
        <v>1908</v>
      </c>
      <c r="C309" s="6">
        <v>0.43469999999999998</v>
      </c>
      <c r="D309" s="6">
        <v>0.39600000000000002</v>
      </c>
      <c r="E309" s="6">
        <v>0.315</v>
      </c>
      <c r="F309" s="6">
        <v>0</v>
      </c>
      <c r="G309" s="6">
        <v>0</v>
      </c>
      <c r="H309" s="6" t="s">
        <v>901</v>
      </c>
      <c r="I309" s="6" t="s">
        <v>901</v>
      </c>
      <c r="J309" s="6" t="s">
        <v>901</v>
      </c>
      <c r="K309" s="6" t="s">
        <v>901</v>
      </c>
      <c r="L309" s="6">
        <v>0</v>
      </c>
      <c r="M309" s="6">
        <v>0</v>
      </c>
      <c r="N309" s="6">
        <v>0</v>
      </c>
      <c r="O309" s="6">
        <v>0</v>
      </c>
      <c r="P309" s="6">
        <v>0</v>
      </c>
      <c r="Q309" s="6">
        <v>0</v>
      </c>
    </row>
    <row r="310" spans="1:17">
      <c r="A310" s="6" t="s">
        <v>481</v>
      </c>
      <c r="B310" s="6" t="s">
        <v>760</v>
      </c>
      <c r="C310" s="6" t="s">
        <v>653</v>
      </c>
      <c r="D310" s="6" t="s">
        <v>653</v>
      </c>
      <c r="E310" s="6" t="s">
        <v>653</v>
      </c>
      <c r="F310" s="6" t="s">
        <v>653</v>
      </c>
      <c r="G310" s="6" t="s">
        <v>653</v>
      </c>
      <c r="H310" s="6" t="s">
        <v>653</v>
      </c>
      <c r="I310" s="6" t="s">
        <v>653</v>
      </c>
      <c r="J310" s="6" t="s">
        <v>653</v>
      </c>
      <c r="K310" s="6" t="s">
        <v>653</v>
      </c>
      <c r="L310" s="6" t="s">
        <v>653</v>
      </c>
      <c r="M310" s="6" t="s">
        <v>653</v>
      </c>
      <c r="N310" s="6" t="s">
        <v>653</v>
      </c>
      <c r="O310" s="6" t="s">
        <v>653</v>
      </c>
      <c r="P310" s="6" t="s">
        <v>653</v>
      </c>
      <c r="Q310" s="6" t="s">
        <v>653</v>
      </c>
    </row>
    <row r="311" spans="1:17">
      <c r="A311" s="6" t="s">
        <v>482</v>
      </c>
      <c r="B311" s="6" t="s">
        <v>761</v>
      </c>
      <c r="C311" s="6">
        <v>0.42</v>
      </c>
      <c r="D311" s="6" t="s">
        <v>1909</v>
      </c>
      <c r="E311" s="6" t="s">
        <v>1909</v>
      </c>
      <c r="F311" s="6">
        <v>203</v>
      </c>
      <c r="G311" s="6">
        <v>0.26690000000000003</v>
      </c>
      <c r="H311" s="6" t="s">
        <v>1909</v>
      </c>
      <c r="I311" s="6" t="s">
        <v>1909</v>
      </c>
      <c r="J311" s="6" t="s">
        <v>1909</v>
      </c>
      <c r="K311" s="6" t="s">
        <v>1909</v>
      </c>
      <c r="L311" s="6">
        <v>0</v>
      </c>
      <c r="M311" s="6">
        <v>0</v>
      </c>
      <c r="N311" s="6" t="s">
        <v>1909</v>
      </c>
      <c r="O311" s="6" t="s">
        <v>1909</v>
      </c>
      <c r="P311" s="6" t="s">
        <v>1909</v>
      </c>
      <c r="Q311" s="6" t="s">
        <v>1909</v>
      </c>
    </row>
    <row r="312" spans="1:17">
      <c r="A312" s="6" t="s">
        <v>483</v>
      </c>
      <c r="B312" s="6" t="s">
        <v>1678</v>
      </c>
      <c r="C312" s="6" t="s">
        <v>653</v>
      </c>
      <c r="D312" s="6" t="s">
        <v>653</v>
      </c>
      <c r="E312" s="6" t="s">
        <v>653</v>
      </c>
      <c r="F312" s="6" t="s">
        <v>653</v>
      </c>
      <c r="G312" s="6" t="s">
        <v>653</v>
      </c>
      <c r="H312" s="6" t="s">
        <v>653</v>
      </c>
      <c r="I312" s="6" t="s">
        <v>653</v>
      </c>
      <c r="J312" s="6" t="s">
        <v>653</v>
      </c>
      <c r="K312" s="6" t="s">
        <v>653</v>
      </c>
      <c r="L312" s="6" t="s">
        <v>653</v>
      </c>
      <c r="M312" s="6" t="s">
        <v>653</v>
      </c>
      <c r="N312" s="6" t="s">
        <v>653</v>
      </c>
      <c r="O312" s="6" t="s">
        <v>653</v>
      </c>
      <c r="P312" s="6" t="s">
        <v>653</v>
      </c>
      <c r="Q312" s="6" t="s">
        <v>653</v>
      </c>
    </row>
    <row r="313" spans="1:17">
      <c r="A313" s="6" t="s">
        <v>164</v>
      </c>
      <c r="B313" s="6" t="s">
        <v>283</v>
      </c>
      <c r="C313" s="6">
        <v>0.42499999999999999</v>
      </c>
      <c r="D313" s="6" t="s">
        <v>1647</v>
      </c>
      <c r="E313" s="6" t="s">
        <v>1647</v>
      </c>
      <c r="F313" s="6">
        <v>230</v>
      </c>
      <c r="G313" s="6">
        <v>0.06</v>
      </c>
      <c r="H313" s="6">
        <v>318</v>
      </c>
      <c r="I313" s="6">
        <v>0.08</v>
      </c>
      <c r="J313" s="6" t="s">
        <v>1649</v>
      </c>
      <c r="K313" s="6" t="s">
        <v>1649</v>
      </c>
      <c r="L313" s="6">
        <v>0</v>
      </c>
      <c r="M313" s="6">
        <v>0</v>
      </c>
      <c r="N313" s="6">
        <v>0</v>
      </c>
      <c r="O313" s="6">
        <v>0</v>
      </c>
      <c r="P313" s="6" t="s">
        <v>1649</v>
      </c>
      <c r="Q313" s="6" t="s">
        <v>1649</v>
      </c>
    </row>
    <row r="314" spans="1:17">
      <c r="A314" s="6" t="s">
        <v>202</v>
      </c>
      <c r="B314" s="6" t="s">
        <v>307</v>
      </c>
      <c r="C314" s="6">
        <v>0.441</v>
      </c>
      <c r="D314" s="6" t="s">
        <v>1910</v>
      </c>
      <c r="E314" s="6" t="s">
        <v>1910</v>
      </c>
      <c r="F314" s="6">
        <v>0</v>
      </c>
      <c r="G314" s="6">
        <v>0</v>
      </c>
      <c r="H314" s="6" t="s">
        <v>889</v>
      </c>
      <c r="I314" s="6" t="s">
        <v>889</v>
      </c>
      <c r="J314" s="6" t="s">
        <v>882</v>
      </c>
      <c r="K314" s="6" t="s">
        <v>882</v>
      </c>
      <c r="L314" s="6">
        <v>0</v>
      </c>
      <c r="M314" s="6">
        <v>0</v>
      </c>
      <c r="N314" s="6" t="s">
        <v>889</v>
      </c>
      <c r="O314" s="6" t="s">
        <v>889</v>
      </c>
      <c r="P314" s="6" t="s">
        <v>882</v>
      </c>
      <c r="Q314" s="6" t="s">
        <v>882</v>
      </c>
    </row>
    <row r="315" spans="1:17">
      <c r="A315" s="6" t="s">
        <v>484</v>
      </c>
      <c r="B315" s="6" t="s">
        <v>653</v>
      </c>
      <c r="C315" s="6" t="s">
        <v>653</v>
      </c>
      <c r="D315" s="6" t="s">
        <v>653</v>
      </c>
      <c r="E315" s="6" t="s">
        <v>653</v>
      </c>
      <c r="F315" s="6" t="s">
        <v>653</v>
      </c>
      <c r="G315" s="6" t="s">
        <v>653</v>
      </c>
      <c r="H315" s="6" t="s">
        <v>653</v>
      </c>
      <c r="I315" s="6" t="s">
        <v>653</v>
      </c>
      <c r="J315" s="6" t="s">
        <v>653</v>
      </c>
      <c r="K315" s="6" t="s">
        <v>653</v>
      </c>
      <c r="L315" s="6" t="s">
        <v>653</v>
      </c>
      <c r="M315" s="6" t="s">
        <v>653</v>
      </c>
      <c r="N315" s="6" t="s">
        <v>653</v>
      </c>
      <c r="O315" s="6" t="s">
        <v>653</v>
      </c>
      <c r="P315" s="6" t="s">
        <v>653</v>
      </c>
      <c r="Q315" s="6" t="s">
        <v>653</v>
      </c>
    </row>
    <row r="316" spans="1:17">
      <c r="A316" s="6" t="s">
        <v>485</v>
      </c>
      <c r="B316" s="6" t="s">
        <v>762</v>
      </c>
      <c r="C316" s="6" t="s">
        <v>653</v>
      </c>
      <c r="D316" s="6" t="s">
        <v>653</v>
      </c>
      <c r="E316" s="6" t="s">
        <v>653</v>
      </c>
      <c r="F316" s="6" t="s">
        <v>653</v>
      </c>
      <c r="G316" s="6" t="s">
        <v>653</v>
      </c>
      <c r="H316" s="6" t="s">
        <v>653</v>
      </c>
      <c r="I316" s="6" t="s">
        <v>653</v>
      </c>
      <c r="J316" s="6" t="s">
        <v>653</v>
      </c>
      <c r="K316" s="6" t="s">
        <v>653</v>
      </c>
      <c r="L316" s="6" t="s">
        <v>653</v>
      </c>
      <c r="M316" s="6" t="s">
        <v>653</v>
      </c>
      <c r="N316" s="6" t="s">
        <v>653</v>
      </c>
      <c r="O316" s="6" t="s">
        <v>653</v>
      </c>
      <c r="P316" s="6" t="s">
        <v>653</v>
      </c>
      <c r="Q316" s="6" t="s">
        <v>653</v>
      </c>
    </row>
    <row r="317" spans="1:17">
      <c r="A317" s="6" t="s">
        <v>486</v>
      </c>
      <c r="B317" s="6" t="s">
        <v>763</v>
      </c>
      <c r="C317" s="6" t="s">
        <v>653</v>
      </c>
      <c r="D317" s="6" t="s">
        <v>653</v>
      </c>
      <c r="E317" s="6" t="s">
        <v>653</v>
      </c>
      <c r="F317" s="6" t="s">
        <v>653</v>
      </c>
      <c r="G317" s="6" t="s">
        <v>653</v>
      </c>
      <c r="H317" s="6" t="s">
        <v>653</v>
      </c>
      <c r="I317" s="6" t="s">
        <v>653</v>
      </c>
      <c r="J317" s="6" t="s">
        <v>653</v>
      </c>
      <c r="K317" s="6" t="s">
        <v>653</v>
      </c>
      <c r="L317" s="6" t="s">
        <v>653</v>
      </c>
      <c r="M317" s="6" t="s">
        <v>653</v>
      </c>
      <c r="N317" s="6" t="s">
        <v>653</v>
      </c>
      <c r="O317" s="6" t="s">
        <v>653</v>
      </c>
      <c r="P317" s="6" t="s">
        <v>653</v>
      </c>
      <c r="Q317" s="6" t="s">
        <v>653</v>
      </c>
    </row>
    <row r="318" spans="1:17">
      <c r="A318" s="6" t="s">
        <v>487</v>
      </c>
      <c r="B318" s="6" t="s">
        <v>764</v>
      </c>
      <c r="C318" s="6" t="s">
        <v>653</v>
      </c>
      <c r="D318" s="6" t="s">
        <v>653</v>
      </c>
      <c r="E318" s="6" t="s">
        <v>653</v>
      </c>
      <c r="F318" s="6" t="s">
        <v>653</v>
      </c>
      <c r="G318" s="6" t="s">
        <v>653</v>
      </c>
      <c r="H318" s="6" t="s">
        <v>653</v>
      </c>
      <c r="I318" s="6" t="s">
        <v>653</v>
      </c>
      <c r="J318" s="6" t="s">
        <v>653</v>
      </c>
      <c r="K318" s="6" t="s">
        <v>653</v>
      </c>
      <c r="L318" s="6" t="s">
        <v>653</v>
      </c>
      <c r="M318" s="6" t="s">
        <v>653</v>
      </c>
      <c r="N318" s="6" t="s">
        <v>653</v>
      </c>
      <c r="O318" s="6" t="s">
        <v>653</v>
      </c>
      <c r="P318" s="6" t="s">
        <v>653</v>
      </c>
      <c r="Q318" s="6" t="s">
        <v>653</v>
      </c>
    </row>
    <row r="319" spans="1:17">
      <c r="A319" s="6" t="s">
        <v>488</v>
      </c>
      <c r="B319" s="6" t="s">
        <v>765</v>
      </c>
      <c r="C319" s="6" t="s">
        <v>653</v>
      </c>
      <c r="D319" s="6" t="s">
        <v>653</v>
      </c>
      <c r="E319" s="6" t="s">
        <v>653</v>
      </c>
      <c r="F319" s="6" t="s">
        <v>653</v>
      </c>
      <c r="G319" s="6" t="s">
        <v>653</v>
      </c>
      <c r="H319" s="6" t="s">
        <v>653</v>
      </c>
      <c r="I319" s="6" t="s">
        <v>653</v>
      </c>
      <c r="J319" s="6" t="s">
        <v>653</v>
      </c>
      <c r="K319" s="6" t="s">
        <v>653</v>
      </c>
      <c r="L319" s="6" t="s">
        <v>653</v>
      </c>
      <c r="M319" s="6" t="s">
        <v>653</v>
      </c>
      <c r="N319" s="6" t="s">
        <v>653</v>
      </c>
      <c r="O319" s="6" t="s">
        <v>653</v>
      </c>
      <c r="P319" s="6" t="s">
        <v>653</v>
      </c>
      <c r="Q319" s="6" t="s">
        <v>653</v>
      </c>
    </row>
    <row r="320" spans="1:17">
      <c r="A320" s="6" t="s">
        <v>489</v>
      </c>
      <c r="B320" s="6" t="s">
        <v>766</v>
      </c>
      <c r="C320" s="6" t="s">
        <v>653</v>
      </c>
      <c r="D320" s="6" t="s">
        <v>653</v>
      </c>
      <c r="E320" s="6" t="s">
        <v>653</v>
      </c>
      <c r="F320" s="6" t="s">
        <v>653</v>
      </c>
      <c r="G320" s="6" t="s">
        <v>653</v>
      </c>
      <c r="H320" s="6" t="s">
        <v>653</v>
      </c>
      <c r="I320" s="6" t="s">
        <v>653</v>
      </c>
      <c r="J320" s="6" t="s">
        <v>653</v>
      </c>
      <c r="K320" s="6" t="s">
        <v>653</v>
      </c>
      <c r="L320" s="6" t="s">
        <v>653</v>
      </c>
      <c r="M320" s="6" t="s">
        <v>653</v>
      </c>
      <c r="N320" s="6" t="s">
        <v>653</v>
      </c>
      <c r="O320" s="6" t="s">
        <v>653</v>
      </c>
      <c r="P320" s="6" t="s">
        <v>653</v>
      </c>
      <c r="Q320" s="6" t="s">
        <v>653</v>
      </c>
    </row>
    <row r="321" spans="1:17">
      <c r="A321" s="6" t="s">
        <v>490</v>
      </c>
      <c r="B321" s="6" t="s">
        <v>767</v>
      </c>
      <c r="C321" s="6">
        <v>0.47299999999999998</v>
      </c>
      <c r="D321" s="6">
        <v>0.47299999999999998</v>
      </c>
      <c r="E321" s="6">
        <v>0.47299999999999998</v>
      </c>
      <c r="F321" s="6">
        <v>0</v>
      </c>
      <c r="G321" s="6">
        <v>0</v>
      </c>
      <c r="H321" s="6">
        <v>0</v>
      </c>
      <c r="I321" s="6">
        <v>0</v>
      </c>
      <c r="J321" s="6">
        <v>0</v>
      </c>
      <c r="K321" s="6">
        <v>0</v>
      </c>
      <c r="L321" s="6">
        <v>0</v>
      </c>
      <c r="M321" s="6">
        <v>0</v>
      </c>
      <c r="N321" s="6">
        <v>0</v>
      </c>
      <c r="O321" s="6">
        <v>0</v>
      </c>
      <c r="P321" s="6">
        <v>0</v>
      </c>
      <c r="Q321" s="6">
        <v>0</v>
      </c>
    </row>
    <row r="322" spans="1:17">
      <c r="A322" s="6" t="s">
        <v>491</v>
      </c>
      <c r="B322" s="6" t="s">
        <v>1152</v>
      </c>
      <c r="C322" s="6" t="s">
        <v>653</v>
      </c>
      <c r="D322" s="6" t="s">
        <v>653</v>
      </c>
      <c r="E322" s="6" t="s">
        <v>653</v>
      </c>
      <c r="F322" s="6" t="s">
        <v>653</v>
      </c>
      <c r="G322" s="6" t="s">
        <v>653</v>
      </c>
      <c r="H322" s="6" t="s">
        <v>653</v>
      </c>
      <c r="I322" s="6" t="s">
        <v>653</v>
      </c>
      <c r="J322" s="6" t="s">
        <v>653</v>
      </c>
      <c r="K322" s="6" t="s">
        <v>653</v>
      </c>
      <c r="L322" s="6" t="s">
        <v>653</v>
      </c>
      <c r="M322" s="6" t="s">
        <v>653</v>
      </c>
      <c r="N322" s="6" t="s">
        <v>653</v>
      </c>
      <c r="O322" s="6" t="s">
        <v>653</v>
      </c>
      <c r="P322" s="6" t="s">
        <v>653</v>
      </c>
      <c r="Q322" s="6" t="s">
        <v>653</v>
      </c>
    </row>
    <row r="323" spans="1:17">
      <c r="A323" s="6" t="s">
        <v>126</v>
      </c>
      <c r="B323" s="6" t="s">
        <v>653</v>
      </c>
      <c r="C323" s="6" t="s">
        <v>653</v>
      </c>
      <c r="D323" s="6" t="s">
        <v>653</v>
      </c>
      <c r="E323" s="6" t="s">
        <v>653</v>
      </c>
      <c r="F323" s="6" t="s">
        <v>653</v>
      </c>
      <c r="G323" s="6" t="s">
        <v>653</v>
      </c>
      <c r="H323" s="6" t="s">
        <v>653</v>
      </c>
      <c r="I323" s="6" t="s">
        <v>653</v>
      </c>
      <c r="J323" s="6" t="s">
        <v>653</v>
      </c>
      <c r="K323" s="6" t="s">
        <v>653</v>
      </c>
      <c r="L323" s="6" t="s">
        <v>653</v>
      </c>
      <c r="M323" s="6" t="s">
        <v>653</v>
      </c>
      <c r="N323" s="6" t="s">
        <v>653</v>
      </c>
      <c r="O323" s="6" t="s">
        <v>653</v>
      </c>
      <c r="P323" s="6" t="s">
        <v>653</v>
      </c>
      <c r="Q323" s="6" t="s">
        <v>653</v>
      </c>
    </row>
    <row r="324" spans="1:17">
      <c r="A324" s="6" t="s">
        <v>492</v>
      </c>
      <c r="B324" s="6" t="s">
        <v>653</v>
      </c>
      <c r="C324" s="6" t="s">
        <v>653</v>
      </c>
      <c r="D324" s="6" t="s">
        <v>653</v>
      </c>
      <c r="E324" s="6" t="s">
        <v>653</v>
      </c>
      <c r="F324" s="6" t="s">
        <v>653</v>
      </c>
      <c r="G324" s="6" t="s">
        <v>653</v>
      </c>
      <c r="H324" s="6" t="s">
        <v>653</v>
      </c>
      <c r="I324" s="6" t="s">
        <v>653</v>
      </c>
      <c r="J324" s="6" t="s">
        <v>653</v>
      </c>
      <c r="K324" s="6" t="s">
        <v>653</v>
      </c>
      <c r="L324" s="6" t="s">
        <v>653</v>
      </c>
      <c r="M324" s="6" t="s">
        <v>653</v>
      </c>
      <c r="N324" s="6" t="s">
        <v>653</v>
      </c>
      <c r="O324" s="6" t="s">
        <v>653</v>
      </c>
      <c r="P324" s="6" t="s">
        <v>653</v>
      </c>
      <c r="Q324" s="6" t="s">
        <v>653</v>
      </c>
    </row>
    <row r="325" spans="1:17">
      <c r="A325" s="6" t="s">
        <v>1010</v>
      </c>
      <c r="B325" s="6" t="s">
        <v>653</v>
      </c>
      <c r="C325" s="6" t="s">
        <v>653</v>
      </c>
      <c r="D325" s="6" t="s">
        <v>653</v>
      </c>
      <c r="E325" s="6" t="s">
        <v>653</v>
      </c>
      <c r="F325" s="6" t="s">
        <v>653</v>
      </c>
      <c r="G325" s="6" t="s">
        <v>653</v>
      </c>
      <c r="H325" s="6" t="s">
        <v>653</v>
      </c>
      <c r="I325" s="6" t="s">
        <v>653</v>
      </c>
      <c r="J325" s="6" t="s">
        <v>653</v>
      </c>
      <c r="K325" s="6" t="s">
        <v>653</v>
      </c>
      <c r="L325" s="6" t="s">
        <v>653</v>
      </c>
      <c r="M325" s="6" t="s">
        <v>653</v>
      </c>
      <c r="N325" s="6" t="s">
        <v>653</v>
      </c>
      <c r="O325" s="6" t="s">
        <v>653</v>
      </c>
      <c r="P325" s="6" t="s">
        <v>653</v>
      </c>
      <c r="Q325" s="6" t="s">
        <v>653</v>
      </c>
    </row>
    <row r="326" spans="1:17">
      <c r="A326" s="6" t="s">
        <v>493</v>
      </c>
      <c r="B326" s="6" t="s">
        <v>768</v>
      </c>
      <c r="C326" s="6" t="s">
        <v>653</v>
      </c>
      <c r="D326" s="6" t="s">
        <v>653</v>
      </c>
      <c r="E326" s="6" t="s">
        <v>653</v>
      </c>
      <c r="F326" s="6" t="s">
        <v>653</v>
      </c>
      <c r="G326" s="6" t="s">
        <v>653</v>
      </c>
      <c r="H326" s="6" t="s">
        <v>653</v>
      </c>
      <c r="I326" s="6" t="s">
        <v>653</v>
      </c>
      <c r="J326" s="6" t="s">
        <v>653</v>
      </c>
      <c r="K326" s="6" t="s">
        <v>653</v>
      </c>
      <c r="L326" s="6" t="s">
        <v>653</v>
      </c>
      <c r="M326" s="6" t="s">
        <v>653</v>
      </c>
      <c r="N326" s="6" t="s">
        <v>653</v>
      </c>
      <c r="O326" s="6" t="s">
        <v>653</v>
      </c>
      <c r="P326" s="6" t="s">
        <v>653</v>
      </c>
      <c r="Q326" s="6" t="s">
        <v>653</v>
      </c>
    </row>
    <row r="327" spans="1:17">
      <c r="A327" s="6" t="s">
        <v>494</v>
      </c>
      <c r="B327" s="6" t="s">
        <v>653</v>
      </c>
      <c r="C327" s="6" t="s">
        <v>653</v>
      </c>
      <c r="D327" s="6" t="s">
        <v>653</v>
      </c>
      <c r="E327" s="6" t="s">
        <v>653</v>
      </c>
      <c r="F327" s="6" t="s">
        <v>653</v>
      </c>
      <c r="G327" s="6" t="s">
        <v>653</v>
      </c>
      <c r="H327" s="6" t="s">
        <v>653</v>
      </c>
      <c r="I327" s="6" t="s">
        <v>653</v>
      </c>
      <c r="J327" s="6" t="s">
        <v>653</v>
      </c>
      <c r="K327" s="6" t="s">
        <v>653</v>
      </c>
      <c r="L327" s="6" t="s">
        <v>653</v>
      </c>
      <c r="M327" s="6" t="s">
        <v>653</v>
      </c>
      <c r="N327" s="6" t="s">
        <v>653</v>
      </c>
      <c r="O327" s="6" t="s">
        <v>653</v>
      </c>
      <c r="P327" s="6" t="s">
        <v>653</v>
      </c>
      <c r="Q327" s="6" t="s">
        <v>653</v>
      </c>
    </row>
    <row r="328" spans="1:17">
      <c r="A328" s="6" t="s">
        <v>495</v>
      </c>
      <c r="B328" s="6" t="s">
        <v>769</v>
      </c>
      <c r="C328" s="6" t="s">
        <v>653</v>
      </c>
      <c r="D328" s="6" t="s">
        <v>653</v>
      </c>
      <c r="E328" s="6" t="s">
        <v>653</v>
      </c>
      <c r="F328" s="6" t="s">
        <v>653</v>
      </c>
      <c r="G328" s="6" t="s">
        <v>653</v>
      </c>
      <c r="H328" s="6" t="s">
        <v>653</v>
      </c>
      <c r="I328" s="6" t="s">
        <v>653</v>
      </c>
      <c r="J328" s="6" t="s">
        <v>653</v>
      </c>
      <c r="K328" s="6" t="s">
        <v>653</v>
      </c>
      <c r="L328" s="6" t="s">
        <v>653</v>
      </c>
      <c r="M328" s="6" t="s">
        <v>653</v>
      </c>
      <c r="N328" s="6" t="s">
        <v>653</v>
      </c>
      <c r="O328" s="6" t="s">
        <v>653</v>
      </c>
      <c r="P328" s="6" t="s">
        <v>653</v>
      </c>
      <c r="Q328" s="6" t="s">
        <v>653</v>
      </c>
    </row>
    <row r="329" spans="1:17">
      <c r="A329" s="6" t="s">
        <v>496</v>
      </c>
      <c r="B329" s="6" t="s">
        <v>770</v>
      </c>
      <c r="C329" s="6" t="s">
        <v>653</v>
      </c>
      <c r="D329" s="6" t="s">
        <v>653</v>
      </c>
      <c r="E329" s="6" t="s">
        <v>653</v>
      </c>
      <c r="F329" s="6" t="s">
        <v>653</v>
      </c>
      <c r="G329" s="6" t="s">
        <v>653</v>
      </c>
      <c r="H329" s="6" t="s">
        <v>653</v>
      </c>
      <c r="I329" s="6" t="s">
        <v>653</v>
      </c>
      <c r="J329" s="6" t="s">
        <v>653</v>
      </c>
      <c r="K329" s="6" t="s">
        <v>653</v>
      </c>
      <c r="L329" s="6" t="s">
        <v>653</v>
      </c>
      <c r="M329" s="6" t="s">
        <v>653</v>
      </c>
      <c r="N329" s="6" t="s">
        <v>653</v>
      </c>
      <c r="O329" s="6" t="s">
        <v>653</v>
      </c>
      <c r="P329" s="6" t="s">
        <v>653</v>
      </c>
      <c r="Q329" s="6" t="s">
        <v>653</v>
      </c>
    </row>
    <row r="330" spans="1:17">
      <c r="A330" s="6" t="s">
        <v>180</v>
      </c>
      <c r="B330" s="6" t="s">
        <v>653</v>
      </c>
      <c r="C330" s="6" t="s">
        <v>653</v>
      </c>
      <c r="D330" s="6" t="s">
        <v>653</v>
      </c>
      <c r="E330" s="6" t="s">
        <v>653</v>
      </c>
      <c r="F330" s="6" t="s">
        <v>653</v>
      </c>
      <c r="G330" s="6" t="s">
        <v>653</v>
      </c>
      <c r="H330" s="6" t="s">
        <v>653</v>
      </c>
      <c r="I330" s="6" t="s">
        <v>653</v>
      </c>
      <c r="J330" s="6" t="s">
        <v>653</v>
      </c>
      <c r="K330" s="6" t="s">
        <v>653</v>
      </c>
      <c r="L330" s="6" t="s">
        <v>653</v>
      </c>
      <c r="M330" s="6" t="s">
        <v>653</v>
      </c>
      <c r="N330" s="6" t="s">
        <v>653</v>
      </c>
      <c r="O330" s="6" t="s">
        <v>653</v>
      </c>
      <c r="P330" s="6" t="s">
        <v>653</v>
      </c>
      <c r="Q330" s="6" t="s">
        <v>653</v>
      </c>
    </row>
    <row r="331" spans="1:17">
      <c r="A331" s="6" t="s">
        <v>193</v>
      </c>
      <c r="B331" s="6" t="s">
        <v>653</v>
      </c>
      <c r="C331" s="6" t="s">
        <v>653</v>
      </c>
      <c r="D331" s="6" t="s">
        <v>653</v>
      </c>
      <c r="E331" s="6" t="s">
        <v>653</v>
      </c>
      <c r="F331" s="6" t="s">
        <v>653</v>
      </c>
      <c r="G331" s="6" t="s">
        <v>653</v>
      </c>
      <c r="H331" s="6" t="s">
        <v>653</v>
      </c>
      <c r="I331" s="6" t="s">
        <v>653</v>
      </c>
      <c r="J331" s="6" t="s">
        <v>653</v>
      </c>
      <c r="K331" s="6" t="s">
        <v>653</v>
      </c>
      <c r="L331" s="6" t="s">
        <v>653</v>
      </c>
      <c r="M331" s="6" t="s">
        <v>653</v>
      </c>
      <c r="N331" s="6" t="s">
        <v>653</v>
      </c>
      <c r="O331" s="6" t="s">
        <v>653</v>
      </c>
      <c r="P331" s="6" t="s">
        <v>653</v>
      </c>
      <c r="Q331" s="6" t="s">
        <v>653</v>
      </c>
    </row>
    <row r="332" spans="1:17">
      <c r="A332" s="6" t="s">
        <v>497</v>
      </c>
      <c r="B332" s="6" t="s">
        <v>653</v>
      </c>
      <c r="C332" s="6" t="s">
        <v>653</v>
      </c>
      <c r="D332" s="6" t="s">
        <v>653</v>
      </c>
      <c r="E332" s="6" t="s">
        <v>653</v>
      </c>
      <c r="F332" s="6" t="s">
        <v>653</v>
      </c>
      <c r="G332" s="6" t="s">
        <v>653</v>
      </c>
      <c r="H332" s="6" t="s">
        <v>653</v>
      </c>
      <c r="I332" s="6" t="s">
        <v>653</v>
      </c>
      <c r="J332" s="6" t="s">
        <v>653</v>
      </c>
      <c r="K332" s="6" t="s">
        <v>653</v>
      </c>
      <c r="L332" s="6" t="s">
        <v>653</v>
      </c>
      <c r="M332" s="6" t="s">
        <v>653</v>
      </c>
      <c r="N332" s="6" t="s">
        <v>653</v>
      </c>
      <c r="O332" s="6" t="s">
        <v>653</v>
      </c>
      <c r="P332" s="6" t="s">
        <v>653</v>
      </c>
      <c r="Q332" s="6" t="s">
        <v>653</v>
      </c>
    </row>
    <row r="333" spans="1:17">
      <c r="A333" s="6" t="s">
        <v>498</v>
      </c>
      <c r="B333" s="6" t="s">
        <v>771</v>
      </c>
      <c r="C333" s="6">
        <v>0.45</v>
      </c>
      <c r="D333" s="6" t="s">
        <v>325</v>
      </c>
      <c r="E333" s="6" t="s">
        <v>325</v>
      </c>
      <c r="F333" s="6">
        <v>600</v>
      </c>
      <c r="G333" s="6">
        <v>6.0000000000000001E-3</v>
      </c>
      <c r="H333" s="6">
        <v>700</v>
      </c>
      <c r="I333" s="6">
        <v>7.0000000000000001E-3</v>
      </c>
      <c r="J333" s="6">
        <v>1800</v>
      </c>
      <c r="K333" s="6">
        <v>1.6E-2</v>
      </c>
      <c r="L333" s="6">
        <v>0</v>
      </c>
      <c r="M333" s="6">
        <v>0</v>
      </c>
      <c r="N333" s="6">
        <v>0</v>
      </c>
      <c r="O333" s="6">
        <v>0</v>
      </c>
      <c r="P333" s="6">
        <v>1800</v>
      </c>
      <c r="Q333" s="6">
        <v>1.6E-2</v>
      </c>
    </row>
    <row r="334" spans="1:17">
      <c r="A334" s="6" t="s">
        <v>499</v>
      </c>
      <c r="B334" s="6" t="s">
        <v>653</v>
      </c>
      <c r="C334" s="6" t="s">
        <v>653</v>
      </c>
      <c r="D334" s="6" t="s">
        <v>653</v>
      </c>
      <c r="E334" s="6" t="s">
        <v>653</v>
      </c>
      <c r="F334" s="6" t="s">
        <v>653</v>
      </c>
      <c r="G334" s="6" t="s">
        <v>653</v>
      </c>
      <c r="H334" s="6" t="s">
        <v>653</v>
      </c>
      <c r="I334" s="6" t="s">
        <v>653</v>
      </c>
      <c r="J334" s="6" t="s">
        <v>653</v>
      </c>
      <c r="K334" s="6" t="s">
        <v>653</v>
      </c>
      <c r="L334" s="6" t="s">
        <v>653</v>
      </c>
      <c r="M334" s="6" t="s">
        <v>653</v>
      </c>
      <c r="N334" s="6" t="s">
        <v>653</v>
      </c>
      <c r="O334" s="6" t="s">
        <v>653</v>
      </c>
      <c r="P334" s="6" t="s">
        <v>653</v>
      </c>
      <c r="Q334" s="6" t="s">
        <v>653</v>
      </c>
    </row>
    <row r="335" spans="1:17">
      <c r="A335" s="6" t="s">
        <v>500</v>
      </c>
      <c r="B335" s="6" t="s">
        <v>772</v>
      </c>
      <c r="C335" s="6" t="s">
        <v>325</v>
      </c>
      <c r="D335" s="6" t="s">
        <v>325</v>
      </c>
      <c r="E335" s="6" t="s">
        <v>325</v>
      </c>
      <c r="F335" s="6">
        <v>0</v>
      </c>
      <c r="G335" s="6">
        <v>0</v>
      </c>
      <c r="H335" s="6" t="s">
        <v>871</v>
      </c>
      <c r="I335" s="6" t="s">
        <v>871</v>
      </c>
      <c r="J335" s="6" t="s">
        <v>871</v>
      </c>
      <c r="K335" s="6" t="s">
        <v>871</v>
      </c>
      <c r="L335" s="6">
        <v>0</v>
      </c>
      <c r="M335" s="6">
        <v>0</v>
      </c>
      <c r="N335" s="6">
        <v>0</v>
      </c>
      <c r="O335" s="6">
        <v>0</v>
      </c>
      <c r="P335" s="6" t="s">
        <v>871</v>
      </c>
      <c r="Q335" s="6" t="s">
        <v>871</v>
      </c>
    </row>
    <row r="336" spans="1:17">
      <c r="A336" s="6" t="s">
        <v>205</v>
      </c>
      <c r="B336" s="6" t="s">
        <v>653</v>
      </c>
      <c r="C336" s="6" t="s">
        <v>653</v>
      </c>
      <c r="D336" s="6" t="s">
        <v>653</v>
      </c>
      <c r="E336" s="6" t="s">
        <v>653</v>
      </c>
      <c r="F336" s="6" t="s">
        <v>653</v>
      </c>
      <c r="G336" s="6" t="s">
        <v>653</v>
      </c>
      <c r="H336" s="6" t="s">
        <v>653</v>
      </c>
      <c r="I336" s="6" t="s">
        <v>653</v>
      </c>
      <c r="J336" s="6" t="s">
        <v>653</v>
      </c>
      <c r="K336" s="6" t="s">
        <v>653</v>
      </c>
      <c r="L336" s="6" t="s">
        <v>653</v>
      </c>
      <c r="M336" s="6" t="s">
        <v>653</v>
      </c>
      <c r="N336" s="6" t="s">
        <v>653</v>
      </c>
      <c r="O336" s="6" t="s">
        <v>653</v>
      </c>
      <c r="P336" s="6" t="s">
        <v>653</v>
      </c>
      <c r="Q336" s="6" t="s">
        <v>653</v>
      </c>
    </row>
    <row r="337" spans="1:17">
      <c r="A337" s="6" t="s">
        <v>501</v>
      </c>
      <c r="B337" s="6" t="s">
        <v>653</v>
      </c>
      <c r="C337" s="6" t="s">
        <v>653</v>
      </c>
      <c r="D337" s="6" t="s">
        <v>653</v>
      </c>
      <c r="E337" s="6" t="s">
        <v>653</v>
      </c>
      <c r="F337" s="6" t="s">
        <v>653</v>
      </c>
      <c r="G337" s="6" t="s">
        <v>653</v>
      </c>
      <c r="H337" s="6" t="s">
        <v>653</v>
      </c>
      <c r="I337" s="6" t="s">
        <v>653</v>
      </c>
      <c r="J337" s="6" t="s">
        <v>653</v>
      </c>
      <c r="K337" s="6" t="s">
        <v>653</v>
      </c>
      <c r="L337" s="6" t="s">
        <v>653</v>
      </c>
      <c r="M337" s="6" t="s">
        <v>653</v>
      </c>
      <c r="N337" s="6" t="s">
        <v>653</v>
      </c>
      <c r="O337" s="6" t="s">
        <v>653</v>
      </c>
      <c r="P337" s="6" t="s">
        <v>653</v>
      </c>
      <c r="Q337" s="6" t="s">
        <v>653</v>
      </c>
    </row>
    <row r="338" spans="1:17">
      <c r="A338" s="6" t="s">
        <v>502</v>
      </c>
      <c r="B338" s="6" t="s">
        <v>653</v>
      </c>
      <c r="C338" s="6" t="s">
        <v>653</v>
      </c>
      <c r="D338" s="6" t="s">
        <v>653</v>
      </c>
      <c r="E338" s="6" t="s">
        <v>653</v>
      </c>
      <c r="F338" s="6" t="s">
        <v>653</v>
      </c>
      <c r="G338" s="6" t="s">
        <v>653</v>
      </c>
      <c r="H338" s="6" t="s">
        <v>653</v>
      </c>
      <c r="I338" s="6" t="s">
        <v>653</v>
      </c>
      <c r="J338" s="6" t="s">
        <v>653</v>
      </c>
      <c r="K338" s="6" t="s">
        <v>653</v>
      </c>
      <c r="L338" s="6" t="s">
        <v>653</v>
      </c>
      <c r="M338" s="6" t="s">
        <v>653</v>
      </c>
      <c r="N338" s="6" t="s">
        <v>653</v>
      </c>
      <c r="O338" s="6" t="s">
        <v>653</v>
      </c>
      <c r="P338" s="6" t="s">
        <v>653</v>
      </c>
      <c r="Q338" s="6" t="s">
        <v>653</v>
      </c>
    </row>
    <row r="339" spans="1:17">
      <c r="A339" s="6" t="s">
        <v>503</v>
      </c>
      <c r="B339" s="6" t="s">
        <v>773</v>
      </c>
      <c r="C339" s="6" t="s">
        <v>653</v>
      </c>
      <c r="D339" s="6" t="s">
        <v>653</v>
      </c>
      <c r="E339" s="6" t="s">
        <v>653</v>
      </c>
      <c r="F339" s="6" t="s">
        <v>653</v>
      </c>
      <c r="G339" s="6" t="s">
        <v>653</v>
      </c>
      <c r="H339" s="6" t="s">
        <v>653</v>
      </c>
      <c r="I339" s="6" t="s">
        <v>653</v>
      </c>
      <c r="J339" s="6" t="s">
        <v>653</v>
      </c>
      <c r="K339" s="6" t="s">
        <v>653</v>
      </c>
      <c r="L339" s="6" t="s">
        <v>653</v>
      </c>
      <c r="M339" s="6" t="s">
        <v>653</v>
      </c>
      <c r="N339" s="6" t="s">
        <v>653</v>
      </c>
      <c r="O339" s="6" t="s">
        <v>653</v>
      </c>
      <c r="P339" s="6" t="s">
        <v>653</v>
      </c>
      <c r="Q339" s="6" t="s">
        <v>653</v>
      </c>
    </row>
    <row r="340" spans="1:17">
      <c r="A340" s="6" t="s">
        <v>504</v>
      </c>
      <c r="B340" s="6" t="s">
        <v>774</v>
      </c>
      <c r="C340" s="6" t="s">
        <v>653</v>
      </c>
      <c r="D340" s="6" t="s">
        <v>653</v>
      </c>
      <c r="E340" s="6" t="s">
        <v>653</v>
      </c>
      <c r="F340" s="6" t="s">
        <v>653</v>
      </c>
      <c r="G340" s="6" t="s">
        <v>653</v>
      </c>
      <c r="H340" s="6" t="s">
        <v>653</v>
      </c>
      <c r="I340" s="6" t="s">
        <v>653</v>
      </c>
      <c r="J340" s="6" t="s">
        <v>653</v>
      </c>
      <c r="K340" s="6" t="s">
        <v>653</v>
      </c>
      <c r="L340" s="6" t="s">
        <v>653</v>
      </c>
      <c r="M340" s="6" t="s">
        <v>653</v>
      </c>
      <c r="N340" s="6" t="s">
        <v>653</v>
      </c>
      <c r="O340" s="6" t="s">
        <v>653</v>
      </c>
      <c r="P340" s="6" t="s">
        <v>653</v>
      </c>
      <c r="Q340" s="6" t="s">
        <v>653</v>
      </c>
    </row>
    <row r="341" spans="1:17">
      <c r="A341" s="6" t="s">
        <v>505</v>
      </c>
      <c r="B341" s="6" t="s">
        <v>1505</v>
      </c>
      <c r="C341" s="6">
        <v>0.48499999999999999</v>
      </c>
      <c r="D341" s="6">
        <v>0.47</v>
      </c>
      <c r="E341" s="6">
        <v>0.4</v>
      </c>
      <c r="F341" s="6">
        <v>140</v>
      </c>
      <c r="G341" s="6">
        <v>0.1</v>
      </c>
      <c r="H341" s="6">
        <v>280</v>
      </c>
      <c r="I341" s="6">
        <v>0.2</v>
      </c>
      <c r="J341" s="6">
        <v>700</v>
      </c>
      <c r="K341" s="6">
        <v>0.5</v>
      </c>
      <c r="L341" s="6">
        <v>0</v>
      </c>
      <c r="M341" s="6" t="s">
        <v>1911</v>
      </c>
      <c r="N341" s="6">
        <v>0</v>
      </c>
      <c r="O341" s="6">
        <v>0</v>
      </c>
      <c r="P341" s="6">
        <v>0</v>
      </c>
      <c r="Q341" s="6">
        <v>0</v>
      </c>
    </row>
    <row r="342" spans="1:17">
      <c r="A342" s="6" t="s">
        <v>506</v>
      </c>
      <c r="B342" s="6" t="s">
        <v>653</v>
      </c>
      <c r="C342" s="6" t="s">
        <v>653</v>
      </c>
      <c r="D342" s="6" t="s">
        <v>653</v>
      </c>
      <c r="E342" s="6" t="s">
        <v>653</v>
      </c>
      <c r="F342" s="6" t="s">
        <v>653</v>
      </c>
      <c r="G342" s="6" t="s">
        <v>653</v>
      </c>
      <c r="H342" s="6" t="s">
        <v>653</v>
      </c>
      <c r="I342" s="6" t="s">
        <v>653</v>
      </c>
      <c r="J342" s="6" t="s">
        <v>653</v>
      </c>
      <c r="K342" s="6" t="s">
        <v>653</v>
      </c>
      <c r="L342" s="6" t="s">
        <v>653</v>
      </c>
      <c r="M342" s="6" t="s">
        <v>653</v>
      </c>
      <c r="N342" s="6" t="s">
        <v>653</v>
      </c>
      <c r="O342" s="6" t="s">
        <v>653</v>
      </c>
      <c r="P342" s="6" t="s">
        <v>653</v>
      </c>
      <c r="Q342" s="6" t="s">
        <v>653</v>
      </c>
    </row>
    <row r="343" spans="1:17">
      <c r="A343" s="6" t="s">
        <v>97</v>
      </c>
      <c r="B343" s="6" t="s">
        <v>248</v>
      </c>
      <c r="C343" s="6" t="s">
        <v>653</v>
      </c>
      <c r="D343" s="6" t="s">
        <v>653</v>
      </c>
      <c r="E343" s="6" t="s">
        <v>653</v>
      </c>
      <c r="F343" s="6" t="s">
        <v>653</v>
      </c>
      <c r="G343" s="6" t="s">
        <v>653</v>
      </c>
      <c r="H343" s="6" t="s">
        <v>653</v>
      </c>
      <c r="I343" s="6" t="s">
        <v>653</v>
      </c>
      <c r="J343" s="6" t="s">
        <v>653</v>
      </c>
      <c r="K343" s="6" t="s">
        <v>653</v>
      </c>
      <c r="L343" s="6" t="s">
        <v>653</v>
      </c>
      <c r="M343" s="6" t="s">
        <v>653</v>
      </c>
      <c r="N343" s="6" t="s">
        <v>653</v>
      </c>
      <c r="O343" s="6" t="s">
        <v>653</v>
      </c>
      <c r="P343" s="6" t="s">
        <v>653</v>
      </c>
      <c r="Q343" s="6" t="s">
        <v>653</v>
      </c>
    </row>
    <row r="344" spans="1:17">
      <c r="A344" s="6" t="s">
        <v>507</v>
      </c>
      <c r="B344" s="6" t="s">
        <v>775</v>
      </c>
      <c r="C344" s="6" t="s">
        <v>653</v>
      </c>
      <c r="D344" s="6" t="s">
        <v>653</v>
      </c>
      <c r="E344" s="6" t="s">
        <v>653</v>
      </c>
      <c r="F344" s="6" t="s">
        <v>653</v>
      </c>
      <c r="G344" s="6" t="s">
        <v>653</v>
      </c>
      <c r="H344" s="6" t="s">
        <v>653</v>
      </c>
      <c r="I344" s="6" t="s">
        <v>653</v>
      </c>
      <c r="J344" s="6" t="s">
        <v>653</v>
      </c>
      <c r="K344" s="6" t="s">
        <v>653</v>
      </c>
      <c r="L344" s="6" t="s">
        <v>653</v>
      </c>
      <c r="M344" s="6" t="s">
        <v>653</v>
      </c>
      <c r="N344" s="6" t="s">
        <v>653</v>
      </c>
      <c r="O344" s="6" t="s">
        <v>653</v>
      </c>
      <c r="P344" s="6" t="s">
        <v>653</v>
      </c>
      <c r="Q344" s="6" t="s">
        <v>653</v>
      </c>
    </row>
    <row r="345" spans="1:17">
      <c r="A345" s="6" t="s">
        <v>508</v>
      </c>
      <c r="B345" s="6" t="s">
        <v>776</v>
      </c>
      <c r="C345" s="6" t="s">
        <v>653</v>
      </c>
      <c r="D345" s="6" t="s">
        <v>653</v>
      </c>
      <c r="E345" s="6" t="s">
        <v>653</v>
      </c>
      <c r="F345" s="6" t="s">
        <v>653</v>
      </c>
      <c r="G345" s="6" t="s">
        <v>653</v>
      </c>
      <c r="H345" s="6" t="s">
        <v>653</v>
      </c>
      <c r="I345" s="6" t="s">
        <v>653</v>
      </c>
      <c r="J345" s="6" t="s">
        <v>653</v>
      </c>
      <c r="K345" s="6" t="s">
        <v>653</v>
      </c>
      <c r="L345" s="6" t="s">
        <v>653</v>
      </c>
      <c r="M345" s="6" t="s">
        <v>653</v>
      </c>
      <c r="N345" s="6" t="s">
        <v>653</v>
      </c>
      <c r="O345" s="6" t="s">
        <v>653</v>
      </c>
      <c r="P345" s="6" t="s">
        <v>653</v>
      </c>
      <c r="Q345" s="6" t="s">
        <v>653</v>
      </c>
    </row>
    <row r="346" spans="1:17">
      <c r="A346" s="6" t="s">
        <v>509</v>
      </c>
      <c r="B346" s="6" t="s">
        <v>1679</v>
      </c>
      <c r="C346" s="6" t="s">
        <v>653</v>
      </c>
      <c r="D346" s="6" t="s">
        <v>653</v>
      </c>
      <c r="E346" s="6" t="s">
        <v>653</v>
      </c>
      <c r="F346" s="6" t="s">
        <v>653</v>
      </c>
      <c r="G346" s="6" t="s">
        <v>653</v>
      </c>
      <c r="H346" s="6" t="s">
        <v>653</v>
      </c>
      <c r="I346" s="6" t="s">
        <v>653</v>
      </c>
      <c r="J346" s="6" t="s">
        <v>653</v>
      </c>
      <c r="K346" s="6" t="s">
        <v>653</v>
      </c>
      <c r="L346" s="6" t="s">
        <v>653</v>
      </c>
      <c r="M346" s="6" t="s">
        <v>653</v>
      </c>
      <c r="N346" s="6" t="s">
        <v>653</v>
      </c>
      <c r="O346" s="6" t="s">
        <v>653</v>
      </c>
      <c r="P346" s="6" t="s">
        <v>653</v>
      </c>
      <c r="Q346" s="6" t="s">
        <v>653</v>
      </c>
    </row>
    <row r="347" spans="1:17">
      <c r="A347" s="6" t="s">
        <v>510</v>
      </c>
      <c r="B347" s="6" t="s">
        <v>777</v>
      </c>
      <c r="C347" s="6" t="s">
        <v>653</v>
      </c>
      <c r="D347" s="6" t="s">
        <v>653</v>
      </c>
      <c r="E347" s="6" t="s">
        <v>653</v>
      </c>
      <c r="F347" s="6" t="s">
        <v>653</v>
      </c>
      <c r="G347" s="6" t="s">
        <v>653</v>
      </c>
      <c r="H347" s="6" t="s">
        <v>653</v>
      </c>
      <c r="I347" s="6" t="s">
        <v>653</v>
      </c>
      <c r="J347" s="6" t="s">
        <v>653</v>
      </c>
      <c r="K347" s="6" t="s">
        <v>653</v>
      </c>
      <c r="L347" s="6" t="s">
        <v>653</v>
      </c>
      <c r="M347" s="6" t="s">
        <v>653</v>
      </c>
      <c r="N347" s="6" t="s">
        <v>653</v>
      </c>
      <c r="O347" s="6" t="s">
        <v>653</v>
      </c>
      <c r="P347" s="6" t="s">
        <v>653</v>
      </c>
      <c r="Q347" s="6" t="s">
        <v>653</v>
      </c>
    </row>
    <row r="348" spans="1:17">
      <c r="A348" s="6" t="s">
        <v>511</v>
      </c>
      <c r="B348" s="6" t="s">
        <v>778</v>
      </c>
      <c r="C348" s="6" t="s">
        <v>653</v>
      </c>
      <c r="D348" s="6" t="s">
        <v>653</v>
      </c>
      <c r="E348" s="6" t="s">
        <v>653</v>
      </c>
      <c r="F348" s="6" t="s">
        <v>653</v>
      </c>
      <c r="G348" s="6" t="s">
        <v>653</v>
      </c>
      <c r="H348" s="6" t="s">
        <v>653</v>
      </c>
      <c r="I348" s="6" t="s">
        <v>653</v>
      </c>
      <c r="J348" s="6" t="s">
        <v>653</v>
      </c>
      <c r="K348" s="6" t="s">
        <v>653</v>
      </c>
      <c r="L348" s="6" t="s">
        <v>653</v>
      </c>
      <c r="M348" s="6" t="s">
        <v>653</v>
      </c>
      <c r="N348" s="6" t="s">
        <v>653</v>
      </c>
      <c r="O348" s="6" t="s">
        <v>653</v>
      </c>
      <c r="P348" s="6" t="s">
        <v>653</v>
      </c>
      <c r="Q348" s="6" t="s">
        <v>653</v>
      </c>
    </row>
    <row r="349" spans="1:17">
      <c r="A349" s="6" t="s">
        <v>512</v>
      </c>
      <c r="B349" s="6" t="s">
        <v>1912</v>
      </c>
      <c r="C349" s="6" t="s">
        <v>653</v>
      </c>
      <c r="D349" s="6" t="s">
        <v>653</v>
      </c>
      <c r="E349" s="6" t="s">
        <v>653</v>
      </c>
      <c r="F349" s="6" t="s">
        <v>653</v>
      </c>
      <c r="G349" s="6" t="s">
        <v>653</v>
      </c>
      <c r="H349" s="6" t="s">
        <v>653</v>
      </c>
      <c r="I349" s="6" t="s">
        <v>653</v>
      </c>
      <c r="J349" s="6" t="s">
        <v>653</v>
      </c>
      <c r="K349" s="6" t="s">
        <v>653</v>
      </c>
      <c r="L349" s="6" t="s">
        <v>653</v>
      </c>
      <c r="M349" s="6" t="s">
        <v>653</v>
      </c>
      <c r="N349" s="6" t="s">
        <v>653</v>
      </c>
      <c r="O349" s="6" t="s">
        <v>653</v>
      </c>
      <c r="P349" s="6" t="s">
        <v>653</v>
      </c>
      <c r="Q349" s="6" t="s">
        <v>653</v>
      </c>
    </row>
    <row r="350" spans="1:17">
      <c r="A350" s="6" t="s">
        <v>112</v>
      </c>
      <c r="B350" s="6" t="s">
        <v>653</v>
      </c>
      <c r="C350" s="6" t="s">
        <v>653</v>
      </c>
      <c r="D350" s="6" t="s">
        <v>653</v>
      </c>
      <c r="E350" s="6" t="s">
        <v>653</v>
      </c>
      <c r="F350" s="6" t="s">
        <v>653</v>
      </c>
      <c r="G350" s="6" t="s">
        <v>653</v>
      </c>
      <c r="H350" s="6" t="s">
        <v>653</v>
      </c>
      <c r="I350" s="6" t="s">
        <v>653</v>
      </c>
      <c r="J350" s="6" t="s">
        <v>653</v>
      </c>
      <c r="K350" s="6" t="s">
        <v>653</v>
      </c>
      <c r="L350" s="6" t="s">
        <v>653</v>
      </c>
      <c r="M350" s="6" t="s">
        <v>653</v>
      </c>
      <c r="N350" s="6" t="s">
        <v>653</v>
      </c>
      <c r="O350" s="6" t="s">
        <v>653</v>
      </c>
      <c r="P350" s="6" t="s">
        <v>653</v>
      </c>
      <c r="Q350" s="6" t="s">
        <v>653</v>
      </c>
    </row>
    <row r="351" spans="1:17">
      <c r="A351" s="6" t="s">
        <v>513</v>
      </c>
      <c r="B351" s="6" t="s">
        <v>779</v>
      </c>
      <c r="C351" s="6" t="s">
        <v>653</v>
      </c>
      <c r="D351" s="6" t="s">
        <v>653</v>
      </c>
      <c r="E351" s="6" t="s">
        <v>653</v>
      </c>
      <c r="F351" s="6" t="s">
        <v>653</v>
      </c>
      <c r="G351" s="6" t="s">
        <v>653</v>
      </c>
      <c r="H351" s="6" t="s">
        <v>653</v>
      </c>
      <c r="I351" s="6" t="s">
        <v>653</v>
      </c>
      <c r="J351" s="6" t="s">
        <v>653</v>
      </c>
      <c r="K351" s="6" t="s">
        <v>653</v>
      </c>
      <c r="L351" s="6" t="s">
        <v>653</v>
      </c>
      <c r="M351" s="6" t="s">
        <v>653</v>
      </c>
      <c r="N351" s="6" t="s">
        <v>653</v>
      </c>
      <c r="O351" s="6" t="s">
        <v>653</v>
      </c>
      <c r="P351" s="6" t="s">
        <v>653</v>
      </c>
      <c r="Q351" s="6" t="s">
        <v>653</v>
      </c>
    </row>
    <row r="352" spans="1:17">
      <c r="A352" s="6" t="s">
        <v>514</v>
      </c>
      <c r="B352" s="6" t="s">
        <v>780</v>
      </c>
      <c r="C352" s="6">
        <v>0.51500000000000001</v>
      </c>
      <c r="D352" s="6">
        <v>0.51500000000000001</v>
      </c>
      <c r="E352" s="6">
        <v>0.51500000000000001</v>
      </c>
      <c r="F352" s="6">
        <v>0</v>
      </c>
      <c r="G352" s="6">
        <v>0</v>
      </c>
      <c r="H352" s="6" t="s">
        <v>889</v>
      </c>
      <c r="I352" s="6">
        <v>0</v>
      </c>
      <c r="J352" s="6" t="s">
        <v>882</v>
      </c>
      <c r="K352" s="6">
        <v>0</v>
      </c>
      <c r="L352" s="6">
        <v>0</v>
      </c>
      <c r="M352" s="6">
        <v>0</v>
      </c>
      <c r="N352" s="6">
        <v>0</v>
      </c>
      <c r="O352" s="6">
        <v>0</v>
      </c>
      <c r="P352" s="6">
        <v>0</v>
      </c>
      <c r="Q352" s="6">
        <v>0</v>
      </c>
    </row>
    <row r="353" spans="1:17">
      <c r="A353" s="6" t="s">
        <v>515</v>
      </c>
      <c r="B353" s="6" t="s">
        <v>781</v>
      </c>
      <c r="C353" s="6" t="s">
        <v>653</v>
      </c>
      <c r="D353" s="6" t="s">
        <v>653</v>
      </c>
      <c r="E353" s="6" t="s">
        <v>653</v>
      </c>
      <c r="F353" s="6" t="s">
        <v>653</v>
      </c>
      <c r="G353" s="6" t="s">
        <v>653</v>
      </c>
      <c r="H353" s="6" t="s">
        <v>653</v>
      </c>
      <c r="I353" s="6" t="s">
        <v>653</v>
      </c>
      <c r="J353" s="6" t="s">
        <v>653</v>
      </c>
      <c r="K353" s="6" t="s">
        <v>653</v>
      </c>
      <c r="L353" s="6" t="s">
        <v>653</v>
      </c>
      <c r="M353" s="6" t="s">
        <v>653</v>
      </c>
      <c r="N353" s="6" t="s">
        <v>653</v>
      </c>
      <c r="O353" s="6" t="s">
        <v>653</v>
      </c>
      <c r="P353" s="6" t="s">
        <v>653</v>
      </c>
      <c r="Q353" s="6" t="s">
        <v>653</v>
      </c>
    </row>
    <row r="354" spans="1:17">
      <c r="A354" s="6" t="s">
        <v>516</v>
      </c>
      <c r="B354" s="6" t="s">
        <v>1680</v>
      </c>
      <c r="C354" s="6" t="s">
        <v>653</v>
      </c>
      <c r="D354" s="6" t="s">
        <v>653</v>
      </c>
      <c r="E354" s="6" t="s">
        <v>653</v>
      </c>
      <c r="F354" s="6" t="s">
        <v>653</v>
      </c>
      <c r="G354" s="6" t="s">
        <v>653</v>
      </c>
      <c r="H354" s="6" t="s">
        <v>653</v>
      </c>
      <c r="I354" s="6" t="s">
        <v>653</v>
      </c>
      <c r="J354" s="6" t="s">
        <v>653</v>
      </c>
      <c r="K354" s="6" t="s">
        <v>653</v>
      </c>
      <c r="L354" s="6" t="s">
        <v>653</v>
      </c>
      <c r="M354" s="6" t="s">
        <v>653</v>
      </c>
      <c r="N354" s="6" t="s">
        <v>653</v>
      </c>
      <c r="O354" s="6" t="s">
        <v>653</v>
      </c>
      <c r="P354" s="6" t="s">
        <v>653</v>
      </c>
      <c r="Q354" s="6" t="s">
        <v>653</v>
      </c>
    </row>
    <row r="355" spans="1:17">
      <c r="A355" s="6" t="s">
        <v>517</v>
      </c>
      <c r="B355" s="6" t="s">
        <v>782</v>
      </c>
      <c r="C355" s="6" t="s">
        <v>653</v>
      </c>
      <c r="D355" s="6" t="s">
        <v>653</v>
      </c>
      <c r="E355" s="6" t="s">
        <v>653</v>
      </c>
      <c r="F355" s="6" t="s">
        <v>653</v>
      </c>
      <c r="G355" s="6" t="s">
        <v>653</v>
      </c>
      <c r="H355" s="6" t="s">
        <v>653</v>
      </c>
      <c r="I355" s="6" t="s">
        <v>653</v>
      </c>
      <c r="J355" s="6" t="s">
        <v>653</v>
      </c>
      <c r="K355" s="6" t="s">
        <v>653</v>
      </c>
      <c r="L355" s="6" t="s">
        <v>653</v>
      </c>
      <c r="M355" s="6" t="s">
        <v>653</v>
      </c>
      <c r="N355" s="6" t="s">
        <v>653</v>
      </c>
      <c r="O355" s="6" t="s">
        <v>653</v>
      </c>
      <c r="P355" s="6" t="s">
        <v>653</v>
      </c>
      <c r="Q355" s="6" t="s">
        <v>653</v>
      </c>
    </row>
    <row r="356" spans="1:17">
      <c r="A356" s="6" t="s">
        <v>518</v>
      </c>
      <c r="B356" s="6" t="s">
        <v>783</v>
      </c>
      <c r="C356" s="6" t="s">
        <v>653</v>
      </c>
      <c r="D356" s="6" t="s">
        <v>653</v>
      </c>
      <c r="E356" s="6" t="s">
        <v>653</v>
      </c>
      <c r="F356" s="6" t="s">
        <v>653</v>
      </c>
      <c r="G356" s="6" t="s">
        <v>653</v>
      </c>
      <c r="H356" s="6" t="s">
        <v>653</v>
      </c>
      <c r="I356" s="6" t="s">
        <v>653</v>
      </c>
      <c r="J356" s="6" t="s">
        <v>653</v>
      </c>
      <c r="K356" s="6" t="s">
        <v>653</v>
      </c>
      <c r="L356" s="6" t="s">
        <v>653</v>
      </c>
      <c r="M356" s="6" t="s">
        <v>653</v>
      </c>
      <c r="N356" s="6" t="s">
        <v>653</v>
      </c>
      <c r="O356" s="6" t="s">
        <v>653</v>
      </c>
      <c r="P356" s="6" t="s">
        <v>653</v>
      </c>
      <c r="Q356" s="6" t="s">
        <v>653</v>
      </c>
    </row>
    <row r="357" spans="1:17">
      <c r="A357" s="6" t="s">
        <v>155</v>
      </c>
      <c r="B357" s="6" t="s">
        <v>278</v>
      </c>
      <c r="C357" s="6" t="s">
        <v>653</v>
      </c>
      <c r="D357" s="6" t="s">
        <v>653</v>
      </c>
      <c r="E357" s="6" t="s">
        <v>653</v>
      </c>
      <c r="F357" s="6" t="s">
        <v>653</v>
      </c>
      <c r="G357" s="6" t="s">
        <v>653</v>
      </c>
      <c r="H357" s="6" t="s">
        <v>653</v>
      </c>
      <c r="I357" s="6" t="s">
        <v>653</v>
      </c>
      <c r="J357" s="6" t="s">
        <v>653</v>
      </c>
      <c r="K357" s="6" t="s">
        <v>653</v>
      </c>
      <c r="L357" s="6" t="s">
        <v>653</v>
      </c>
      <c r="M357" s="6" t="s">
        <v>653</v>
      </c>
      <c r="N357" s="6" t="s">
        <v>653</v>
      </c>
      <c r="O357" s="6" t="s">
        <v>653</v>
      </c>
      <c r="P357" s="6" t="s">
        <v>653</v>
      </c>
      <c r="Q357" s="6" t="s">
        <v>653</v>
      </c>
    </row>
    <row r="358" spans="1:17">
      <c r="A358" s="6" t="s">
        <v>176</v>
      </c>
      <c r="B358" s="6" t="s">
        <v>291</v>
      </c>
      <c r="C358" s="6">
        <v>0.48299999999999998</v>
      </c>
      <c r="D358" s="6">
        <v>0.48299999999999998</v>
      </c>
      <c r="E358" s="6">
        <v>0.48299999999999998</v>
      </c>
      <c r="F358" s="6">
        <v>882.94360000000006</v>
      </c>
      <c r="G358" s="6">
        <v>3.0800000000000001E-2</v>
      </c>
      <c r="H358" s="6">
        <v>882.94360000000006</v>
      </c>
      <c r="I358" s="6">
        <v>3.0800000000000001E-2</v>
      </c>
      <c r="J358" s="6">
        <v>882.94360000000006</v>
      </c>
      <c r="K358" s="6">
        <v>3.0800000000000001E-2</v>
      </c>
      <c r="L358" s="6">
        <v>0</v>
      </c>
      <c r="M358" s="6">
        <v>0</v>
      </c>
      <c r="N358" s="6">
        <v>0</v>
      </c>
      <c r="O358" s="6">
        <v>0</v>
      </c>
      <c r="P358" s="6">
        <v>0</v>
      </c>
      <c r="Q358" s="6">
        <v>0</v>
      </c>
    </row>
    <row r="359" spans="1:17">
      <c r="A359" s="6" t="s">
        <v>519</v>
      </c>
      <c r="B359" s="6" t="s">
        <v>784</v>
      </c>
      <c r="C359" s="6" t="s">
        <v>653</v>
      </c>
      <c r="D359" s="6" t="s">
        <v>653</v>
      </c>
      <c r="E359" s="6" t="s">
        <v>653</v>
      </c>
      <c r="F359" s="6" t="s">
        <v>653</v>
      </c>
      <c r="G359" s="6" t="s">
        <v>653</v>
      </c>
      <c r="H359" s="6" t="s">
        <v>653</v>
      </c>
      <c r="I359" s="6" t="s">
        <v>653</v>
      </c>
      <c r="J359" s="6" t="s">
        <v>653</v>
      </c>
      <c r="K359" s="6" t="s">
        <v>653</v>
      </c>
      <c r="L359" s="6" t="s">
        <v>653</v>
      </c>
      <c r="M359" s="6" t="s">
        <v>653</v>
      </c>
      <c r="N359" s="6" t="s">
        <v>653</v>
      </c>
      <c r="O359" s="6" t="s">
        <v>653</v>
      </c>
      <c r="P359" s="6" t="s">
        <v>653</v>
      </c>
      <c r="Q359" s="6" t="s">
        <v>653</v>
      </c>
    </row>
    <row r="360" spans="1:17">
      <c r="A360" s="6" t="s">
        <v>520</v>
      </c>
      <c r="B360" s="6" t="s">
        <v>1506</v>
      </c>
      <c r="C360" s="6" t="s">
        <v>653</v>
      </c>
      <c r="D360" s="6" t="s">
        <v>653</v>
      </c>
      <c r="E360" s="6" t="s">
        <v>653</v>
      </c>
      <c r="F360" s="6" t="s">
        <v>653</v>
      </c>
      <c r="G360" s="6" t="s">
        <v>653</v>
      </c>
      <c r="H360" s="6" t="s">
        <v>653</v>
      </c>
      <c r="I360" s="6" t="s">
        <v>653</v>
      </c>
      <c r="J360" s="6" t="s">
        <v>653</v>
      </c>
      <c r="K360" s="6" t="s">
        <v>653</v>
      </c>
      <c r="L360" s="6" t="s">
        <v>653</v>
      </c>
      <c r="M360" s="6" t="s">
        <v>653</v>
      </c>
      <c r="N360" s="6" t="s">
        <v>653</v>
      </c>
      <c r="O360" s="6" t="s">
        <v>653</v>
      </c>
      <c r="P360" s="6" t="s">
        <v>653</v>
      </c>
      <c r="Q360" s="6" t="s">
        <v>653</v>
      </c>
    </row>
    <row r="361" spans="1:17">
      <c r="A361" s="6" t="s">
        <v>521</v>
      </c>
      <c r="B361" s="6" t="s">
        <v>785</v>
      </c>
      <c r="C361" s="6" t="s">
        <v>653</v>
      </c>
      <c r="D361" s="6" t="s">
        <v>653</v>
      </c>
      <c r="E361" s="6" t="s">
        <v>653</v>
      </c>
      <c r="F361" s="6" t="s">
        <v>653</v>
      </c>
      <c r="G361" s="6" t="s">
        <v>653</v>
      </c>
      <c r="H361" s="6" t="s">
        <v>653</v>
      </c>
      <c r="I361" s="6" t="s">
        <v>653</v>
      </c>
      <c r="J361" s="6" t="s">
        <v>653</v>
      </c>
      <c r="K361" s="6" t="s">
        <v>653</v>
      </c>
      <c r="L361" s="6" t="s">
        <v>653</v>
      </c>
      <c r="M361" s="6" t="s">
        <v>653</v>
      </c>
      <c r="N361" s="6" t="s">
        <v>653</v>
      </c>
      <c r="O361" s="6" t="s">
        <v>653</v>
      </c>
      <c r="P361" s="6" t="s">
        <v>653</v>
      </c>
      <c r="Q361" s="6" t="s">
        <v>653</v>
      </c>
    </row>
    <row r="362" spans="1:17">
      <c r="A362" s="6" t="s">
        <v>181</v>
      </c>
      <c r="B362" s="6" t="s">
        <v>294</v>
      </c>
      <c r="C362" s="6" t="s">
        <v>653</v>
      </c>
      <c r="D362" s="6" t="s">
        <v>653</v>
      </c>
      <c r="E362" s="6" t="s">
        <v>653</v>
      </c>
      <c r="F362" s="6" t="s">
        <v>653</v>
      </c>
      <c r="G362" s="6" t="s">
        <v>653</v>
      </c>
      <c r="H362" s="6" t="s">
        <v>653</v>
      </c>
      <c r="I362" s="6" t="s">
        <v>653</v>
      </c>
      <c r="J362" s="6" t="s">
        <v>653</v>
      </c>
      <c r="K362" s="6" t="s">
        <v>653</v>
      </c>
      <c r="L362" s="6" t="s">
        <v>653</v>
      </c>
      <c r="M362" s="6" t="s">
        <v>653</v>
      </c>
      <c r="N362" s="6" t="s">
        <v>653</v>
      </c>
      <c r="O362" s="6" t="s">
        <v>653</v>
      </c>
      <c r="P362" s="6" t="s">
        <v>653</v>
      </c>
      <c r="Q362" s="6" t="s">
        <v>653</v>
      </c>
    </row>
    <row r="363" spans="1:17">
      <c r="A363" s="6" t="s">
        <v>128</v>
      </c>
      <c r="B363" s="6" t="s">
        <v>270</v>
      </c>
      <c r="C363" s="6" t="s">
        <v>653</v>
      </c>
      <c r="D363" s="6" t="s">
        <v>653</v>
      </c>
      <c r="E363" s="6" t="s">
        <v>653</v>
      </c>
      <c r="F363" s="6" t="s">
        <v>653</v>
      </c>
      <c r="G363" s="6" t="s">
        <v>653</v>
      </c>
      <c r="H363" s="6" t="s">
        <v>653</v>
      </c>
      <c r="I363" s="6" t="s">
        <v>653</v>
      </c>
      <c r="J363" s="6" t="s">
        <v>653</v>
      </c>
      <c r="K363" s="6" t="s">
        <v>653</v>
      </c>
      <c r="L363" s="6" t="s">
        <v>653</v>
      </c>
      <c r="M363" s="6" t="s">
        <v>653</v>
      </c>
      <c r="N363" s="6" t="s">
        <v>653</v>
      </c>
      <c r="O363" s="6" t="s">
        <v>653</v>
      </c>
      <c r="P363" s="6" t="s">
        <v>653</v>
      </c>
      <c r="Q363" s="6" t="s">
        <v>653</v>
      </c>
    </row>
    <row r="364" spans="1:17">
      <c r="A364" s="6" t="s">
        <v>522</v>
      </c>
      <c r="B364" s="6" t="s">
        <v>653</v>
      </c>
      <c r="C364" s="6" t="s">
        <v>653</v>
      </c>
      <c r="D364" s="6" t="s">
        <v>653</v>
      </c>
      <c r="E364" s="6" t="s">
        <v>653</v>
      </c>
      <c r="F364" s="6" t="s">
        <v>653</v>
      </c>
      <c r="G364" s="6" t="s">
        <v>653</v>
      </c>
      <c r="H364" s="6" t="s">
        <v>653</v>
      </c>
      <c r="I364" s="6" t="s">
        <v>653</v>
      </c>
      <c r="J364" s="6" t="s">
        <v>653</v>
      </c>
      <c r="K364" s="6" t="s">
        <v>653</v>
      </c>
      <c r="L364" s="6" t="s">
        <v>653</v>
      </c>
      <c r="M364" s="6" t="s">
        <v>653</v>
      </c>
      <c r="N364" s="6" t="s">
        <v>653</v>
      </c>
      <c r="O364" s="6" t="s">
        <v>653</v>
      </c>
      <c r="P364" s="6" t="s">
        <v>653</v>
      </c>
      <c r="Q364" s="6" t="s">
        <v>653</v>
      </c>
    </row>
    <row r="365" spans="1:17">
      <c r="A365" s="6" t="s">
        <v>523</v>
      </c>
      <c r="B365" s="6" t="s">
        <v>1681</v>
      </c>
      <c r="C365" s="6" t="s">
        <v>653</v>
      </c>
      <c r="D365" s="6" t="s">
        <v>653</v>
      </c>
      <c r="E365" s="6" t="s">
        <v>653</v>
      </c>
      <c r="F365" s="6" t="s">
        <v>653</v>
      </c>
      <c r="G365" s="6" t="s">
        <v>653</v>
      </c>
      <c r="H365" s="6" t="s">
        <v>653</v>
      </c>
      <c r="I365" s="6" t="s">
        <v>653</v>
      </c>
      <c r="J365" s="6" t="s">
        <v>653</v>
      </c>
      <c r="K365" s="6" t="s">
        <v>653</v>
      </c>
      <c r="L365" s="6" t="s">
        <v>653</v>
      </c>
      <c r="M365" s="6" t="s">
        <v>653</v>
      </c>
      <c r="N365" s="6" t="s">
        <v>653</v>
      </c>
      <c r="O365" s="6" t="s">
        <v>653</v>
      </c>
      <c r="P365" s="6" t="s">
        <v>653</v>
      </c>
      <c r="Q365" s="6" t="s">
        <v>653</v>
      </c>
    </row>
    <row r="366" spans="1:17">
      <c r="A366" s="6" t="s">
        <v>524</v>
      </c>
      <c r="B366" s="6" t="s">
        <v>786</v>
      </c>
      <c r="C366" s="6" t="s">
        <v>653</v>
      </c>
      <c r="D366" s="6" t="s">
        <v>653</v>
      </c>
      <c r="E366" s="6" t="s">
        <v>653</v>
      </c>
      <c r="F366" s="6" t="s">
        <v>653</v>
      </c>
      <c r="G366" s="6" t="s">
        <v>653</v>
      </c>
      <c r="H366" s="6" t="s">
        <v>653</v>
      </c>
      <c r="I366" s="6" t="s">
        <v>653</v>
      </c>
      <c r="J366" s="6" t="s">
        <v>653</v>
      </c>
      <c r="K366" s="6" t="s">
        <v>653</v>
      </c>
      <c r="L366" s="6" t="s">
        <v>653</v>
      </c>
      <c r="M366" s="6" t="s">
        <v>653</v>
      </c>
      <c r="N366" s="6" t="s">
        <v>653</v>
      </c>
      <c r="O366" s="6" t="s">
        <v>653</v>
      </c>
      <c r="P366" s="6" t="s">
        <v>653</v>
      </c>
      <c r="Q366" s="6" t="s">
        <v>653</v>
      </c>
    </row>
    <row r="367" spans="1:17">
      <c r="A367" s="6" t="s">
        <v>525</v>
      </c>
      <c r="B367" s="6" t="s">
        <v>787</v>
      </c>
      <c r="C367" s="6" t="s">
        <v>653</v>
      </c>
      <c r="D367" s="6" t="s">
        <v>653</v>
      </c>
      <c r="E367" s="6" t="s">
        <v>653</v>
      </c>
      <c r="F367" s="6" t="s">
        <v>653</v>
      </c>
      <c r="G367" s="6" t="s">
        <v>653</v>
      </c>
      <c r="H367" s="6" t="s">
        <v>653</v>
      </c>
      <c r="I367" s="6" t="s">
        <v>653</v>
      </c>
      <c r="J367" s="6" t="s">
        <v>653</v>
      </c>
      <c r="K367" s="6" t="s">
        <v>653</v>
      </c>
      <c r="L367" s="6" t="s">
        <v>653</v>
      </c>
      <c r="M367" s="6" t="s">
        <v>653</v>
      </c>
      <c r="N367" s="6" t="s">
        <v>653</v>
      </c>
      <c r="O367" s="6" t="s">
        <v>653</v>
      </c>
      <c r="P367" s="6" t="s">
        <v>653</v>
      </c>
      <c r="Q367" s="6" t="s">
        <v>653</v>
      </c>
    </row>
    <row r="368" spans="1:17">
      <c r="A368" s="6" t="s">
        <v>159</v>
      </c>
      <c r="B368" s="6" t="s">
        <v>1314</v>
      </c>
      <c r="C368" s="6">
        <v>0.5</v>
      </c>
      <c r="D368" s="6">
        <v>0.5</v>
      </c>
      <c r="E368" s="6">
        <v>0.45</v>
      </c>
      <c r="F368" s="6">
        <v>0</v>
      </c>
      <c r="G368" s="6">
        <v>0</v>
      </c>
      <c r="H368" s="6" t="s">
        <v>1315</v>
      </c>
      <c r="I368" s="6" t="s">
        <v>1315</v>
      </c>
      <c r="J368" s="6" t="s">
        <v>1315</v>
      </c>
      <c r="K368" s="6" t="s">
        <v>1315</v>
      </c>
      <c r="L368" s="6">
        <v>0</v>
      </c>
      <c r="M368" s="6">
        <v>0</v>
      </c>
      <c r="N368" s="6" t="s">
        <v>1315</v>
      </c>
      <c r="O368" s="6" t="s">
        <v>1315</v>
      </c>
      <c r="P368" s="6" t="s">
        <v>1315</v>
      </c>
      <c r="Q368" s="6" t="s">
        <v>1315</v>
      </c>
    </row>
    <row r="369" spans="1:17">
      <c r="A369" s="6" t="s">
        <v>526</v>
      </c>
      <c r="B369" s="6" t="s">
        <v>788</v>
      </c>
      <c r="C369" s="6">
        <v>0.36399999999999999</v>
      </c>
      <c r="D369" s="6" t="s">
        <v>325</v>
      </c>
      <c r="E369" s="6" t="s">
        <v>325</v>
      </c>
      <c r="F369" s="6">
        <v>2582</v>
      </c>
      <c r="G369" s="6" t="s">
        <v>867</v>
      </c>
      <c r="H369" s="6" t="s">
        <v>867</v>
      </c>
      <c r="I369" s="6" t="s">
        <v>867</v>
      </c>
      <c r="J369" s="6" t="s">
        <v>867</v>
      </c>
      <c r="K369" s="6" t="s">
        <v>867</v>
      </c>
      <c r="L369" s="6">
        <v>79</v>
      </c>
      <c r="M369" s="6" t="s">
        <v>867</v>
      </c>
      <c r="N369" s="6" t="s">
        <v>867</v>
      </c>
      <c r="O369" s="6" t="s">
        <v>867</v>
      </c>
      <c r="P369" s="6" t="s">
        <v>867</v>
      </c>
      <c r="Q369" s="6" t="s">
        <v>867</v>
      </c>
    </row>
    <row r="370" spans="1:17">
      <c r="A370" s="6" t="s">
        <v>527</v>
      </c>
      <c r="B370" s="6" t="s">
        <v>789</v>
      </c>
      <c r="C370" s="6" t="s">
        <v>653</v>
      </c>
      <c r="D370" s="6" t="s">
        <v>653</v>
      </c>
      <c r="E370" s="6" t="s">
        <v>653</v>
      </c>
      <c r="F370" s="6" t="s">
        <v>653</v>
      </c>
      <c r="G370" s="6" t="s">
        <v>653</v>
      </c>
      <c r="H370" s="6" t="s">
        <v>653</v>
      </c>
      <c r="I370" s="6" t="s">
        <v>653</v>
      </c>
      <c r="J370" s="6" t="s">
        <v>653</v>
      </c>
      <c r="K370" s="6" t="s">
        <v>653</v>
      </c>
      <c r="L370" s="6" t="s">
        <v>653</v>
      </c>
      <c r="M370" s="6" t="s">
        <v>653</v>
      </c>
      <c r="N370" s="6" t="s">
        <v>653</v>
      </c>
      <c r="O370" s="6" t="s">
        <v>653</v>
      </c>
      <c r="P370" s="6" t="s">
        <v>653</v>
      </c>
      <c r="Q370" s="6" t="s">
        <v>653</v>
      </c>
    </row>
    <row r="371" spans="1:17">
      <c r="A371" s="6" t="s">
        <v>528</v>
      </c>
      <c r="B371" s="6" t="s">
        <v>790</v>
      </c>
      <c r="C371" s="6">
        <v>0.47</v>
      </c>
      <c r="D371" s="6">
        <v>0.47</v>
      </c>
      <c r="E371" s="6">
        <v>0.45</v>
      </c>
      <c r="F371" s="6">
        <v>0</v>
      </c>
      <c r="G371" s="6">
        <v>0</v>
      </c>
      <c r="H371" s="6">
        <v>0</v>
      </c>
      <c r="I371" s="6">
        <v>0</v>
      </c>
      <c r="J371" s="6">
        <v>0</v>
      </c>
      <c r="K371" s="6">
        <v>0</v>
      </c>
      <c r="L371" s="6">
        <v>0</v>
      </c>
      <c r="M371" s="6">
        <v>0</v>
      </c>
      <c r="N371" s="6">
        <v>0</v>
      </c>
      <c r="O371" s="6">
        <v>0</v>
      </c>
      <c r="P371" s="6">
        <v>0</v>
      </c>
      <c r="Q371" s="6">
        <v>0</v>
      </c>
    </row>
    <row r="372" spans="1:17">
      <c r="A372" s="6" t="s">
        <v>529</v>
      </c>
      <c r="B372" s="6" t="s">
        <v>791</v>
      </c>
      <c r="C372" s="6" t="s">
        <v>653</v>
      </c>
      <c r="D372" s="6" t="s">
        <v>653</v>
      </c>
      <c r="E372" s="6" t="s">
        <v>653</v>
      </c>
      <c r="F372" s="6" t="s">
        <v>653</v>
      </c>
      <c r="G372" s="6" t="s">
        <v>653</v>
      </c>
      <c r="H372" s="6" t="s">
        <v>653</v>
      </c>
      <c r="I372" s="6" t="s">
        <v>653</v>
      </c>
      <c r="J372" s="6" t="s">
        <v>653</v>
      </c>
      <c r="K372" s="6" t="s">
        <v>653</v>
      </c>
      <c r="L372" s="6" t="s">
        <v>653</v>
      </c>
      <c r="M372" s="6" t="s">
        <v>653</v>
      </c>
      <c r="N372" s="6" t="s">
        <v>653</v>
      </c>
      <c r="O372" s="6" t="s">
        <v>653</v>
      </c>
      <c r="P372" s="6" t="s">
        <v>653</v>
      </c>
      <c r="Q372" s="6" t="s">
        <v>653</v>
      </c>
    </row>
    <row r="373" spans="1:17">
      <c r="A373" s="6" t="s">
        <v>530</v>
      </c>
      <c r="B373" s="6" t="s">
        <v>792</v>
      </c>
      <c r="C373" s="6" t="s">
        <v>653</v>
      </c>
      <c r="D373" s="6" t="s">
        <v>653</v>
      </c>
      <c r="E373" s="6" t="s">
        <v>653</v>
      </c>
      <c r="F373" s="6" t="s">
        <v>653</v>
      </c>
      <c r="G373" s="6" t="s">
        <v>653</v>
      </c>
      <c r="H373" s="6" t="s">
        <v>653</v>
      </c>
      <c r="I373" s="6" t="s">
        <v>653</v>
      </c>
      <c r="J373" s="6" t="s">
        <v>653</v>
      </c>
      <c r="K373" s="6" t="s">
        <v>653</v>
      </c>
      <c r="L373" s="6" t="s">
        <v>653</v>
      </c>
      <c r="M373" s="6" t="s">
        <v>653</v>
      </c>
      <c r="N373" s="6" t="s">
        <v>653</v>
      </c>
      <c r="O373" s="6" t="s">
        <v>653</v>
      </c>
      <c r="P373" s="6" t="s">
        <v>653</v>
      </c>
      <c r="Q373" s="6" t="s">
        <v>653</v>
      </c>
    </row>
    <row r="374" spans="1:17">
      <c r="A374" s="6" t="s">
        <v>531</v>
      </c>
      <c r="B374" s="6" t="s">
        <v>1153</v>
      </c>
      <c r="C374" s="6">
        <v>0.39900000000000002</v>
      </c>
      <c r="D374" s="6">
        <v>0.435</v>
      </c>
      <c r="E374" s="6" t="s">
        <v>1913</v>
      </c>
      <c r="F374" s="6">
        <v>0</v>
      </c>
      <c r="G374" s="6">
        <v>0</v>
      </c>
      <c r="H374" s="6" t="s">
        <v>868</v>
      </c>
      <c r="I374" s="6" t="s">
        <v>868</v>
      </c>
      <c r="J374" s="6" t="s">
        <v>868</v>
      </c>
      <c r="K374" s="6" t="s">
        <v>868</v>
      </c>
      <c r="L374" s="6">
        <v>0</v>
      </c>
      <c r="M374" s="6">
        <v>0</v>
      </c>
      <c r="N374" s="6" t="s">
        <v>868</v>
      </c>
      <c r="O374" s="6" t="s">
        <v>868</v>
      </c>
      <c r="P374" s="6" t="s">
        <v>868</v>
      </c>
      <c r="Q374" s="6" t="s">
        <v>868</v>
      </c>
    </row>
    <row r="375" spans="1:17">
      <c r="A375" s="6" t="s">
        <v>532</v>
      </c>
      <c r="B375" s="6" t="s">
        <v>793</v>
      </c>
      <c r="C375" s="6">
        <v>0.433</v>
      </c>
      <c r="D375" s="6">
        <v>0.432</v>
      </c>
      <c r="E375" s="6" t="s">
        <v>872</v>
      </c>
      <c r="F375" s="6">
        <v>0</v>
      </c>
      <c r="G375" s="6">
        <v>0</v>
      </c>
      <c r="H375" s="6">
        <v>0</v>
      </c>
      <c r="I375" s="6">
        <v>0</v>
      </c>
      <c r="J375" s="6" t="s">
        <v>867</v>
      </c>
      <c r="K375" s="6">
        <v>0</v>
      </c>
      <c r="L375" s="6">
        <v>0</v>
      </c>
      <c r="M375" s="6">
        <v>0</v>
      </c>
      <c r="N375" s="6">
        <v>0</v>
      </c>
      <c r="O375" s="6">
        <v>0</v>
      </c>
      <c r="P375" s="6">
        <v>0</v>
      </c>
      <c r="Q375" s="6">
        <v>0</v>
      </c>
    </row>
    <row r="376" spans="1:17">
      <c r="A376" s="6" t="s">
        <v>533</v>
      </c>
      <c r="B376" s="6" t="s">
        <v>794</v>
      </c>
      <c r="C376" s="6" t="s">
        <v>1914</v>
      </c>
      <c r="D376" s="6" t="s">
        <v>325</v>
      </c>
      <c r="E376" s="6" t="s">
        <v>325</v>
      </c>
      <c r="F376" s="6">
        <v>0</v>
      </c>
      <c r="G376" s="6">
        <v>0</v>
      </c>
      <c r="H376" s="6">
        <v>0</v>
      </c>
      <c r="I376" s="6">
        <v>0</v>
      </c>
      <c r="J376" s="6">
        <v>0</v>
      </c>
      <c r="K376" s="6">
        <v>0</v>
      </c>
      <c r="L376" s="6">
        <v>0</v>
      </c>
      <c r="M376" s="6">
        <v>0</v>
      </c>
      <c r="N376" s="6">
        <v>0</v>
      </c>
      <c r="O376" s="6">
        <v>0</v>
      </c>
      <c r="P376" s="6">
        <v>0</v>
      </c>
      <c r="Q376" s="6">
        <v>0</v>
      </c>
    </row>
    <row r="377" spans="1:17">
      <c r="A377" s="6" t="s">
        <v>534</v>
      </c>
      <c r="B377" s="6" t="s">
        <v>1915</v>
      </c>
      <c r="C377" s="6" t="s">
        <v>653</v>
      </c>
      <c r="D377" s="6" t="s">
        <v>653</v>
      </c>
      <c r="E377" s="6" t="s">
        <v>653</v>
      </c>
      <c r="F377" s="6" t="s">
        <v>653</v>
      </c>
      <c r="G377" s="6" t="s">
        <v>653</v>
      </c>
      <c r="H377" s="6" t="s">
        <v>653</v>
      </c>
      <c r="I377" s="6" t="s">
        <v>653</v>
      </c>
      <c r="J377" s="6" t="s">
        <v>653</v>
      </c>
      <c r="K377" s="6" t="s">
        <v>653</v>
      </c>
      <c r="L377" s="6" t="s">
        <v>653</v>
      </c>
      <c r="M377" s="6" t="s">
        <v>653</v>
      </c>
      <c r="N377" s="6" t="s">
        <v>653</v>
      </c>
      <c r="O377" s="6" t="s">
        <v>653</v>
      </c>
      <c r="P377" s="6" t="s">
        <v>653</v>
      </c>
      <c r="Q377" s="6" t="s">
        <v>653</v>
      </c>
    </row>
    <row r="378" spans="1:17">
      <c r="A378" s="6" t="s">
        <v>535</v>
      </c>
      <c r="B378" s="6" t="s">
        <v>653</v>
      </c>
      <c r="C378" s="6" t="s">
        <v>653</v>
      </c>
      <c r="D378" s="6" t="s">
        <v>653</v>
      </c>
      <c r="E378" s="6" t="s">
        <v>653</v>
      </c>
      <c r="F378" s="6" t="s">
        <v>653</v>
      </c>
      <c r="G378" s="6" t="s">
        <v>653</v>
      </c>
      <c r="H378" s="6" t="s">
        <v>653</v>
      </c>
      <c r="I378" s="6" t="s">
        <v>653</v>
      </c>
      <c r="J378" s="6" t="s">
        <v>653</v>
      </c>
      <c r="K378" s="6" t="s">
        <v>653</v>
      </c>
      <c r="L378" s="6" t="s">
        <v>653</v>
      </c>
      <c r="M378" s="6" t="s">
        <v>653</v>
      </c>
      <c r="N378" s="6" t="s">
        <v>653</v>
      </c>
      <c r="O378" s="6" t="s">
        <v>653</v>
      </c>
      <c r="P378" s="6" t="s">
        <v>653</v>
      </c>
      <c r="Q378" s="6" t="s">
        <v>653</v>
      </c>
    </row>
    <row r="379" spans="1:17">
      <c r="A379" s="6" t="s">
        <v>536</v>
      </c>
      <c r="B379" s="6" t="s">
        <v>795</v>
      </c>
      <c r="C379" s="6" t="s">
        <v>653</v>
      </c>
      <c r="D379" s="6" t="s">
        <v>653</v>
      </c>
      <c r="E379" s="6" t="s">
        <v>653</v>
      </c>
      <c r="F379" s="6" t="s">
        <v>653</v>
      </c>
      <c r="G379" s="6" t="s">
        <v>653</v>
      </c>
      <c r="H379" s="6" t="s">
        <v>653</v>
      </c>
      <c r="I379" s="6" t="s">
        <v>653</v>
      </c>
      <c r="J379" s="6" t="s">
        <v>653</v>
      </c>
      <c r="K379" s="6" t="s">
        <v>653</v>
      </c>
      <c r="L379" s="6" t="s">
        <v>653</v>
      </c>
      <c r="M379" s="6" t="s">
        <v>653</v>
      </c>
      <c r="N379" s="6" t="s">
        <v>653</v>
      </c>
      <c r="O379" s="6" t="s">
        <v>653</v>
      </c>
      <c r="P379" s="6" t="s">
        <v>653</v>
      </c>
      <c r="Q379" s="6" t="s">
        <v>653</v>
      </c>
    </row>
    <row r="380" spans="1:17">
      <c r="A380" s="6" t="s">
        <v>537</v>
      </c>
      <c r="B380" s="6" t="s">
        <v>796</v>
      </c>
      <c r="C380" s="6" t="s">
        <v>653</v>
      </c>
      <c r="D380" s="6" t="s">
        <v>653</v>
      </c>
      <c r="E380" s="6" t="s">
        <v>653</v>
      </c>
      <c r="F380" s="6" t="s">
        <v>653</v>
      </c>
      <c r="G380" s="6" t="s">
        <v>653</v>
      </c>
      <c r="H380" s="6" t="s">
        <v>653</v>
      </c>
      <c r="I380" s="6" t="s">
        <v>653</v>
      </c>
      <c r="J380" s="6" t="s">
        <v>653</v>
      </c>
      <c r="K380" s="6" t="s">
        <v>653</v>
      </c>
      <c r="L380" s="6" t="s">
        <v>653</v>
      </c>
      <c r="M380" s="6" t="s">
        <v>653</v>
      </c>
      <c r="N380" s="6" t="s">
        <v>653</v>
      </c>
      <c r="O380" s="6" t="s">
        <v>653</v>
      </c>
      <c r="P380" s="6" t="s">
        <v>653</v>
      </c>
      <c r="Q380" s="6" t="s">
        <v>653</v>
      </c>
    </row>
    <row r="381" spans="1:17">
      <c r="A381" s="6" t="s">
        <v>538</v>
      </c>
      <c r="B381" s="6" t="s">
        <v>797</v>
      </c>
      <c r="C381" s="6" t="s">
        <v>653</v>
      </c>
      <c r="D381" s="6" t="s">
        <v>653</v>
      </c>
      <c r="E381" s="6" t="s">
        <v>653</v>
      </c>
      <c r="F381" s="6" t="s">
        <v>653</v>
      </c>
      <c r="G381" s="6" t="s">
        <v>653</v>
      </c>
      <c r="H381" s="6" t="s">
        <v>653</v>
      </c>
      <c r="I381" s="6" t="s">
        <v>653</v>
      </c>
      <c r="J381" s="6" t="s">
        <v>653</v>
      </c>
      <c r="K381" s="6" t="s">
        <v>653</v>
      </c>
      <c r="L381" s="6" t="s">
        <v>653</v>
      </c>
      <c r="M381" s="6" t="s">
        <v>653</v>
      </c>
      <c r="N381" s="6" t="s">
        <v>653</v>
      </c>
      <c r="O381" s="6" t="s">
        <v>653</v>
      </c>
      <c r="P381" s="6" t="s">
        <v>653</v>
      </c>
      <c r="Q381" s="6" t="s">
        <v>653</v>
      </c>
    </row>
    <row r="382" spans="1:17">
      <c r="A382" s="6" t="s">
        <v>539</v>
      </c>
      <c r="B382" s="6" t="s">
        <v>798</v>
      </c>
      <c r="C382" s="6" t="s">
        <v>653</v>
      </c>
      <c r="D382" s="6" t="s">
        <v>653</v>
      </c>
      <c r="E382" s="6" t="s">
        <v>653</v>
      </c>
      <c r="F382" s="6" t="s">
        <v>653</v>
      </c>
      <c r="G382" s="6" t="s">
        <v>653</v>
      </c>
      <c r="H382" s="6" t="s">
        <v>653</v>
      </c>
      <c r="I382" s="6" t="s">
        <v>653</v>
      </c>
      <c r="J382" s="6" t="s">
        <v>653</v>
      </c>
      <c r="K382" s="6" t="s">
        <v>653</v>
      </c>
      <c r="L382" s="6" t="s">
        <v>653</v>
      </c>
      <c r="M382" s="6" t="s">
        <v>653</v>
      </c>
      <c r="N382" s="6" t="s">
        <v>653</v>
      </c>
      <c r="O382" s="6" t="s">
        <v>653</v>
      </c>
      <c r="P382" s="6" t="s">
        <v>653</v>
      </c>
      <c r="Q382" s="6" t="s">
        <v>653</v>
      </c>
    </row>
    <row r="383" spans="1:17">
      <c r="A383" s="6" t="s">
        <v>540</v>
      </c>
      <c r="B383" s="6" t="s">
        <v>799</v>
      </c>
      <c r="C383" s="6" t="s">
        <v>653</v>
      </c>
      <c r="D383" s="6" t="s">
        <v>653</v>
      </c>
      <c r="E383" s="6" t="s">
        <v>653</v>
      </c>
      <c r="F383" s="6" t="s">
        <v>653</v>
      </c>
      <c r="G383" s="6" t="s">
        <v>653</v>
      </c>
      <c r="H383" s="6" t="s">
        <v>653</v>
      </c>
      <c r="I383" s="6" t="s">
        <v>653</v>
      </c>
      <c r="J383" s="6" t="s">
        <v>653</v>
      </c>
      <c r="K383" s="6" t="s">
        <v>653</v>
      </c>
      <c r="L383" s="6" t="s">
        <v>653</v>
      </c>
      <c r="M383" s="6" t="s">
        <v>653</v>
      </c>
      <c r="N383" s="6" t="s">
        <v>653</v>
      </c>
      <c r="O383" s="6" t="s">
        <v>653</v>
      </c>
      <c r="P383" s="6" t="s">
        <v>653</v>
      </c>
      <c r="Q383" s="6" t="s">
        <v>653</v>
      </c>
    </row>
    <row r="384" spans="1:17">
      <c r="A384" s="6" t="s">
        <v>541</v>
      </c>
      <c r="B384" s="6" t="s">
        <v>800</v>
      </c>
      <c r="C384" s="6">
        <v>0.45</v>
      </c>
      <c r="D384" s="6">
        <v>0.41</v>
      </c>
      <c r="E384" s="6">
        <v>0.3</v>
      </c>
      <c r="F384" s="6">
        <v>4000</v>
      </c>
      <c r="G384" s="6">
        <v>0.3</v>
      </c>
      <c r="H384" s="6">
        <v>6000</v>
      </c>
      <c r="I384" s="6">
        <v>0.4</v>
      </c>
      <c r="J384" s="6">
        <v>10000</v>
      </c>
      <c r="K384" s="6">
        <v>0.6</v>
      </c>
      <c r="L384" s="6">
        <v>0</v>
      </c>
      <c r="M384" s="6">
        <v>5.0000000000000001E-3</v>
      </c>
      <c r="N384" s="6">
        <v>0</v>
      </c>
      <c r="O384" s="6">
        <v>0.01</v>
      </c>
      <c r="P384" s="6">
        <v>3600</v>
      </c>
      <c r="Q384" s="6">
        <v>0.05</v>
      </c>
    </row>
    <row r="385" spans="1:17">
      <c r="A385" s="6" t="s">
        <v>542</v>
      </c>
      <c r="B385" s="6" t="s">
        <v>904</v>
      </c>
      <c r="C385" s="6" t="s">
        <v>653</v>
      </c>
      <c r="D385" s="6" t="s">
        <v>653</v>
      </c>
      <c r="E385" s="6" t="s">
        <v>653</v>
      </c>
      <c r="F385" s="6" t="s">
        <v>653</v>
      </c>
      <c r="G385" s="6" t="s">
        <v>653</v>
      </c>
      <c r="H385" s="6" t="s">
        <v>653</v>
      </c>
      <c r="I385" s="6" t="s">
        <v>653</v>
      </c>
      <c r="J385" s="6" t="s">
        <v>653</v>
      </c>
      <c r="K385" s="6" t="s">
        <v>653</v>
      </c>
      <c r="L385" s="6" t="s">
        <v>653</v>
      </c>
      <c r="M385" s="6" t="s">
        <v>653</v>
      </c>
      <c r="N385" s="6" t="s">
        <v>653</v>
      </c>
      <c r="O385" s="6" t="s">
        <v>653</v>
      </c>
      <c r="P385" s="6" t="s">
        <v>653</v>
      </c>
      <c r="Q385" s="6" t="s">
        <v>653</v>
      </c>
    </row>
    <row r="386" spans="1:17">
      <c r="A386" s="6" t="s">
        <v>543</v>
      </c>
      <c r="B386" s="6" t="s">
        <v>801</v>
      </c>
      <c r="C386" s="6" t="s">
        <v>653</v>
      </c>
      <c r="D386" s="6" t="s">
        <v>653</v>
      </c>
      <c r="E386" s="6" t="s">
        <v>653</v>
      </c>
      <c r="F386" s="6" t="s">
        <v>653</v>
      </c>
      <c r="G386" s="6" t="s">
        <v>653</v>
      </c>
      <c r="H386" s="6" t="s">
        <v>653</v>
      </c>
      <c r="I386" s="6" t="s">
        <v>653</v>
      </c>
      <c r="J386" s="6" t="s">
        <v>653</v>
      </c>
      <c r="K386" s="6" t="s">
        <v>653</v>
      </c>
      <c r="L386" s="6" t="s">
        <v>653</v>
      </c>
      <c r="M386" s="6" t="s">
        <v>653</v>
      </c>
      <c r="N386" s="6" t="s">
        <v>653</v>
      </c>
      <c r="O386" s="6" t="s">
        <v>653</v>
      </c>
      <c r="P386" s="6" t="s">
        <v>653</v>
      </c>
      <c r="Q386" s="6" t="s">
        <v>653</v>
      </c>
    </row>
    <row r="387" spans="1:17">
      <c r="A387" s="6" t="s">
        <v>208</v>
      </c>
      <c r="B387" s="6" t="s">
        <v>653</v>
      </c>
      <c r="C387" s="6" t="s">
        <v>653</v>
      </c>
      <c r="D387" s="6" t="s">
        <v>653</v>
      </c>
      <c r="E387" s="6" t="s">
        <v>653</v>
      </c>
      <c r="F387" s="6" t="s">
        <v>653</v>
      </c>
      <c r="G387" s="6" t="s">
        <v>653</v>
      </c>
      <c r="H387" s="6" t="s">
        <v>653</v>
      </c>
      <c r="I387" s="6" t="s">
        <v>653</v>
      </c>
      <c r="J387" s="6" t="s">
        <v>653</v>
      </c>
      <c r="K387" s="6" t="s">
        <v>653</v>
      </c>
      <c r="L387" s="6" t="s">
        <v>653</v>
      </c>
      <c r="M387" s="6" t="s">
        <v>653</v>
      </c>
      <c r="N387" s="6" t="s">
        <v>653</v>
      </c>
      <c r="O387" s="6" t="s">
        <v>653</v>
      </c>
      <c r="P387" s="6" t="s">
        <v>653</v>
      </c>
      <c r="Q387" s="6" t="s">
        <v>653</v>
      </c>
    </row>
    <row r="388" spans="1:17">
      <c r="A388" s="6" t="s">
        <v>544</v>
      </c>
      <c r="B388" s="6" t="s">
        <v>905</v>
      </c>
      <c r="C388" s="6">
        <v>0.42</v>
      </c>
      <c r="D388" s="6">
        <v>0.41</v>
      </c>
      <c r="E388" s="6">
        <v>0.4</v>
      </c>
      <c r="F388" s="6">
        <v>2</v>
      </c>
      <c r="G388" s="6">
        <v>7.0000000000000001E-3</v>
      </c>
      <c r="H388" s="6">
        <v>2</v>
      </c>
      <c r="I388" s="6">
        <v>7.0000000000000001E-3</v>
      </c>
      <c r="J388" s="6">
        <v>10</v>
      </c>
      <c r="K388" s="6">
        <v>0.04</v>
      </c>
      <c r="L388" s="6">
        <v>0</v>
      </c>
      <c r="M388" s="6">
        <v>0</v>
      </c>
      <c r="N388" s="6">
        <v>0</v>
      </c>
      <c r="O388" s="6">
        <v>0</v>
      </c>
      <c r="P388" s="6">
        <v>0</v>
      </c>
      <c r="Q388" s="6">
        <v>0</v>
      </c>
    </row>
    <row r="389" spans="1:17">
      <c r="A389" s="6" t="s">
        <v>223</v>
      </c>
      <c r="B389" s="6" t="s">
        <v>319</v>
      </c>
      <c r="C389" s="6">
        <v>0.83</v>
      </c>
      <c r="D389" s="6">
        <v>0.42</v>
      </c>
      <c r="E389" s="6" t="s">
        <v>325</v>
      </c>
      <c r="F389" s="6">
        <v>0</v>
      </c>
      <c r="G389" s="6">
        <v>0</v>
      </c>
      <c r="H389" s="6">
        <v>1700</v>
      </c>
      <c r="I389" s="6">
        <v>0.02</v>
      </c>
      <c r="J389" s="6" t="s">
        <v>906</v>
      </c>
      <c r="K389" s="6" t="s">
        <v>906</v>
      </c>
      <c r="L389" s="6">
        <v>0</v>
      </c>
      <c r="M389" s="6">
        <v>0</v>
      </c>
      <c r="N389" s="6">
        <v>0</v>
      </c>
      <c r="O389" s="6">
        <v>0</v>
      </c>
      <c r="P389" s="6" t="s">
        <v>871</v>
      </c>
      <c r="Q389" s="6" t="s">
        <v>871</v>
      </c>
    </row>
    <row r="390" spans="1:17">
      <c r="A390" s="6" t="s">
        <v>545</v>
      </c>
      <c r="B390" s="6" t="s">
        <v>802</v>
      </c>
      <c r="C390" s="6">
        <v>0.54400000000000004</v>
      </c>
      <c r="D390" s="6" t="s">
        <v>1916</v>
      </c>
      <c r="E390" s="6" t="s">
        <v>1916</v>
      </c>
      <c r="F390" s="6">
        <v>0</v>
      </c>
      <c r="G390" s="6">
        <v>0</v>
      </c>
      <c r="H390" s="6" t="s">
        <v>1916</v>
      </c>
      <c r="I390" s="6" t="s">
        <v>1916</v>
      </c>
      <c r="J390" s="6" t="s">
        <v>1916</v>
      </c>
      <c r="K390" s="6" t="s">
        <v>1916</v>
      </c>
      <c r="L390" s="6">
        <v>0</v>
      </c>
      <c r="M390" s="6">
        <v>0</v>
      </c>
      <c r="N390" s="6" t="s">
        <v>1916</v>
      </c>
      <c r="O390" s="6" t="s">
        <v>1916</v>
      </c>
      <c r="P390" s="6" t="s">
        <v>1916</v>
      </c>
      <c r="Q390" s="6" t="s">
        <v>1916</v>
      </c>
    </row>
    <row r="391" spans="1:17">
      <c r="A391" s="6" t="s">
        <v>227</v>
      </c>
      <c r="B391" s="6" t="s">
        <v>1316</v>
      </c>
      <c r="C391" s="6" t="s">
        <v>325</v>
      </c>
      <c r="D391" s="6" t="s">
        <v>325</v>
      </c>
      <c r="E391" s="6" t="s">
        <v>325</v>
      </c>
      <c r="F391" s="6" t="s">
        <v>871</v>
      </c>
      <c r="G391" s="6">
        <v>0</v>
      </c>
      <c r="H391" s="6" t="s">
        <v>871</v>
      </c>
      <c r="I391" s="6">
        <v>0</v>
      </c>
      <c r="J391" s="6" t="s">
        <v>871</v>
      </c>
      <c r="K391" s="6">
        <v>0</v>
      </c>
      <c r="L391" s="6">
        <v>0</v>
      </c>
      <c r="M391" s="6">
        <v>0</v>
      </c>
      <c r="N391" s="6">
        <v>0</v>
      </c>
      <c r="O391" s="6">
        <v>0</v>
      </c>
      <c r="P391" s="6">
        <v>0</v>
      </c>
      <c r="Q391" s="6">
        <v>0</v>
      </c>
    </row>
    <row r="392" spans="1:17">
      <c r="A392" s="6" t="s">
        <v>546</v>
      </c>
      <c r="B392" s="6" t="s">
        <v>803</v>
      </c>
      <c r="C392" s="6" t="s">
        <v>653</v>
      </c>
      <c r="D392" s="6" t="s">
        <v>653</v>
      </c>
      <c r="E392" s="6" t="s">
        <v>653</v>
      </c>
      <c r="F392" s="6" t="s">
        <v>653</v>
      </c>
      <c r="G392" s="6" t="s">
        <v>653</v>
      </c>
      <c r="H392" s="6" t="s">
        <v>653</v>
      </c>
      <c r="I392" s="6" t="s">
        <v>653</v>
      </c>
      <c r="J392" s="6" t="s">
        <v>653</v>
      </c>
      <c r="K392" s="6" t="s">
        <v>653</v>
      </c>
      <c r="L392" s="6" t="s">
        <v>653</v>
      </c>
      <c r="M392" s="6" t="s">
        <v>653</v>
      </c>
      <c r="N392" s="6" t="s">
        <v>653</v>
      </c>
      <c r="O392" s="6" t="s">
        <v>653</v>
      </c>
      <c r="P392" s="6" t="s">
        <v>653</v>
      </c>
      <c r="Q392" s="6" t="s">
        <v>653</v>
      </c>
    </row>
    <row r="393" spans="1:17">
      <c r="A393" s="6" t="s">
        <v>547</v>
      </c>
      <c r="B393" s="6" t="s">
        <v>1917</v>
      </c>
      <c r="C393" s="6" t="s">
        <v>653</v>
      </c>
      <c r="D393" s="6" t="s">
        <v>653</v>
      </c>
      <c r="E393" s="6" t="s">
        <v>653</v>
      </c>
      <c r="F393" s="6" t="s">
        <v>653</v>
      </c>
      <c r="G393" s="6" t="s">
        <v>653</v>
      </c>
      <c r="H393" s="6" t="s">
        <v>653</v>
      </c>
      <c r="I393" s="6" t="s">
        <v>653</v>
      </c>
      <c r="J393" s="6" t="s">
        <v>653</v>
      </c>
      <c r="K393" s="6" t="s">
        <v>653</v>
      </c>
      <c r="L393" s="6" t="s">
        <v>653</v>
      </c>
      <c r="M393" s="6" t="s">
        <v>653</v>
      </c>
      <c r="N393" s="6" t="s">
        <v>653</v>
      </c>
      <c r="O393" s="6" t="s">
        <v>653</v>
      </c>
      <c r="P393" s="6" t="s">
        <v>653</v>
      </c>
      <c r="Q393" s="6" t="s">
        <v>653</v>
      </c>
    </row>
    <row r="394" spans="1:17">
      <c r="A394" s="6" t="s">
        <v>548</v>
      </c>
      <c r="B394" s="6" t="s">
        <v>907</v>
      </c>
      <c r="C394" s="6">
        <v>0.45400000000000001</v>
      </c>
      <c r="D394" s="6" t="s">
        <v>325</v>
      </c>
      <c r="E394" s="6" t="s">
        <v>325</v>
      </c>
      <c r="F394" s="6">
        <v>22</v>
      </c>
      <c r="G394" s="6">
        <v>2E-3</v>
      </c>
      <c r="H394" s="6" t="s">
        <v>889</v>
      </c>
      <c r="I394" s="6" t="s">
        <v>889</v>
      </c>
      <c r="J394" s="6" t="s">
        <v>867</v>
      </c>
      <c r="K394" s="6" t="s">
        <v>867</v>
      </c>
      <c r="L394" s="6">
        <v>0</v>
      </c>
      <c r="M394" s="6">
        <v>0</v>
      </c>
      <c r="N394" s="6" t="s">
        <v>867</v>
      </c>
      <c r="O394" s="6" t="s">
        <v>867</v>
      </c>
      <c r="P394" s="6" t="s">
        <v>867</v>
      </c>
      <c r="Q394" s="6" t="s">
        <v>867</v>
      </c>
    </row>
    <row r="395" spans="1:17">
      <c r="A395" s="6" t="s">
        <v>549</v>
      </c>
      <c r="B395" s="6" t="s">
        <v>804</v>
      </c>
      <c r="C395" s="6" t="s">
        <v>653</v>
      </c>
      <c r="D395" s="6" t="s">
        <v>653</v>
      </c>
      <c r="E395" s="6" t="s">
        <v>653</v>
      </c>
      <c r="F395" s="6" t="s">
        <v>653</v>
      </c>
      <c r="G395" s="6" t="s">
        <v>653</v>
      </c>
      <c r="H395" s="6" t="s">
        <v>653</v>
      </c>
      <c r="I395" s="6" t="s">
        <v>653</v>
      </c>
      <c r="J395" s="6" t="s">
        <v>653</v>
      </c>
      <c r="K395" s="6" t="s">
        <v>653</v>
      </c>
      <c r="L395" s="6" t="s">
        <v>653</v>
      </c>
      <c r="M395" s="6" t="s">
        <v>653</v>
      </c>
      <c r="N395" s="6" t="s">
        <v>653</v>
      </c>
      <c r="O395" s="6" t="s">
        <v>653</v>
      </c>
      <c r="P395" s="6" t="s">
        <v>653</v>
      </c>
      <c r="Q395" s="6" t="s">
        <v>653</v>
      </c>
    </row>
    <row r="396" spans="1:17">
      <c r="A396" s="6" t="s">
        <v>550</v>
      </c>
      <c r="B396" s="6" t="s">
        <v>805</v>
      </c>
      <c r="C396" s="6" t="s">
        <v>653</v>
      </c>
      <c r="D396" s="6" t="s">
        <v>653</v>
      </c>
      <c r="E396" s="6" t="s">
        <v>653</v>
      </c>
      <c r="F396" s="6" t="s">
        <v>653</v>
      </c>
      <c r="G396" s="6" t="s">
        <v>653</v>
      </c>
      <c r="H396" s="6" t="s">
        <v>653</v>
      </c>
      <c r="I396" s="6" t="s">
        <v>653</v>
      </c>
      <c r="J396" s="6" t="s">
        <v>653</v>
      </c>
      <c r="K396" s="6" t="s">
        <v>653</v>
      </c>
      <c r="L396" s="6" t="s">
        <v>653</v>
      </c>
      <c r="M396" s="6" t="s">
        <v>653</v>
      </c>
      <c r="N396" s="6" t="s">
        <v>653</v>
      </c>
      <c r="O396" s="6" t="s">
        <v>653</v>
      </c>
      <c r="P396" s="6" t="s">
        <v>653</v>
      </c>
      <c r="Q396" s="6" t="s">
        <v>653</v>
      </c>
    </row>
    <row r="397" spans="1:17">
      <c r="A397" s="6" t="s">
        <v>551</v>
      </c>
      <c r="B397" s="6" t="s">
        <v>806</v>
      </c>
      <c r="C397" s="6" t="s">
        <v>653</v>
      </c>
      <c r="D397" s="6" t="s">
        <v>653</v>
      </c>
      <c r="E397" s="6" t="s">
        <v>653</v>
      </c>
      <c r="F397" s="6" t="s">
        <v>653</v>
      </c>
      <c r="G397" s="6" t="s">
        <v>653</v>
      </c>
      <c r="H397" s="6" t="s">
        <v>653</v>
      </c>
      <c r="I397" s="6" t="s">
        <v>653</v>
      </c>
      <c r="J397" s="6" t="s">
        <v>653</v>
      </c>
      <c r="K397" s="6" t="s">
        <v>653</v>
      </c>
      <c r="L397" s="6" t="s">
        <v>653</v>
      </c>
      <c r="M397" s="6" t="s">
        <v>653</v>
      </c>
      <c r="N397" s="6" t="s">
        <v>653</v>
      </c>
      <c r="O397" s="6" t="s">
        <v>653</v>
      </c>
      <c r="P397" s="6" t="s">
        <v>653</v>
      </c>
      <c r="Q397" s="6" t="s">
        <v>653</v>
      </c>
    </row>
    <row r="398" spans="1:17">
      <c r="A398" s="6" t="s">
        <v>552</v>
      </c>
      <c r="B398" s="6" t="s">
        <v>653</v>
      </c>
      <c r="C398" s="6" t="s">
        <v>653</v>
      </c>
      <c r="D398" s="6" t="s">
        <v>653</v>
      </c>
      <c r="E398" s="6" t="s">
        <v>653</v>
      </c>
      <c r="F398" s="6" t="s">
        <v>653</v>
      </c>
      <c r="G398" s="6" t="s">
        <v>653</v>
      </c>
      <c r="H398" s="6" t="s">
        <v>653</v>
      </c>
      <c r="I398" s="6" t="s">
        <v>653</v>
      </c>
      <c r="J398" s="6" t="s">
        <v>653</v>
      </c>
      <c r="K398" s="6" t="s">
        <v>653</v>
      </c>
      <c r="L398" s="6" t="s">
        <v>653</v>
      </c>
      <c r="M398" s="6" t="s">
        <v>653</v>
      </c>
      <c r="N398" s="6" t="s">
        <v>653</v>
      </c>
      <c r="O398" s="6" t="s">
        <v>653</v>
      </c>
      <c r="P398" s="6" t="s">
        <v>653</v>
      </c>
      <c r="Q398" s="6" t="s">
        <v>653</v>
      </c>
    </row>
    <row r="399" spans="1:17">
      <c r="A399" s="6" t="s">
        <v>553</v>
      </c>
      <c r="B399" s="6" t="s">
        <v>807</v>
      </c>
      <c r="C399" s="6" t="s">
        <v>653</v>
      </c>
      <c r="D399" s="6" t="s">
        <v>653</v>
      </c>
      <c r="E399" s="6" t="s">
        <v>653</v>
      </c>
      <c r="F399" s="6" t="s">
        <v>653</v>
      </c>
      <c r="G399" s="6" t="s">
        <v>653</v>
      </c>
      <c r="H399" s="6" t="s">
        <v>653</v>
      </c>
      <c r="I399" s="6" t="s">
        <v>653</v>
      </c>
      <c r="J399" s="6" t="s">
        <v>653</v>
      </c>
      <c r="K399" s="6" t="s">
        <v>653</v>
      </c>
      <c r="L399" s="6" t="s">
        <v>653</v>
      </c>
      <c r="M399" s="6" t="s">
        <v>653</v>
      </c>
      <c r="N399" s="6" t="s">
        <v>653</v>
      </c>
      <c r="O399" s="6" t="s">
        <v>653</v>
      </c>
      <c r="P399" s="6" t="s">
        <v>653</v>
      </c>
      <c r="Q399" s="6" t="s">
        <v>653</v>
      </c>
    </row>
    <row r="400" spans="1:17">
      <c r="A400" s="6" t="s">
        <v>554</v>
      </c>
      <c r="B400" s="6" t="s">
        <v>808</v>
      </c>
      <c r="C400" s="6" t="s">
        <v>653</v>
      </c>
      <c r="D400" s="6" t="s">
        <v>653</v>
      </c>
      <c r="E400" s="6" t="s">
        <v>653</v>
      </c>
      <c r="F400" s="6" t="s">
        <v>653</v>
      </c>
      <c r="G400" s="6" t="s">
        <v>653</v>
      </c>
      <c r="H400" s="6" t="s">
        <v>653</v>
      </c>
      <c r="I400" s="6" t="s">
        <v>653</v>
      </c>
      <c r="J400" s="6" t="s">
        <v>653</v>
      </c>
      <c r="K400" s="6" t="s">
        <v>653</v>
      </c>
      <c r="L400" s="6" t="s">
        <v>653</v>
      </c>
      <c r="M400" s="6" t="s">
        <v>653</v>
      </c>
      <c r="N400" s="6" t="s">
        <v>653</v>
      </c>
      <c r="O400" s="6" t="s">
        <v>653</v>
      </c>
      <c r="P400" s="6" t="s">
        <v>653</v>
      </c>
      <c r="Q400" s="6" t="s">
        <v>653</v>
      </c>
    </row>
    <row r="401" spans="1:17">
      <c r="A401" s="6" t="s">
        <v>555</v>
      </c>
      <c r="B401" s="6" t="s">
        <v>809</v>
      </c>
      <c r="C401" s="6">
        <v>0.51100000000000001</v>
      </c>
      <c r="D401" s="6" t="s">
        <v>1490</v>
      </c>
      <c r="E401" s="6" t="s">
        <v>1647</v>
      </c>
      <c r="F401" s="6">
        <v>0</v>
      </c>
      <c r="G401" s="6">
        <v>0</v>
      </c>
      <c r="H401" s="6">
        <v>10</v>
      </c>
      <c r="I401" s="6">
        <v>0.01</v>
      </c>
      <c r="J401" s="6">
        <v>20</v>
      </c>
      <c r="K401" s="6">
        <v>0.02</v>
      </c>
      <c r="L401" s="6">
        <v>0</v>
      </c>
      <c r="M401" s="6">
        <v>0</v>
      </c>
      <c r="N401" s="6">
        <v>0</v>
      </c>
      <c r="O401" s="6">
        <v>0</v>
      </c>
      <c r="P401" s="6">
        <v>0</v>
      </c>
      <c r="Q401" s="6">
        <v>0</v>
      </c>
    </row>
    <row r="402" spans="1:17">
      <c r="A402" s="6" t="s">
        <v>556</v>
      </c>
      <c r="B402" s="6" t="s">
        <v>653</v>
      </c>
      <c r="C402" s="6" t="s">
        <v>653</v>
      </c>
      <c r="D402" s="6" t="s">
        <v>653</v>
      </c>
      <c r="E402" s="6" t="s">
        <v>653</v>
      </c>
      <c r="F402" s="6" t="s">
        <v>653</v>
      </c>
      <c r="G402" s="6" t="s">
        <v>653</v>
      </c>
      <c r="H402" s="6" t="s">
        <v>653</v>
      </c>
      <c r="I402" s="6" t="s">
        <v>653</v>
      </c>
      <c r="J402" s="6" t="s">
        <v>653</v>
      </c>
      <c r="K402" s="6" t="s">
        <v>653</v>
      </c>
      <c r="L402" s="6" t="s">
        <v>653</v>
      </c>
      <c r="M402" s="6" t="s">
        <v>653</v>
      </c>
      <c r="N402" s="6" t="s">
        <v>653</v>
      </c>
      <c r="O402" s="6" t="s">
        <v>653</v>
      </c>
      <c r="P402" s="6" t="s">
        <v>653</v>
      </c>
      <c r="Q402" s="6" t="s">
        <v>653</v>
      </c>
    </row>
    <row r="403" spans="1:17">
      <c r="A403" s="6" t="s">
        <v>557</v>
      </c>
      <c r="B403" s="6" t="s">
        <v>653</v>
      </c>
      <c r="C403" s="6" t="s">
        <v>653</v>
      </c>
      <c r="D403" s="6" t="s">
        <v>653</v>
      </c>
      <c r="E403" s="6" t="s">
        <v>653</v>
      </c>
      <c r="F403" s="6" t="s">
        <v>653</v>
      </c>
      <c r="G403" s="6" t="s">
        <v>653</v>
      </c>
      <c r="H403" s="6" t="s">
        <v>653</v>
      </c>
      <c r="I403" s="6" t="s">
        <v>653</v>
      </c>
      <c r="J403" s="6" t="s">
        <v>653</v>
      </c>
      <c r="K403" s="6" t="s">
        <v>653</v>
      </c>
      <c r="L403" s="6" t="s">
        <v>653</v>
      </c>
      <c r="M403" s="6" t="s">
        <v>653</v>
      </c>
      <c r="N403" s="6" t="s">
        <v>653</v>
      </c>
      <c r="O403" s="6" t="s">
        <v>653</v>
      </c>
      <c r="P403" s="6" t="s">
        <v>653</v>
      </c>
      <c r="Q403" s="6" t="s">
        <v>653</v>
      </c>
    </row>
    <row r="404" spans="1:17">
      <c r="A404" s="6" t="s">
        <v>81</v>
      </c>
      <c r="B404" s="6" t="s">
        <v>653</v>
      </c>
      <c r="C404" s="6" t="s">
        <v>653</v>
      </c>
      <c r="D404" s="6" t="s">
        <v>653</v>
      </c>
      <c r="E404" s="6" t="s">
        <v>653</v>
      </c>
      <c r="F404" s="6" t="s">
        <v>653</v>
      </c>
      <c r="G404" s="6" t="s">
        <v>653</v>
      </c>
      <c r="H404" s="6" t="s">
        <v>653</v>
      </c>
      <c r="I404" s="6" t="s">
        <v>653</v>
      </c>
      <c r="J404" s="6" t="s">
        <v>653</v>
      </c>
      <c r="K404" s="6" t="s">
        <v>653</v>
      </c>
      <c r="L404" s="6" t="s">
        <v>653</v>
      </c>
      <c r="M404" s="6" t="s">
        <v>653</v>
      </c>
      <c r="N404" s="6" t="s">
        <v>653</v>
      </c>
      <c r="O404" s="6" t="s">
        <v>653</v>
      </c>
      <c r="P404" s="6" t="s">
        <v>653</v>
      </c>
      <c r="Q404" s="6" t="s">
        <v>653</v>
      </c>
    </row>
    <row r="405" spans="1:17">
      <c r="A405" s="6" t="s">
        <v>558</v>
      </c>
      <c r="B405" s="6" t="s">
        <v>810</v>
      </c>
      <c r="C405" s="6" t="s">
        <v>653</v>
      </c>
      <c r="D405" s="6" t="s">
        <v>653</v>
      </c>
      <c r="E405" s="6" t="s">
        <v>653</v>
      </c>
      <c r="F405" s="6" t="s">
        <v>653</v>
      </c>
      <c r="G405" s="6" t="s">
        <v>653</v>
      </c>
      <c r="H405" s="6" t="s">
        <v>653</v>
      </c>
      <c r="I405" s="6" t="s">
        <v>653</v>
      </c>
      <c r="J405" s="6" t="s">
        <v>653</v>
      </c>
      <c r="K405" s="6" t="s">
        <v>653</v>
      </c>
      <c r="L405" s="6" t="s">
        <v>653</v>
      </c>
      <c r="M405" s="6" t="s">
        <v>653</v>
      </c>
      <c r="N405" s="6" t="s">
        <v>653</v>
      </c>
      <c r="O405" s="6" t="s">
        <v>653</v>
      </c>
      <c r="P405" s="6" t="s">
        <v>653</v>
      </c>
      <c r="Q405" s="6" t="s">
        <v>653</v>
      </c>
    </row>
    <row r="406" spans="1:17">
      <c r="A406" s="6" t="s">
        <v>559</v>
      </c>
      <c r="B406" s="6" t="s">
        <v>811</v>
      </c>
      <c r="C406" s="6" t="s">
        <v>653</v>
      </c>
      <c r="D406" s="6" t="s">
        <v>653</v>
      </c>
      <c r="E406" s="6" t="s">
        <v>653</v>
      </c>
      <c r="F406" s="6" t="s">
        <v>653</v>
      </c>
      <c r="G406" s="6" t="s">
        <v>653</v>
      </c>
      <c r="H406" s="6" t="s">
        <v>653</v>
      </c>
      <c r="I406" s="6" t="s">
        <v>653</v>
      </c>
      <c r="J406" s="6" t="s">
        <v>653</v>
      </c>
      <c r="K406" s="6" t="s">
        <v>653</v>
      </c>
      <c r="L406" s="6" t="s">
        <v>653</v>
      </c>
      <c r="M406" s="6" t="s">
        <v>653</v>
      </c>
      <c r="N406" s="6" t="s">
        <v>653</v>
      </c>
      <c r="O406" s="6" t="s">
        <v>653</v>
      </c>
      <c r="P406" s="6" t="s">
        <v>653</v>
      </c>
      <c r="Q406" s="6" t="s">
        <v>653</v>
      </c>
    </row>
    <row r="407" spans="1:17">
      <c r="A407" s="6" t="s">
        <v>560</v>
      </c>
      <c r="B407" s="6" t="s">
        <v>653</v>
      </c>
      <c r="C407" s="6" t="s">
        <v>653</v>
      </c>
      <c r="D407" s="6" t="s">
        <v>653</v>
      </c>
      <c r="E407" s="6" t="s">
        <v>653</v>
      </c>
      <c r="F407" s="6" t="s">
        <v>653</v>
      </c>
      <c r="G407" s="6" t="s">
        <v>653</v>
      </c>
      <c r="H407" s="6" t="s">
        <v>653</v>
      </c>
      <c r="I407" s="6" t="s">
        <v>653</v>
      </c>
      <c r="J407" s="6" t="s">
        <v>653</v>
      </c>
      <c r="K407" s="6" t="s">
        <v>653</v>
      </c>
      <c r="L407" s="6" t="s">
        <v>653</v>
      </c>
      <c r="M407" s="6" t="s">
        <v>653</v>
      </c>
      <c r="N407" s="6" t="s">
        <v>653</v>
      </c>
      <c r="O407" s="6" t="s">
        <v>653</v>
      </c>
      <c r="P407" s="6" t="s">
        <v>653</v>
      </c>
      <c r="Q407" s="6" t="s">
        <v>653</v>
      </c>
    </row>
    <row r="408" spans="1:17">
      <c r="A408" s="6" t="s">
        <v>561</v>
      </c>
      <c r="B408" s="6" t="s">
        <v>1507</v>
      </c>
      <c r="C408" s="6" t="s">
        <v>653</v>
      </c>
      <c r="D408" s="6" t="s">
        <v>653</v>
      </c>
      <c r="E408" s="6" t="s">
        <v>653</v>
      </c>
      <c r="F408" s="6" t="s">
        <v>653</v>
      </c>
      <c r="G408" s="6" t="s">
        <v>653</v>
      </c>
      <c r="H408" s="6" t="s">
        <v>653</v>
      </c>
      <c r="I408" s="6" t="s">
        <v>653</v>
      </c>
      <c r="J408" s="6" t="s">
        <v>653</v>
      </c>
      <c r="K408" s="6" t="s">
        <v>653</v>
      </c>
      <c r="L408" s="6" t="s">
        <v>653</v>
      </c>
      <c r="M408" s="6" t="s">
        <v>653</v>
      </c>
      <c r="N408" s="6" t="s">
        <v>653</v>
      </c>
      <c r="O408" s="6" t="s">
        <v>653</v>
      </c>
      <c r="P408" s="6" t="s">
        <v>653</v>
      </c>
      <c r="Q408" s="6" t="s">
        <v>653</v>
      </c>
    </row>
    <row r="409" spans="1:17">
      <c r="A409" s="6" t="s">
        <v>562</v>
      </c>
      <c r="B409" s="6" t="s">
        <v>812</v>
      </c>
      <c r="C409" s="6">
        <v>0.35</v>
      </c>
      <c r="D409" s="6">
        <v>0.35</v>
      </c>
      <c r="E409" s="6" t="s">
        <v>1871</v>
      </c>
      <c r="F409" s="6">
        <v>0</v>
      </c>
      <c r="G409" s="6">
        <v>0</v>
      </c>
      <c r="H409" s="6">
        <v>0</v>
      </c>
      <c r="I409" s="6">
        <v>0</v>
      </c>
      <c r="J409" s="6" t="s">
        <v>1873</v>
      </c>
      <c r="K409" s="6" t="s">
        <v>1873</v>
      </c>
      <c r="L409" s="6">
        <v>0</v>
      </c>
      <c r="M409" s="6">
        <v>0</v>
      </c>
      <c r="N409" s="6">
        <v>0</v>
      </c>
      <c r="O409" s="6">
        <v>0</v>
      </c>
      <c r="P409" s="6" t="s">
        <v>1873</v>
      </c>
      <c r="Q409" s="6" t="s">
        <v>1873</v>
      </c>
    </row>
    <row r="410" spans="1:17">
      <c r="A410" s="6" t="s">
        <v>563</v>
      </c>
      <c r="B410" s="6" t="s">
        <v>1918</v>
      </c>
      <c r="C410" s="6" t="s">
        <v>653</v>
      </c>
      <c r="D410" s="6" t="s">
        <v>653</v>
      </c>
      <c r="E410" s="6" t="s">
        <v>653</v>
      </c>
      <c r="F410" s="6" t="s">
        <v>653</v>
      </c>
      <c r="G410" s="6" t="s">
        <v>653</v>
      </c>
      <c r="H410" s="6" t="s">
        <v>653</v>
      </c>
      <c r="I410" s="6" t="s">
        <v>653</v>
      </c>
      <c r="J410" s="6" t="s">
        <v>653</v>
      </c>
      <c r="K410" s="6" t="s">
        <v>653</v>
      </c>
      <c r="L410" s="6" t="s">
        <v>653</v>
      </c>
      <c r="M410" s="6" t="s">
        <v>653</v>
      </c>
      <c r="N410" s="6" t="s">
        <v>653</v>
      </c>
      <c r="O410" s="6" t="s">
        <v>653</v>
      </c>
      <c r="P410" s="6" t="s">
        <v>653</v>
      </c>
      <c r="Q410" s="6" t="s">
        <v>653</v>
      </c>
    </row>
    <row r="411" spans="1:17">
      <c r="A411" s="6" t="s">
        <v>564</v>
      </c>
      <c r="B411" s="6" t="s">
        <v>653</v>
      </c>
      <c r="C411" s="6" t="s">
        <v>653</v>
      </c>
      <c r="D411" s="6" t="s">
        <v>653</v>
      </c>
      <c r="E411" s="6" t="s">
        <v>653</v>
      </c>
      <c r="F411" s="6" t="s">
        <v>653</v>
      </c>
      <c r="G411" s="6" t="s">
        <v>653</v>
      </c>
      <c r="H411" s="6" t="s">
        <v>653</v>
      </c>
      <c r="I411" s="6" t="s">
        <v>653</v>
      </c>
      <c r="J411" s="6" t="s">
        <v>653</v>
      </c>
      <c r="K411" s="6" t="s">
        <v>653</v>
      </c>
      <c r="L411" s="6" t="s">
        <v>653</v>
      </c>
      <c r="M411" s="6" t="s">
        <v>653</v>
      </c>
      <c r="N411" s="6" t="s">
        <v>653</v>
      </c>
      <c r="O411" s="6" t="s">
        <v>653</v>
      </c>
      <c r="P411" s="6" t="s">
        <v>653</v>
      </c>
      <c r="Q411" s="6" t="s">
        <v>653</v>
      </c>
    </row>
    <row r="412" spans="1:17">
      <c r="A412" s="6" t="s">
        <v>565</v>
      </c>
      <c r="B412" s="6" t="s">
        <v>1154</v>
      </c>
      <c r="C412" s="6" t="s">
        <v>653</v>
      </c>
      <c r="D412" s="6" t="s">
        <v>653</v>
      </c>
      <c r="E412" s="6" t="s">
        <v>653</v>
      </c>
      <c r="F412" s="6" t="s">
        <v>653</v>
      </c>
      <c r="G412" s="6" t="s">
        <v>653</v>
      </c>
      <c r="H412" s="6" t="s">
        <v>653</v>
      </c>
      <c r="I412" s="6" t="s">
        <v>653</v>
      </c>
      <c r="J412" s="6" t="s">
        <v>653</v>
      </c>
      <c r="K412" s="6" t="s">
        <v>653</v>
      </c>
      <c r="L412" s="6" t="s">
        <v>653</v>
      </c>
      <c r="M412" s="6" t="s">
        <v>653</v>
      </c>
      <c r="N412" s="6" t="s">
        <v>653</v>
      </c>
      <c r="O412" s="6" t="s">
        <v>653</v>
      </c>
      <c r="P412" s="6" t="s">
        <v>653</v>
      </c>
      <c r="Q412" s="6" t="s">
        <v>653</v>
      </c>
    </row>
    <row r="413" spans="1:17">
      <c r="A413" s="6" t="s">
        <v>566</v>
      </c>
      <c r="B413" s="6" t="s">
        <v>653</v>
      </c>
      <c r="C413" s="6" t="s">
        <v>653</v>
      </c>
      <c r="D413" s="6" t="s">
        <v>653</v>
      </c>
      <c r="E413" s="6" t="s">
        <v>653</v>
      </c>
      <c r="F413" s="6" t="s">
        <v>653</v>
      </c>
      <c r="G413" s="6" t="s">
        <v>653</v>
      </c>
      <c r="H413" s="6" t="s">
        <v>653</v>
      </c>
      <c r="I413" s="6" t="s">
        <v>653</v>
      </c>
      <c r="J413" s="6" t="s">
        <v>653</v>
      </c>
      <c r="K413" s="6" t="s">
        <v>653</v>
      </c>
      <c r="L413" s="6" t="s">
        <v>653</v>
      </c>
      <c r="M413" s="6" t="s">
        <v>653</v>
      </c>
      <c r="N413" s="6" t="s">
        <v>653</v>
      </c>
      <c r="O413" s="6" t="s">
        <v>653</v>
      </c>
      <c r="P413" s="6" t="s">
        <v>653</v>
      </c>
      <c r="Q413" s="6" t="s">
        <v>653</v>
      </c>
    </row>
    <row r="414" spans="1:17">
      <c r="A414" s="6" t="s">
        <v>567</v>
      </c>
      <c r="B414" s="6" t="s">
        <v>813</v>
      </c>
      <c r="C414" s="6" t="s">
        <v>653</v>
      </c>
      <c r="D414" s="6" t="s">
        <v>653</v>
      </c>
      <c r="E414" s="6" t="s">
        <v>653</v>
      </c>
      <c r="F414" s="6" t="s">
        <v>653</v>
      </c>
      <c r="G414" s="6" t="s">
        <v>653</v>
      </c>
      <c r="H414" s="6" t="s">
        <v>653</v>
      </c>
      <c r="I414" s="6" t="s">
        <v>653</v>
      </c>
      <c r="J414" s="6" t="s">
        <v>653</v>
      </c>
      <c r="K414" s="6" t="s">
        <v>653</v>
      </c>
      <c r="L414" s="6" t="s">
        <v>653</v>
      </c>
      <c r="M414" s="6" t="s">
        <v>653</v>
      </c>
      <c r="N414" s="6" t="s">
        <v>653</v>
      </c>
      <c r="O414" s="6" t="s">
        <v>653</v>
      </c>
      <c r="P414" s="6" t="s">
        <v>653</v>
      </c>
      <c r="Q414" s="6" t="s">
        <v>653</v>
      </c>
    </row>
    <row r="415" spans="1:17">
      <c r="A415" s="6" t="s">
        <v>568</v>
      </c>
      <c r="B415" s="6" t="s">
        <v>653</v>
      </c>
      <c r="C415" s="6" t="s">
        <v>653</v>
      </c>
      <c r="D415" s="6" t="s">
        <v>653</v>
      </c>
      <c r="E415" s="6" t="s">
        <v>653</v>
      </c>
      <c r="F415" s="6" t="s">
        <v>653</v>
      </c>
      <c r="G415" s="6" t="s">
        <v>653</v>
      </c>
      <c r="H415" s="6" t="s">
        <v>653</v>
      </c>
      <c r="I415" s="6" t="s">
        <v>653</v>
      </c>
      <c r="J415" s="6" t="s">
        <v>653</v>
      </c>
      <c r="K415" s="6" t="s">
        <v>653</v>
      </c>
      <c r="L415" s="6" t="s">
        <v>653</v>
      </c>
      <c r="M415" s="6" t="s">
        <v>653</v>
      </c>
      <c r="N415" s="6" t="s">
        <v>653</v>
      </c>
      <c r="O415" s="6" t="s">
        <v>653</v>
      </c>
      <c r="P415" s="6" t="s">
        <v>653</v>
      </c>
      <c r="Q415" s="6" t="s">
        <v>653</v>
      </c>
    </row>
    <row r="416" spans="1:17">
      <c r="A416" s="6" t="s">
        <v>569</v>
      </c>
      <c r="B416" s="6" t="s">
        <v>814</v>
      </c>
      <c r="C416" s="6" t="s">
        <v>653</v>
      </c>
      <c r="D416" s="6" t="s">
        <v>653</v>
      </c>
      <c r="E416" s="6" t="s">
        <v>653</v>
      </c>
      <c r="F416" s="6" t="s">
        <v>653</v>
      </c>
      <c r="G416" s="6" t="s">
        <v>653</v>
      </c>
      <c r="H416" s="6" t="s">
        <v>653</v>
      </c>
      <c r="I416" s="6" t="s">
        <v>653</v>
      </c>
      <c r="J416" s="6" t="s">
        <v>653</v>
      </c>
      <c r="K416" s="6" t="s">
        <v>653</v>
      </c>
      <c r="L416" s="6" t="s">
        <v>653</v>
      </c>
      <c r="M416" s="6" t="s">
        <v>653</v>
      </c>
      <c r="N416" s="6" t="s">
        <v>653</v>
      </c>
      <c r="O416" s="6" t="s">
        <v>653</v>
      </c>
      <c r="P416" s="6" t="s">
        <v>653</v>
      </c>
      <c r="Q416" s="6" t="s">
        <v>653</v>
      </c>
    </row>
    <row r="417" spans="1:17">
      <c r="A417" s="6" t="s">
        <v>570</v>
      </c>
      <c r="B417" s="6" t="s">
        <v>653</v>
      </c>
      <c r="C417" s="6" t="s">
        <v>653</v>
      </c>
      <c r="D417" s="6" t="s">
        <v>653</v>
      </c>
      <c r="E417" s="6" t="s">
        <v>653</v>
      </c>
      <c r="F417" s="6" t="s">
        <v>653</v>
      </c>
      <c r="G417" s="6" t="s">
        <v>653</v>
      </c>
      <c r="H417" s="6" t="s">
        <v>653</v>
      </c>
      <c r="I417" s="6" t="s">
        <v>653</v>
      </c>
      <c r="J417" s="6" t="s">
        <v>653</v>
      </c>
      <c r="K417" s="6" t="s">
        <v>653</v>
      </c>
      <c r="L417" s="6" t="s">
        <v>653</v>
      </c>
      <c r="M417" s="6" t="s">
        <v>653</v>
      </c>
      <c r="N417" s="6" t="s">
        <v>653</v>
      </c>
      <c r="O417" s="6" t="s">
        <v>653</v>
      </c>
      <c r="P417" s="6" t="s">
        <v>653</v>
      </c>
      <c r="Q417" s="6" t="s">
        <v>653</v>
      </c>
    </row>
    <row r="418" spans="1:17">
      <c r="A418" s="6" t="s">
        <v>571</v>
      </c>
      <c r="B418" s="6" t="s">
        <v>908</v>
      </c>
      <c r="C418" s="6">
        <v>0.42</v>
      </c>
      <c r="D418" s="6">
        <v>0.41499999999999998</v>
      </c>
      <c r="E418" s="6">
        <v>0.4</v>
      </c>
      <c r="F418" s="6">
        <v>2</v>
      </c>
      <c r="G418" s="6">
        <v>7.0000000000000001E-3</v>
      </c>
      <c r="H418" s="6">
        <v>3</v>
      </c>
      <c r="I418" s="6">
        <v>0.01</v>
      </c>
      <c r="J418" s="6">
        <v>10</v>
      </c>
      <c r="K418" s="6">
        <v>0.04</v>
      </c>
      <c r="L418" s="6">
        <v>0</v>
      </c>
      <c r="M418" s="6">
        <v>0</v>
      </c>
      <c r="N418" s="6">
        <v>0</v>
      </c>
      <c r="O418" s="6">
        <v>0</v>
      </c>
      <c r="P418" s="6">
        <v>1</v>
      </c>
      <c r="Q418" s="6">
        <v>0.1</v>
      </c>
    </row>
    <row r="419" spans="1:17">
      <c r="A419" s="6" t="s">
        <v>572</v>
      </c>
      <c r="B419" s="6" t="s">
        <v>815</v>
      </c>
      <c r="C419" s="6" t="s">
        <v>653</v>
      </c>
      <c r="D419" s="6" t="s">
        <v>653</v>
      </c>
      <c r="E419" s="6" t="s">
        <v>653</v>
      </c>
      <c r="F419" s="6" t="s">
        <v>653</v>
      </c>
      <c r="G419" s="6" t="s">
        <v>653</v>
      </c>
      <c r="H419" s="6" t="s">
        <v>653</v>
      </c>
      <c r="I419" s="6" t="s">
        <v>653</v>
      </c>
      <c r="J419" s="6" t="s">
        <v>653</v>
      </c>
      <c r="K419" s="6" t="s">
        <v>653</v>
      </c>
      <c r="L419" s="6" t="s">
        <v>653</v>
      </c>
      <c r="M419" s="6" t="s">
        <v>653</v>
      </c>
      <c r="N419" s="6" t="s">
        <v>653</v>
      </c>
      <c r="O419" s="6" t="s">
        <v>653</v>
      </c>
      <c r="P419" s="6" t="s">
        <v>653</v>
      </c>
      <c r="Q419" s="6" t="s">
        <v>653</v>
      </c>
    </row>
    <row r="420" spans="1:17">
      <c r="A420" s="6" t="s">
        <v>573</v>
      </c>
      <c r="B420" s="6" t="s">
        <v>653</v>
      </c>
      <c r="C420" s="6" t="s">
        <v>653</v>
      </c>
      <c r="D420" s="6" t="s">
        <v>653</v>
      </c>
      <c r="E420" s="6" t="s">
        <v>653</v>
      </c>
      <c r="F420" s="6" t="s">
        <v>653</v>
      </c>
      <c r="G420" s="6" t="s">
        <v>653</v>
      </c>
      <c r="H420" s="6" t="s">
        <v>653</v>
      </c>
      <c r="I420" s="6" t="s">
        <v>653</v>
      </c>
      <c r="J420" s="6" t="s">
        <v>653</v>
      </c>
      <c r="K420" s="6" t="s">
        <v>653</v>
      </c>
      <c r="L420" s="6" t="s">
        <v>653</v>
      </c>
      <c r="M420" s="6" t="s">
        <v>653</v>
      </c>
      <c r="N420" s="6" t="s">
        <v>653</v>
      </c>
      <c r="O420" s="6" t="s">
        <v>653</v>
      </c>
      <c r="P420" s="6" t="s">
        <v>653</v>
      </c>
      <c r="Q420" s="6" t="s">
        <v>653</v>
      </c>
    </row>
    <row r="421" spans="1:17">
      <c r="A421" s="6" t="s">
        <v>574</v>
      </c>
      <c r="B421" s="6" t="s">
        <v>816</v>
      </c>
      <c r="C421" s="6" t="s">
        <v>653</v>
      </c>
      <c r="D421" s="6" t="s">
        <v>653</v>
      </c>
      <c r="E421" s="6" t="s">
        <v>653</v>
      </c>
      <c r="F421" s="6" t="s">
        <v>653</v>
      </c>
      <c r="G421" s="6" t="s">
        <v>653</v>
      </c>
      <c r="H421" s="6" t="s">
        <v>653</v>
      </c>
      <c r="I421" s="6" t="s">
        <v>653</v>
      </c>
      <c r="J421" s="6" t="s">
        <v>653</v>
      </c>
      <c r="K421" s="6" t="s">
        <v>653</v>
      </c>
      <c r="L421" s="6" t="s">
        <v>653</v>
      </c>
      <c r="M421" s="6" t="s">
        <v>653</v>
      </c>
      <c r="N421" s="6" t="s">
        <v>653</v>
      </c>
      <c r="O421" s="6" t="s">
        <v>653</v>
      </c>
      <c r="P421" s="6" t="s">
        <v>653</v>
      </c>
      <c r="Q421" s="6" t="s">
        <v>653</v>
      </c>
    </row>
    <row r="422" spans="1:17">
      <c r="A422" s="6" t="s">
        <v>575</v>
      </c>
      <c r="B422" s="6" t="s">
        <v>817</v>
      </c>
      <c r="C422" s="6" t="s">
        <v>653</v>
      </c>
      <c r="D422" s="6" t="s">
        <v>653</v>
      </c>
      <c r="E422" s="6" t="s">
        <v>653</v>
      </c>
      <c r="F422" s="6" t="s">
        <v>653</v>
      </c>
      <c r="G422" s="6" t="s">
        <v>653</v>
      </c>
      <c r="H422" s="6" t="s">
        <v>653</v>
      </c>
      <c r="I422" s="6" t="s">
        <v>653</v>
      </c>
      <c r="J422" s="6" t="s">
        <v>653</v>
      </c>
      <c r="K422" s="6" t="s">
        <v>653</v>
      </c>
      <c r="L422" s="6" t="s">
        <v>653</v>
      </c>
      <c r="M422" s="6" t="s">
        <v>653</v>
      </c>
      <c r="N422" s="6" t="s">
        <v>653</v>
      </c>
      <c r="O422" s="6" t="s">
        <v>653</v>
      </c>
      <c r="P422" s="6" t="s">
        <v>653</v>
      </c>
      <c r="Q422" s="6" t="s">
        <v>653</v>
      </c>
    </row>
    <row r="423" spans="1:17">
      <c r="A423" s="6" t="s">
        <v>576</v>
      </c>
      <c r="B423" s="6" t="s">
        <v>818</v>
      </c>
      <c r="C423" s="6" t="s">
        <v>653</v>
      </c>
      <c r="D423" s="6" t="s">
        <v>653</v>
      </c>
      <c r="E423" s="6" t="s">
        <v>653</v>
      </c>
      <c r="F423" s="6" t="s">
        <v>653</v>
      </c>
      <c r="G423" s="6" t="s">
        <v>653</v>
      </c>
      <c r="H423" s="6" t="s">
        <v>653</v>
      </c>
      <c r="I423" s="6" t="s">
        <v>653</v>
      </c>
      <c r="J423" s="6" t="s">
        <v>653</v>
      </c>
      <c r="K423" s="6" t="s">
        <v>653</v>
      </c>
      <c r="L423" s="6" t="s">
        <v>653</v>
      </c>
      <c r="M423" s="6" t="s">
        <v>653</v>
      </c>
      <c r="N423" s="6" t="s">
        <v>653</v>
      </c>
      <c r="O423" s="6" t="s">
        <v>653</v>
      </c>
      <c r="P423" s="6" t="s">
        <v>653</v>
      </c>
      <c r="Q423" s="6" t="s">
        <v>653</v>
      </c>
    </row>
    <row r="424" spans="1:17">
      <c r="A424" s="6" t="s">
        <v>577</v>
      </c>
      <c r="B424" s="6" t="s">
        <v>819</v>
      </c>
      <c r="C424" s="6" t="s">
        <v>653</v>
      </c>
      <c r="D424" s="6" t="s">
        <v>653</v>
      </c>
      <c r="E424" s="6" t="s">
        <v>653</v>
      </c>
      <c r="F424" s="6" t="s">
        <v>653</v>
      </c>
      <c r="G424" s="6" t="s">
        <v>653</v>
      </c>
      <c r="H424" s="6" t="s">
        <v>653</v>
      </c>
      <c r="I424" s="6" t="s">
        <v>653</v>
      </c>
      <c r="J424" s="6" t="s">
        <v>653</v>
      </c>
      <c r="K424" s="6" t="s">
        <v>653</v>
      </c>
      <c r="L424" s="6" t="s">
        <v>653</v>
      </c>
      <c r="M424" s="6" t="s">
        <v>653</v>
      </c>
      <c r="N424" s="6" t="s">
        <v>653</v>
      </c>
      <c r="O424" s="6" t="s">
        <v>653</v>
      </c>
      <c r="P424" s="6" t="s">
        <v>653</v>
      </c>
      <c r="Q424" s="6" t="s">
        <v>653</v>
      </c>
    </row>
    <row r="425" spans="1:17">
      <c r="A425" s="6" t="s">
        <v>578</v>
      </c>
      <c r="B425" s="6" t="s">
        <v>1682</v>
      </c>
      <c r="C425" s="6" t="s">
        <v>653</v>
      </c>
      <c r="D425" s="6" t="s">
        <v>653</v>
      </c>
      <c r="E425" s="6" t="s">
        <v>653</v>
      </c>
      <c r="F425" s="6" t="s">
        <v>653</v>
      </c>
      <c r="G425" s="6" t="s">
        <v>653</v>
      </c>
      <c r="H425" s="6" t="s">
        <v>653</v>
      </c>
      <c r="I425" s="6" t="s">
        <v>653</v>
      </c>
      <c r="J425" s="6" t="s">
        <v>653</v>
      </c>
      <c r="K425" s="6" t="s">
        <v>653</v>
      </c>
      <c r="L425" s="6" t="s">
        <v>653</v>
      </c>
      <c r="M425" s="6" t="s">
        <v>653</v>
      </c>
      <c r="N425" s="6" t="s">
        <v>653</v>
      </c>
      <c r="O425" s="6" t="s">
        <v>653</v>
      </c>
      <c r="P425" s="6" t="s">
        <v>653</v>
      </c>
      <c r="Q425" s="6" t="s">
        <v>653</v>
      </c>
    </row>
    <row r="426" spans="1:17">
      <c r="A426" s="6" t="s">
        <v>579</v>
      </c>
      <c r="B426" s="6" t="s">
        <v>653</v>
      </c>
      <c r="C426" s="6" t="s">
        <v>653</v>
      </c>
      <c r="D426" s="6" t="s">
        <v>653</v>
      </c>
      <c r="E426" s="6" t="s">
        <v>653</v>
      </c>
      <c r="F426" s="6" t="s">
        <v>653</v>
      </c>
      <c r="G426" s="6" t="s">
        <v>653</v>
      </c>
      <c r="H426" s="6" t="s">
        <v>653</v>
      </c>
      <c r="I426" s="6" t="s">
        <v>653</v>
      </c>
      <c r="J426" s="6" t="s">
        <v>653</v>
      </c>
      <c r="K426" s="6" t="s">
        <v>653</v>
      </c>
      <c r="L426" s="6" t="s">
        <v>653</v>
      </c>
      <c r="M426" s="6" t="s">
        <v>653</v>
      </c>
      <c r="N426" s="6" t="s">
        <v>653</v>
      </c>
      <c r="O426" s="6" t="s">
        <v>653</v>
      </c>
      <c r="P426" s="6" t="s">
        <v>653</v>
      </c>
      <c r="Q426" s="6" t="s">
        <v>653</v>
      </c>
    </row>
    <row r="427" spans="1:17">
      <c r="A427" s="6" t="s">
        <v>580</v>
      </c>
      <c r="B427" s="6" t="s">
        <v>820</v>
      </c>
      <c r="C427" s="6" t="s">
        <v>653</v>
      </c>
      <c r="D427" s="6" t="s">
        <v>653</v>
      </c>
      <c r="E427" s="6" t="s">
        <v>653</v>
      </c>
      <c r="F427" s="6" t="s">
        <v>653</v>
      </c>
      <c r="G427" s="6" t="s">
        <v>653</v>
      </c>
      <c r="H427" s="6" t="s">
        <v>653</v>
      </c>
      <c r="I427" s="6" t="s">
        <v>653</v>
      </c>
      <c r="J427" s="6" t="s">
        <v>653</v>
      </c>
      <c r="K427" s="6" t="s">
        <v>653</v>
      </c>
      <c r="L427" s="6" t="s">
        <v>653</v>
      </c>
      <c r="M427" s="6" t="s">
        <v>653</v>
      </c>
      <c r="N427" s="6" t="s">
        <v>653</v>
      </c>
      <c r="O427" s="6" t="s">
        <v>653</v>
      </c>
      <c r="P427" s="6" t="s">
        <v>653</v>
      </c>
      <c r="Q427" s="6" t="s">
        <v>653</v>
      </c>
    </row>
    <row r="428" spans="1:17">
      <c r="A428" s="6" t="s">
        <v>581</v>
      </c>
      <c r="B428" s="6" t="s">
        <v>821</v>
      </c>
      <c r="C428" s="6">
        <v>0.437</v>
      </c>
      <c r="D428" s="6" t="s">
        <v>325</v>
      </c>
      <c r="E428" s="6" t="s">
        <v>325</v>
      </c>
      <c r="F428" s="6">
        <v>0</v>
      </c>
      <c r="G428" s="6">
        <v>0</v>
      </c>
      <c r="H428" s="6" t="s">
        <v>889</v>
      </c>
      <c r="I428" s="6" t="s">
        <v>889</v>
      </c>
      <c r="J428" s="6" t="s">
        <v>867</v>
      </c>
      <c r="K428" s="6" t="s">
        <v>867</v>
      </c>
      <c r="L428" s="6">
        <v>0</v>
      </c>
      <c r="M428" s="6">
        <v>0</v>
      </c>
      <c r="N428" s="6" t="s">
        <v>867</v>
      </c>
      <c r="O428" s="6" t="s">
        <v>867</v>
      </c>
      <c r="P428" s="6" t="s">
        <v>867</v>
      </c>
      <c r="Q428" s="6" t="s">
        <v>867</v>
      </c>
    </row>
    <row r="429" spans="1:17">
      <c r="A429" s="6" t="s">
        <v>582</v>
      </c>
      <c r="B429" s="6" t="s">
        <v>1683</v>
      </c>
      <c r="C429" s="6" t="s">
        <v>653</v>
      </c>
      <c r="D429" s="6" t="s">
        <v>653</v>
      </c>
      <c r="E429" s="6" t="s">
        <v>653</v>
      </c>
      <c r="F429" s="6" t="s">
        <v>653</v>
      </c>
      <c r="G429" s="6" t="s">
        <v>653</v>
      </c>
      <c r="H429" s="6" t="s">
        <v>653</v>
      </c>
      <c r="I429" s="6" t="s">
        <v>653</v>
      </c>
      <c r="J429" s="6" t="s">
        <v>653</v>
      </c>
      <c r="K429" s="6" t="s">
        <v>653</v>
      </c>
      <c r="L429" s="6" t="s">
        <v>653</v>
      </c>
      <c r="M429" s="6" t="s">
        <v>653</v>
      </c>
      <c r="N429" s="6" t="s">
        <v>653</v>
      </c>
      <c r="O429" s="6" t="s">
        <v>653</v>
      </c>
      <c r="P429" s="6" t="s">
        <v>653</v>
      </c>
      <c r="Q429" s="6" t="s">
        <v>653</v>
      </c>
    </row>
    <row r="430" spans="1:17">
      <c r="A430" s="6" t="s">
        <v>583</v>
      </c>
      <c r="B430" s="6" t="s">
        <v>822</v>
      </c>
      <c r="C430" s="6" t="s">
        <v>653</v>
      </c>
      <c r="D430" s="6" t="s">
        <v>653</v>
      </c>
      <c r="E430" s="6" t="s">
        <v>653</v>
      </c>
      <c r="F430" s="6" t="s">
        <v>653</v>
      </c>
      <c r="G430" s="6" t="s">
        <v>653</v>
      </c>
      <c r="H430" s="6" t="s">
        <v>653</v>
      </c>
      <c r="I430" s="6" t="s">
        <v>653</v>
      </c>
      <c r="J430" s="6" t="s">
        <v>653</v>
      </c>
      <c r="K430" s="6" t="s">
        <v>653</v>
      </c>
      <c r="L430" s="6" t="s">
        <v>653</v>
      </c>
      <c r="M430" s="6" t="s">
        <v>653</v>
      </c>
      <c r="N430" s="6" t="s">
        <v>653</v>
      </c>
      <c r="O430" s="6" t="s">
        <v>653</v>
      </c>
      <c r="P430" s="6" t="s">
        <v>653</v>
      </c>
      <c r="Q430" s="6" t="s">
        <v>653</v>
      </c>
    </row>
    <row r="431" spans="1:17">
      <c r="A431" s="6" t="s">
        <v>584</v>
      </c>
      <c r="B431" s="6" t="s">
        <v>653</v>
      </c>
      <c r="C431" s="6" t="s">
        <v>653</v>
      </c>
      <c r="D431" s="6" t="s">
        <v>653</v>
      </c>
      <c r="E431" s="6" t="s">
        <v>653</v>
      </c>
      <c r="F431" s="6" t="s">
        <v>653</v>
      </c>
      <c r="G431" s="6" t="s">
        <v>653</v>
      </c>
      <c r="H431" s="6" t="s">
        <v>653</v>
      </c>
      <c r="I431" s="6" t="s">
        <v>653</v>
      </c>
      <c r="J431" s="6" t="s">
        <v>653</v>
      </c>
      <c r="K431" s="6" t="s">
        <v>653</v>
      </c>
      <c r="L431" s="6" t="s">
        <v>653</v>
      </c>
      <c r="M431" s="6" t="s">
        <v>653</v>
      </c>
      <c r="N431" s="6" t="s">
        <v>653</v>
      </c>
      <c r="O431" s="6" t="s">
        <v>653</v>
      </c>
      <c r="P431" s="6" t="s">
        <v>653</v>
      </c>
      <c r="Q431" s="6" t="s">
        <v>653</v>
      </c>
    </row>
    <row r="432" spans="1:17">
      <c r="A432" s="6" t="s">
        <v>585</v>
      </c>
      <c r="B432" s="6" t="s">
        <v>823</v>
      </c>
      <c r="C432" s="6" t="s">
        <v>653</v>
      </c>
      <c r="D432" s="6" t="s">
        <v>653</v>
      </c>
      <c r="E432" s="6" t="s">
        <v>653</v>
      </c>
      <c r="F432" s="6" t="s">
        <v>653</v>
      </c>
      <c r="G432" s="6" t="s">
        <v>653</v>
      </c>
      <c r="H432" s="6" t="s">
        <v>653</v>
      </c>
      <c r="I432" s="6" t="s">
        <v>653</v>
      </c>
      <c r="J432" s="6" t="s">
        <v>653</v>
      </c>
      <c r="K432" s="6" t="s">
        <v>653</v>
      </c>
      <c r="L432" s="6" t="s">
        <v>653</v>
      </c>
      <c r="M432" s="6" t="s">
        <v>653</v>
      </c>
      <c r="N432" s="6" t="s">
        <v>653</v>
      </c>
      <c r="O432" s="6" t="s">
        <v>653</v>
      </c>
      <c r="P432" s="6" t="s">
        <v>653</v>
      </c>
      <c r="Q432" s="6" t="s">
        <v>653</v>
      </c>
    </row>
    <row r="433" spans="1:17">
      <c r="A433" s="6" t="s">
        <v>586</v>
      </c>
      <c r="B433" s="6" t="s">
        <v>824</v>
      </c>
      <c r="C433" s="6" t="s">
        <v>653</v>
      </c>
      <c r="D433" s="6" t="s">
        <v>653</v>
      </c>
      <c r="E433" s="6" t="s">
        <v>653</v>
      </c>
      <c r="F433" s="6" t="s">
        <v>653</v>
      </c>
      <c r="G433" s="6" t="s">
        <v>653</v>
      </c>
      <c r="H433" s="6" t="s">
        <v>653</v>
      </c>
      <c r="I433" s="6" t="s">
        <v>653</v>
      </c>
      <c r="J433" s="6" t="s">
        <v>653</v>
      </c>
      <c r="K433" s="6" t="s">
        <v>653</v>
      </c>
      <c r="L433" s="6" t="s">
        <v>653</v>
      </c>
      <c r="M433" s="6" t="s">
        <v>653</v>
      </c>
      <c r="N433" s="6" t="s">
        <v>653</v>
      </c>
      <c r="O433" s="6" t="s">
        <v>653</v>
      </c>
      <c r="P433" s="6" t="s">
        <v>653</v>
      </c>
      <c r="Q433" s="6" t="s">
        <v>653</v>
      </c>
    </row>
    <row r="434" spans="1:17">
      <c r="A434" s="6" t="s">
        <v>587</v>
      </c>
      <c r="B434" s="6" t="s">
        <v>825</v>
      </c>
      <c r="C434" s="6">
        <v>0.39300000000000002</v>
      </c>
      <c r="D434" s="6">
        <v>0.39300000000000002</v>
      </c>
      <c r="E434" s="6">
        <v>0.37</v>
      </c>
      <c r="F434" s="6">
        <v>0</v>
      </c>
      <c r="G434" s="6">
        <v>0</v>
      </c>
      <c r="H434" s="6">
        <v>0</v>
      </c>
      <c r="I434" s="6">
        <v>0</v>
      </c>
      <c r="J434" s="6">
        <v>442</v>
      </c>
      <c r="K434" s="6">
        <v>0.2</v>
      </c>
      <c r="L434" s="6">
        <v>0</v>
      </c>
      <c r="M434" s="6">
        <v>0</v>
      </c>
      <c r="N434" s="6">
        <v>0</v>
      </c>
      <c r="O434" s="6">
        <v>0</v>
      </c>
      <c r="P434" s="6">
        <v>110</v>
      </c>
      <c r="Q434" s="6">
        <v>0.05</v>
      </c>
    </row>
    <row r="435" spans="1:17">
      <c r="A435" s="6" t="s">
        <v>588</v>
      </c>
      <c r="B435" s="6" t="s">
        <v>826</v>
      </c>
      <c r="C435" s="6" t="s">
        <v>653</v>
      </c>
      <c r="D435" s="6" t="s">
        <v>653</v>
      </c>
      <c r="E435" s="6" t="s">
        <v>653</v>
      </c>
      <c r="F435" s="6" t="s">
        <v>653</v>
      </c>
      <c r="G435" s="6" t="s">
        <v>653</v>
      </c>
      <c r="H435" s="6" t="s">
        <v>653</v>
      </c>
      <c r="I435" s="6" t="s">
        <v>653</v>
      </c>
      <c r="J435" s="6" t="s">
        <v>653</v>
      </c>
      <c r="K435" s="6" t="s">
        <v>653</v>
      </c>
      <c r="L435" s="6" t="s">
        <v>653</v>
      </c>
      <c r="M435" s="6" t="s">
        <v>653</v>
      </c>
      <c r="N435" s="6" t="s">
        <v>653</v>
      </c>
      <c r="O435" s="6" t="s">
        <v>653</v>
      </c>
      <c r="P435" s="6" t="s">
        <v>653</v>
      </c>
      <c r="Q435" s="6" t="s">
        <v>653</v>
      </c>
    </row>
    <row r="436" spans="1:17">
      <c r="A436" s="6" t="s">
        <v>589</v>
      </c>
      <c r="B436" s="6" t="s">
        <v>653</v>
      </c>
      <c r="C436" s="6" t="s">
        <v>653</v>
      </c>
      <c r="D436" s="6" t="s">
        <v>653</v>
      </c>
      <c r="E436" s="6" t="s">
        <v>653</v>
      </c>
      <c r="F436" s="6" t="s">
        <v>653</v>
      </c>
      <c r="G436" s="6" t="s">
        <v>653</v>
      </c>
      <c r="H436" s="6" t="s">
        <v>653</v>
      </c>
      <c r="I436" s="6" t="s">
        <v>653</v>
      </c>
      <c r="J436" s="6" t="s">
        <v>653</v>
      </c>
      <c r="K436" s="6" t="s">
        <v>653</v>
      </c>
      <c r="L436" s="6" t="s">
        <v>653</v>
      </c>
      <c r="M436" s="6" t="s">
        <v>653</v>
      </c>
      <c r="N436" s="6" t="s">
        <v>653</v>
      </c>
      <c r="O436" s="6" t="s">
        <v>653</v>
      </c>
      <c r="P436" s="6" t="s">
        <v>653</v>
      </c>
      <c r="Q436" s="6" t="s">
        <v>653</v>
      </c>
    </row>
    <row r="437" spans="1:17">
      <c r="A437" s="6" t="s">
        <v>590</v>
      </c>
      <c r="B437" s="6" t="s">
        <v>827</v>
      </c>
      <c r="C437" s="6" t="s">
        <v>653</v>
      </c>
      <c r="D437" s="6" t="s">
        <v>653</v>
      </c>
      <c r="E437" s="6" t="s">
        <v>653</v>
      </c>
      <c r="F437" s="6" t="s">
        <v>653</v>
      </c>
      <c r="G437" s="6" t="s">
        <v>653</v>
      </c>
      <c r="H437" s="6" t="s">
        <v>653</v>
      </c>
      <c r="I437" s="6" t="s">
        <v>653</v>
      </c>
      <c r="J437" s="6" t="s">
        <v>653</v>
      </c>
      <c r="K437" s="6" t="s">
        <v>653</v>
      </c>
      <c r="L437" s="6" t="s">
        <v>653</v>
      </c>
      <c r="M437" s="6" t="s">
        <v>653</v>
      </c>
      <c r="N437" s="6" t="s">
        <v>653</v>
      </c>
      <c r="O437" s="6" t="s">
        <v>653</v>
      </c>
      <c r="P437" s="6" t="s">
        <v>653</v>
      </c>
      <c r="Q437" s="6" t="s">
        <v>653</v>
      </c>
    </row>
    <row r="438" spans="1:17">
      <c r="A438" s="6" t="s">
        <v>591</v>
      </c>
      <c r="B438" s="6" t="s">
        <v>828</v>
      </c>
      <c r="C438" s="6" t="s">
        <v>653</v>
      </c>
      <c r="D438" s="6" t="s">
        <v>653</v>
      </c>
      <c r="E438" s="6" t="s">
        <v>653</v>
      </c>
      <c r="F438" s="6" t="s">
        <v>653</v>
      </c>
      <c r="G438" s="6" t="s">
        <v>653</v>
      </c>
      <c r="H438" s="6" t="s">
        <v>653</v>
      </c>
      <c r="I438" s="6" t="s">
        <v>653</v>
      </c>
      <c r="J438" s="6" t="s">
        <v>653</v>
      </c>
      <c r="K438" s="6" t="s">
        <v>653</v>
      </c>
      <c r="L438" s="6" t="s">
        <v>653</v>
      </c>
      <c r="M438" s="6" t="s">
        <v>653</v>
      </c>
      <c r="N438" s="6" t="s">
        <v>653</v>
      </c>
      <c r="O438" s="6" t="s">
        <v>653</v>
      </c>
      <c r="P438" s="6" t="s">
        <v>653</v>
      </c>
      <c r="Q438" s="6" t="s">
        <v>653</v>
      </c>
    </row>
    <row r="439" spans="1:17">
      <c r="A439" s="6" t="s">
        <v>592</v>
      </c>
      <c r="B439" s="6" t="s">
        <v>829</v>
      </c>
      <c r="C439" s="6" t="s">
        <v>653</v>
      </c>
      <c r="D439" s="6" t="s">
        <v>653</v>
      </c>
      <c r="E439" s="6" t="s">
        <v>653</v>
      </c>
      <c r="F439" s="6" t="s">
        <v>653</v>
      </c>
      <c r="G439" s="6" t="s">
        <v>653</v>
      </c>
      <c r="H439" s="6" t="s">
        <v>653</v>
      </c>
      <c r="I439" s="6" t="s">
        <v>653</v>
      </c>
      <c r="J439" s="6" t="s">
        <v>653</v>
      </c>
      <c r="K439" s="6" t="s">
        <v>653</v>
      </c>
      <c r="L439" s="6" t="s">
        <v>653</v>
      </c>
      <c r="M439" s="6" t="s">
        <v>653</v>
      </c>
      <c r="N439" s="6" t="s">
        <v>653</v>
      </c>
      <c r="O439" s="6" t="s">
        <v>653</v>
      </c>
      <c r="P439" s="6" t="s">
        <v>653</v>
      </c>
      <c r="Q439" s="6" t="s">
        <v>653</v>
      </c>
    </row>
    <row r="440" spans="1:17">
      <c r="A440" s="6" t="s">
        <v>593</v>
      </c>
      <c r="B440" s="6" t="s">
        <v>830</v>
      </c>
      <c r="C440" s="6" t="s">
        <v>653</v>
      </c>
      <c r="D440" s="6" t="s">
        <v>653</v>
      </c>
      <c r="E440" s="6" t="s">
        <v>653</v>
      </c>
      <c r="F440" s="6" t="s">
        <v>653</v>
      </c>
      <c r="G440" s="6" t="s">
        <v>653</v>
      </c>
      <c r="H440" s="6" t="s">
        <v>653</v>
      </c>
      <c r="I440" s="6" t="s">
        <v>653</v>
      </c>
      <c r="J440" s="6" t="s">
        <v>653</v>
      </c>
      <c r="K440" s="6" t="s">
        <v>653</v>
      </c>
      <c r="L440" s="6" t="s">
        <v>653</v>
      </c>
      <c r="M440" s="6" t="s">
        <v>653</v>
      </c>
      <c r="N440" s="6" t="s">
        <v>653</v>
      </c>
      <c r="O440" s="6" t="s">
        <v>653</v>
      </c>
      <c r="P440" s="6" t="s">
        <v>653</v>
      </c>
      <c r="Q440" s="6" t="s">
        <v>653</v>
      </c>
    </row>
    <row r="441" spans="1:17">
      <c r="A441" s="6" t="s">
        <v>594</v>
      </c>
      <c r="B441" s="6" t="s">
        <v>831</v>
      </c>
      <c r="C441" s="6" t="s">
        <v>653</v>
      </c>
      <c r="D441" s="6" t="s">
        <v>653</v>
      </c>
      <c r="E441" s="6" t="s">
        <v>653</v>
      </c>
      <c r="F441" s="6" t="s">
        <v>653</v>
      </c>
      <c r="G441" s="6" t="s">
        <v>653</v>
      </c>
      <c r="H441" s="6" t="s">
        <v>653</v>
      </c>
      <c r="I441" s="6" t="s">
        <v>653</v>
      </c>
      <c r="J441" s="6" t="s">
        <v>653</v>
      </c>
      <c r="K441" s="6" t="s">
        <v>653</v>
      </c>
      <c r="L441" s="6" t="s">
        <v>653</v>
      </c>
      <c r="M441" s="6" t="s">
        <v>653</v>
      </c>
      <c r="N441" s="6" t="s">
        <v>653</v>
      </c>
      <c r="O441" s="6" t="s">
        <v>653</v>
      </c>
      <c r="P441" s="6" t="s">
        <v>653</v>
      </c>
      <c r="Q441" s="6" t="s">
        <v>653</v>
      </c>
    </row>
    <row r="442" spans="1:17">
      <c r="A442" s="6" t="s">
        <v>595</v>
      </c>
      <c r="B442" s="6" t="s">
        <v>832</v>
      </c>
      <c r="C442" s="6" t="s">
        <v>653</v>
      </c>
      <c r="D442" s="6" t="s">
        <v>653</v>
      </c>
      <c r="E442" s="6" t="s">
        <v>653</v>
      </c>
      <c r="F442" s="6" t="s">
        <v>653</v>
      </c>
      <c r="G442" s="6" t="s">
        <v>653</v>
      </c>
      <c r="H442" s="6" t="s">
        <v>653</v>
      </c>
      <c r="I442" s="6" t="s">
        <v>653</v>
      </c>
      <c r="J442" s="6" t="s">
        <v>653</v>
      </c>
      <c r="K442" s="6" t="s">
        <v>653</v>
      </c>
      <c r="L442" s="6" t="s">
        <v>653</v>
      </c>
      <c r="M442" s="6" t="s">
        <v>653</v>
      </c>
      <c r="N442" s="6" t="s">
        <v>653</v>
      </c>
      <c r="O442" s="6" t="s">
        <v>653</v>
      </c>
      <c r="P442" s="6" t="s">
        <v>653</v>
      </c>
      <c r="Q442" s="6" t="s">
        <v>653</v>
      </c>
    </row>
    <row r="443" spans="1:17">
      <c r="A443" s="6" t="s">
        <v>596</v>
      </c>
      <c r="B443" s="6" t="s">
        <v>909</v>
      </c>
      <c r="C443" s="6">
        <v>0.55300000000000005</v>
      </c>
      <c r="D443" s="6">
        <v>0.55300000000000005</v>
      </c>
      <c r="E443" s="6" t="s">
        <v>325</v>
      </c>
      <c r="F443" s="6">
        <v>0</v>
      </c>
      <c r="G443" s="6">
        <v>0</v>
      </c>
      <c r="H443" s="6">
        <v>0</v>
      </c>
      <c r="I443" s="6">
        <v>0</v>
      </c>
      <c r="J443" s="6" t="s">
        <v>867</v>
      </c>
      <c r="K443" s="6" t="s">
        <v>867</v>
      </c>
      <c r="L443" s="6">
        <v>0</v>
      </c>
      <c r="M443" s="6">
        <v>0</v>
      </c>
      <c r="N443" s="6">
        <v>0</v>
      </c>
      <c r="O443" s="6">
        <v>0</v>
      </c>
      <c r="P443" s="6">
        <v>0</v>
      </c>
      <c r="Q443" s="6">
        <v>0</v>
      </c>
    </row>
    <row r="444" spans="1:17">
      <c r="A444" s="6" t="s">
        <v>597</v>
      </c>
      <c r="B444" s="6" t="s">
        <v>1919</v>
      </c>
      <c r="C444" s="6" t="s">
        <v>653</v>
      </c>
      <c r="D444" s="6" t="s">
        <v>653</v>
      </c>
      <c r="E444" s="6" t="s">
        <v>653</v>
      </c>
      <c r="F444" s="6" t="s">
        <v>653</v>
      </c>
      <c r="G444" s="6" t="s">
        <v>653</v>
      </c>
      <c r="H444" s="6" t="s">
        <v>653</v>
      </c>
      <c r="I444" s="6" t="s">
        <v>653</v>
      </c>
      <c r="J444" s="6" t="s">
        <v>653</v>
      </c>
      <c r="K444" s="6" t="s">
        <v>653</v>
      </c>
      <c r="L444" s="6" t="s">
        <v>653</v>
      </c>
      <c r="M444" s="6" t="s">
        <v>653</v>
      </c>
      <c r="N444" s="6" t="s">
        <v>653</v>
      </c>
      <c r="O444" s="6" t="s">
        <v>653</v>
      </c>
      <c r="P444" s="6" t="s">
        <v>653</v>
      </c>
      <c r="Q444" s="6" t="s">
        <v>653</v>
      </c>
    </row>
    <row r="445" spans="1:17">
      <c r="A445" s="6" t="s">
        <v>598</v>
      </c>
      <c r="B445" s="6" t="s">
        <v>833</v>
      </c>
      <c r="C445" s="6">
        <v>0.45</v>
      </c>
      <c r="D445" s="6">
        <v>0.43</v>
      </c>
      <c r="E445" s="6">
        <v>0.41</v>
      </c>
      <c r="F445" s="6">
        <v>10</v>
      </c>
      <c r="G445" s="6">
        <v>1E-3</v>
      </c>
      <c r="H445" s="6">
        <v>100</v>
      </c>
      <c r="I445" s="6">
        <v>5.0000000000000001E-3</v>
      </c>
      <c r="J445" s="6">
        <v>300</v>
      </c>
      <c r="K445" s="6">
        <v>8.0000000000000002E-3</v>
      </c>
      <c r="L445" s="6">
        <v>1900</v>
      </c>
      <c r="M445" s="6">
        <v>6.6000000000000003E-2</v>
      </c>
      <c r="N445" s="6">
        <v>2000</v>
      </c>
      <c r="O445" s="6">
        <v>6.7000000000000004E-2</v>
      </c>
      <c r="P445" s="6">
        <v>2200</v>
      </c>
      <c r="Q445" s="6">
        <v>7.0000000000000007E-2</v>
      </c>
    </row>
    <row r="446" spans="1:17">
      <c r="A446" s="6" t="s">
        <v>599</v>
      </c>
      <c r="B446" s="6" t="s">
        <v>834</v>
      </c>
      <c r="C446" s="6">
        <v>0.50600000000000001</v>
      </c>
      <c r="D446" s="6">
        <v>0.50600000000000001</v>
      </c>
      <c r="E446" s="6">
        <v>0.27700000000000002</v>
      </c>
      <c r="F446" s="6">
        <v>0</v>
      </c>
      <c r="G446" s="6">
        <v>0</v>
      </c>
      <c r="H446" s="6">
        <v>0</v>
      </c>
      <c r="I446" s="6">
        <v>0</v>
      </c>
      <c r="J446" s="6">
        <v>0</v>
      </c>
      <c r="K446" s="6">
        <v>0</v>
      </c>
      <c r="L446" s="6">
        <v>0</v>
      </c>
      <c r="M446" s="6">
        <v>0</v>
      </c>
      <c r="N446" s="6">
        <v>0</v>
      </c>
      <c r="O446" s="6">
        <v>0</v>
      </c>
      <c r="P446" s="6">
        <v>0</v>
      </c>
      <c r="Q446" s="6">
        <v>0</v>
      </c>
    </row>
    <row r="447" spans="1:17">
      <c r="A447" s="6" t="s">
        <v>600</v>
      </c>
      <c r="B447" s="6" t="s">
        <v>1508</v>
      </c>
      <c r="C447" s="6" t="s">
        <v>653</v>
      </c>
      <c r="D447" s="6" t="s">
        <v>653</v>
      </c>
      <c r="E447" s="6" t="s">
        <v>653</v>
      </c>
      <c r="F447" s="6" t="s">
        <v>653</v>
      </c>
      <c r="G447" s="6" t="s">
        <v>653</v>
      </c>
      <c r="H447" s="6" t="s">
        <v>653</v>
      </c>
      <c r="I447" s="6" t="s">
        <v>653</v>
      </c>
      <c r="J447" s="6" t="s">
        <v>653</v>
      </c>
      <c r="K447" s="6" t="s">
        <v>653</v>
      </c>
      <c r="L447" s="6" t="s">
        <v>653</v>
      </c>
      <c r="M447" s="6" t="s">
        <v>653</v>
      </c>
      <c r="N447" s="6" t="s">
        <v>653</v>
      </c>
      <c r="O447" s="6" t="s">
        <v>653</v>
      </c>
      <c r="P447" s="6" t="s">
        <v>653</v>
      </c>
      <c r="Q447" s="6" t="s">
        <v>653</v>
      </c>
    </row>
    <row r="448" spans="1:17">
      <c r="A448" s="6" t="s">
        <v>601</v>
      </c>
      <c r="B448" s="6" t="s">
        <v>1920</v>
      </c>
      <c r="C448" s="6" t="s">
        <v>653</v>
      </c>
      <c r="D448" s="6" t="s">
        <v>653</v>
      </c>
      <c r="E448" s="6" t="s">
        <v>653</v>
      </c>
      <c r="F448" s="6" t="s">
        <v>653</v>
      </c>
      <c r="G448" s="6" t="s">
        <v>653</v>
      </c>
      <c r="H448" s="6" t="s">
        <v>653</v>
      </c>
      <c r="I448" s="6" t="s">
        <v>653</v>
      </c>
      <c r="J448" s="6" t="s">
        <v>653</v>
      </c>
      <c r="K448" s="6" t="s">
        <v>653</v>
      </c>
      <c r="L448" s="6" t="s">
        <v>653</v>
      </c>
      <c r="M448" s="6" t="s">
        <v>653</v>
      </c>
      <c r="N448" s="6" t="s">
        <v>653</v>
      </c>
      <c r="O448" s="6" t="s">
        <v>653</v>
      </c>
      <c r="P448" s="6" t="s">
        <v>653</v>
      </c>
      <c r="Q448" s="6" t="s">
        <v>653</v>
      </c>
    </row>
    <row r="449" spans="1:17">
      <c r="A449" s="6" t="s">
        <v>602</v>
      </c>
      <c r="B449" s="6" t="s">
        <v>835</v>
      </c>
      <c r="C449" s="6">
        <v>0.47</v>
      </c>
      <c r="D449" s="6">
        <v>0.47</v>
      </c>
      <c r="E449" s="6" t="s">
        <v>1155</v>
      </c>
      <c r="F449" s="6">
        <v>0</v>
      </c>
      <c r="G449" s="6">
        <v>0</v>
      </c>
      <c r="H449" s="6">
        <v>0</v>
      </c>
      <c r="I449" s="6">
        <v>0</v>
      </c>
      <c r="J449" s="6">
        <v>5</v>
      </c>
      <c r="K449" s="6">
        <v>0.05</v>
      </c>
      <c r="L449" s="6">
        <v>0</v>
      </c>
      <c r="M449" s="6">
        <v>0</v>
      </c>
      <c r="N449" s="6">
        <v>0</v>
      </c>
      <c r="O449" s="6">
        <v>0</v>
      </c>
      <c r="P449" s="6">
        <v>0</v>
      </c>
      <c r="Q449" s="6">
        <v>0</v>
      </c>
    </row>
    <row r="450" spans="1:17">
      <c r="A450" s="6" t="s">
        <v>603</v>
      </c>
      <c r="B450" s="6" t="s">
        <v>836</v>
      </c>
      <c r="C450" s="6" t="s">
        <v>653</v>
      </c>
      <c r="D450" s="6" t="s">
        <v>653</v>
      </c>
      <c r="E450" s="6" t="s">
        <v>653</v>
      </c>
      <c r="F450" s="6" t="s">
        <v>653</v>
      </c>
      <c r="G450" s="6" t="s">
        <v>653</v>
      </c>
      <c r="H450" s="6" t="s">
        <v>653</v>
      </c>
      <c r="I450" s="6" t="s">
        <v>653</v>
      </c>
      <c r="J450" s="6" t="s">
        <v>653</v>
      </c>
      <c r="K450" s="6" t="s">
        <v>653</v>
      </c>
      <c r="L450" s="6" t="s">
        <v>653</v>
      </c>
      <c r="M450" s="6" t="s">
        <v>653</v>
      </c>
      <c r="N450" s="6" t="s">
        <v>653</v>
      </c>
      <c r="O450" s="6" t="s">
        <v>653</v>
      </c>
      <c r="P450" s="6" t="s">
        <v>653</v>
      </c>
      <c r="Q450" s="6" t="s">
        <v>653</v>
      </c>
    </row>
    <row r="451" spans="1:17">
      <c r="A451" s="6" t="s">
        <v>604</v>
      </c>
      <c r="B451" s="6" t="s">
        <v>837</v>
      </c>
      <c r="C451" s="6" t="s">
        <v>653</v>
      </c>
      <c r="D451" s="6" t="s">
        <v>653</v>
      </c>
      <c r="E451" s="6" t="s">
        <v>653</v>
      </c>
      <c r="F451" s="6" t="s">
        <v>653</v>
      </c>
      <c r="G451" s="6" t="s">
        <v>653</v>
      </c>
      <c r="H451" s="6" t="s">
        <v>653</v>
      </c>
      <c r="I451" s="6" t="s">
        <v>653</v>
      </c>
      <c r="J451" s="6" t="s">
        <v>653</v>
      </c>
      <c r="K451" s="6" t="s">
        <v>653</v>
      </c>
      <c r="L451" s="6" t="s">
        <v>653</v>
      </c>
      <c r="M451" s="6" t="s">
        <v>653</v>
      </c>
      <c r="N451" s="6" t="s">
        <v>653</v>
      </c>
      <c r="O451" s="6" t="s">
        <v>653</v>
      </c>
      <c r="P451" s="6" t="s">
        <v>653</v>
      </c>
      <c r="Q451" s="6" t="s">
        <v>653</v>
      </c>
    </row>
    <row r="452" spans="1:17">
      <c r="A452" s="6" t="s">
        <v>605</v>
      </c>
      <c r="B452" s="6" t="s">
        <v>838</v>
      </c>
      <c r="C452" s="6" t="s">
        <v>653</v>
      </c>
      <c r="D452" s="6" t="s">
        <v>653</v>
      </c>
      <c r="E452" s="6" t="s">
        <v>653</v>
      </c>
      <c r="F452" s="6" t="s">
        <v>653</v>
      </c>
      <c r="G452" s="6" t="s">
        <v>653</v>
      </c>
      <c r="H452" s="6" t="s">
        <v>653</v>
      </c>
      <c r="I452" s="6" t="s">
        <v>653</v>
      </c>
      <c r="J452" s="6" t="s">
        <v>653</v>
      </c>
      <c r="K452" s="6" t="s">
        <v>653</v>
      </c>
      <c r="L452" s="6" t="s">
        <v>653</v>
      </c>
      <c r="M452" s="6" t="s">
        <v>653</v>
      </c>
      <c r="N452" s="6" t="s">
        <v>653</v>
      </c>
      <c r="O452" s="6" t="s">
        <v>653</v>
      </c>
      <c r="P452" s="6" t="s">
        <v>653</v>
      </c>
      <c r="Q452" s="6" t="s">
        <v>653</v>
      </c>
    </row>
    <row r="453" spans="1:17">
      <c r="A453" s="6" t="s">
        <v>606</v>
      </c>
      <c r="B453" s="6" t="s">
        <v>839</v>
      </c>
      <c r="C453" s="6" t="s">
        <v>653</v>
      </c>
      <c r="D453" s="6" t="s">
        <v>653</v>
      </c>
      <c r="E453" s="6" t="s">
        <v>653</v>
      </c>
      <c r="F453" s="6" t="s">
        <v>653</v>
      </c>
      <c r="G453" s="6" t="s">
        <v>653</v>
      </c>
      <c r="H453" s="6" t="s">
        <v>653</v>
      </c>
      <c r="I453" s="6" t="s">
        <v>653</v>
      </c>
      <c r="J453" s="6" t="s">
        <v>653</v>
      </c>
      <c r="K453" s="6" t="s">
        <v>653</v>
      </c>
      <c r="L453" s="6" t="s">
        <v>653</v>
      </c>
      <c r="M453" s="6" t="s">
        <v>653</v>
      </c>
      <c r="N453" s="6" t="s">
        <v>653</v>
      </c>
      <c r="O453" s="6" t="s">
        <v>653</v>
      </c>
      <c r="P453" s="6" t="s">
        <v>653</v>
      </c>
      <c r="Q453" s="6" t="s">
        <v>653</v>
      </c>
    </row>
    <row r="454" spans="1:17">
      <c r="A454" s="6" t="s">
        <v>607</v>
      </c>
      <c r="B454" s="6" t="s">
        <v>840</v>
      </c>
      <c r="C454" s="6" t="s">
        <v>653</v>
      </c>
      <c r="D454" s="6" t="s">
        <v>653</v>
      </c>
      <c r="E454" s="6" t="s">
        <v>653</v>
      </c>
      <c r="F454" s="6" t="s">
        <v>653</v>
      </c>
      <c r="G454" s="6" t="s">
        <v>653</v>
      </c>
      <c r="H454" s="6" t="s">
        <v>653</v>
      </c>
      <c r="I454" s="6" t="s">
        <v>653</v>
      </c>
      <c r="J454" s="6" t="s">
        <v>653</v>
      </c>
      <c r="K454" s="6" t="s">
        <v>653</v>
      </c>
      <c r="L454" s="6" t="s">
        <v>653</v>
      </c>
      <c r="M454" s="6" t="s">
        <v>653</v>
      </c>
      <c r="N454" s="6" t="s">
        <v>653</v>
      </c>
      <c r="O454" s="6" t="s">
        <v>653</v>
      </c>
      <c r="P454" s="6" t="s">
        <v>653</v>
      </c>
      <c r="Q454" s="6" t="s">
        <v>653</v>
      </c>
    </row>
    <row r="455" spans="1:17">
      <c r="A455" s="6" t="s">
        <v>608</v>
      </c>
      <c r="B455" s="6" t="s">
        <v>841</v>
      </c>
      <c r="C455" s="6" t="s">
        <v>653</v>
      </c>
      <c r="D455" s="6" t="s">
        <v>653</v>
      </c>
      <c r="E455" s="6" t="s">
        <v>653</v>
      </c>
      <c r="F455" s="6" t="s">
        <v>653</v>
      </c>
      <c r="G455" s="6" t="s">
        <v>653</v>
      </c>
      <c r="H455" s="6" t="s">
        <v>653</v>
      </c>
      <c r="I455" s="6" t="s">
        <v>653</v>
      </c>
      <c r="J455" s="6" t="s">
        <v>653</v>
      </c>
      <c r="K455" s="6" t="s">
        <v>653</v>
      </c>
      <c r="L455" s="6" t="s">
        <v>653</v>
      </c>
      <c r="M455" s="6" t="s">
        <v>653</v>
      </c>
      <c r="N455" s="6" t="s">
        <v>653</v>
      </c>
      <c r="O455" s="6" t="s">
        <v>653</v>
      </c>
      <c r="P455" s="6" t="s">
        <v>653</v>
      </c>
      <c r="Q455" s="6" t="s">
        <v>653</v>
      </c>
    </row>
    <row r="456" spans="1:17">
      <c r="A456" s="6" t="s">
        <v>609</v>
      </c>
      <c r="B456" s="6" t="s">
        <v>842</v>
      </c>
      <c r="C456" s="6" t="s">
        <v>653</v>
      </c>
      <c r="D456" s="6" t="s">
        <v>653</v>
      </c>
      <c r="E456" s="6" t="s">
        <v>653</v>
      </c>
      <c r="F456" s="6" t="s">
        <v>653</v>
      </c>
      <c r="G456" s="6" t="s">
        <v>653</v>
      </c>
      <c r="H456" s="6" t="s">
        <v>653</v>
      </c>
      <c r="I456" s="6" t="s">
        <v>653</v>
      </c>
      <c r="J456" s="6" t="s">
        <v>653</v>
      </c>
      <c r="K456" s="6" t="s">
        <v>653</v>
      </c>
      <c r="L456" s="6" t="s">
        <v>653</v>
      </c>
      <c r="M456" s="6" t="s">
        <v>653</v>
      </c>
      <c r="N456" s="6" t="s">
        <v>653</v>
      </c>
      <c r="O456" s="6" t="s">
        <v>653</v>
      </c>
      <c r="P456" s="6" t="s">
        <v>653</v>
      </c>
      <c r="Q456" s="6" t="s">
        <v>653</v>
      </c>
    </row>
    <row r="457" spans="1:17">
      <c r="A457" s="6" t="s">
        <v>610</v>
      </c>
      <c r="B457" s="6" t="s">
        <v>843</v>
      </c>
      <c r="C457" s="6">
        <v>0.52900000000000003</v>
      </c>
      <c r="D457" s="6" t="s">
        <v>1647</v>
      </c>
      <c r="E457" s="6" t="s">
        <v>1658</v>
      </c>
      <c r="F457" s="6">
        <v>60</v>
      </c>
      <c r="G457" s="6">
        <v>0.5</v>
      </c>
      <c r="H457" s="6">
        <v>60</v>
      </c>
      <c r="I457" s="6">
        <v>0.5</v>
      </c>
      <c r="J457" s="6">
        <v>60</v>
      </c>
      <c r="K457" s="6">
        <v>0.5</v>
      </c>
      <c r="L457" s="6">
        <v>0</v>
      </c>
      <c r="M457" s="6">
        <v>0</v>
      </c>
      <c r="N457" s="6">
        <v>0</v>
      </c>
      <c r="O457" s="6">
        <v>0</v>
      </c>
      <c r="P457" s="6">
        <v>0</v>
      </c>
      <c r="Q457" s="6">
        <v>0</v>
      </c>
    </row>
    <row r="458" spans="1:17">
      <c r="A458" s="6" t="s">
        <v>611</v>
      </c>
      <c r="B458" s="6" t="s">
        <v>844</v>
      </c>
      <c r="C458" s="6">
        <v>0.46400000000000002</v>
      </c>
      <c r="D458" s="6">
        <v>0.45200000000000001</v>
      </c>
      <c r="E458" s="6" t="s">
        <v>325</v>
      </c>
      <c r="F458" s="6">
        <v>0</v>
      </c>
      <c r="G458" s="6">
        <v>0</v>
      </c>
      <c r="H458" s="6" t="s">
        <v>871</v>
      </c>
      <c r="I458" s="6" t="s">
        <v>871</v>
      </c>
      <c r="J458" s="6" t="s">
        <v>871</v>
      </c>
      <c r="K458" s="6" t="s">
        <v>871</v>
      </c>
      <c r="L458" s="6">
        <v>0</v>
      </c>
      <c r="M458" s="6">
        <v>0</v>
      </c>
      <c r="N458" s="6">
        <v>0</v>
      </c>
      <c r="O458" s="6">
        <v>0</v>
      </c>
      <c r="P458" s="6" t="s">
        <v>871</v>
      </c>
      <c r="Q458" s="6" t="s">
        <v>871</v>
      </c>
    </row>
    <row r="459" spans="1:17">
      <c r="A459" s="6" t="s">
        <v>612</v>
      </c>
      <c r="B459" s="6" t="s">
        <v>845</v>
      </c>
      <c r="C459" s="6" t="s">
        <v>653</v>
      </c>
      <c r="D459" s="6" t="s">
        <v>653</v>
      </c>
      <c r="E459" s="6" t="s">
        <v>653</v>
      </c>
      <c r="F459" s="6" t="s">
        <v>653</v>
      </c>
      <c r="G459" s="6" t="s">
        <v>653</v>
      </c>
      <c r="H459" s="6" t="s">
        <v>653</v>
      </c>
      <c r="I459" s="6" t="s">
        <v>653</v>
      </c>
      <c r="J459" s="6" t="s">
        <v>653</v>
      </c>
      <c r="K459" s="6" t="s">
        <v>653</v>
      </c>
      <c r="L459" s="6" t="s">
        <v>653</v>
      </c>
      <c r="M459" s="6" t="s">
        <v>653</v>
      </c>
      <c r="N459" s="6" t="s">
        <v>653</v>
      </c>
      <c r="O459" s="6" t="s">
        <v>653</v>
      </c>
      <c r="P459" s="6" t="s">
        <v>653</v>
      </c>
      <c r="Q459" s="6" t="s">
        <v>653</v>
      </c>
    </row>
    <row r="460" spans="1:17">
      <c r="A460" s="6" t="s">
        <v>613</v>
      </c>
      <c r="B460" s="6" t="s">
        <v>1509</v>
      </c>
      <c r="C460" s="6">
        <v>0.45900000000000002</v>
      </c>
      <c r="D460" s="6">
        <v>0.45</v>
      </c>
      <c r="E460" s="6">
        <v>0.45</v>
      </c>
      <c r="F460" s="6" t="s">
        <v>871</v>
      </c>
      <c r="G460" s="6" t="s">
        <v>871</v>
      </c>
      <c r="H460" s="6" t="s">
        <v>871</v>
      </c>
      <c r="I460" s="6" t="s">
        <v>871</v>
      </c>
      <c r="J460" s="6" t="s">
        <v>871</v>
      </c>
      <c r="K460" s="6" t="s">
        <v>871</v>
      </c>
      <c r="L460" s="6">
        <v>0</v>
      </c>
      <c r="M460" s="6">
        <v>0</v>
      </c>
      <c r="N460" s="6">
        <v>0</v>
      </c>
      <c r="O460" s="6">
        <v>0</v>
      </c>
      <c r="P460" s="6">
        <v>0</v>
      </c>
      <c r="Q460" s="6">
        <v>0</v>
      </c>
    </row>
    <row r="461" spans="1:17">
      <c r="A461" s="6" t="s">
        <v>614</v>
      </c>
      <c r="B461" s="6" t="s">
        <v>1684</v>
      </c>
      <c r="C461" s="6">
        <v>0.5</v>
      </c>
      <c r="D461" s="6">
        <v>0.5</v>
      </c>
      <c r="E461" s="6">
        <v>0.5</v>
      </c>
      <c r="F461" s="6">
        <v>0</v>
      </c>
      <c r="G461" s="6">
        <v>0</v>
      </c>
      <c r="H461" s="6">
        <v>0</v>
      </c>
      <c r="I461" s="6">
        <v>0</v>
      </c>
      <c r="J461" s="6">
        <v>0</v>
      </c>
      <c r="K461" s="6">
        <v>0</v>
      </c>
      <c r="L461" s="6">
        <v>0</v>
      </c>
      <c r="M461" s="6">
        <v>0</v>
      </c>
      <c r="N461" s="6">
        <v>0</v>
      </c>
      <c r="O461" s="6">
        <v>0</v>
      </c>
      <c r="P461" s="6">
        <v>0</v>
      </c>
      <c r="Q461" s="6">
        <v>0</v>
      </c>
    </row>
    <row r="462" spans="1:17">
      <c r="A462" s="6" t="s">
        <v>615</v>
      </c>
      <c r="B462" s="6" t="s">
        <v>846</v>
      </c>
      <c r="C462" s="6" t="s">
        <v>653</v>
      </c>
      <c r="D462" s="6" t="s">
        <v>653</v>
      </c>
      <c r="E462" s="6" t="s">
        <v>653</v>
      </c>
      <c r="F462" s="6" t="s">
        <v>653</v>
      </c>
      <c r="G462" s="6" t="s">
        <v>653</v>
      </c>
      <c r="H462" s="6" t="s">
        <v>653</v>
      </c>
      <c r="I462" s="6" t="s">
        <v>653</v>
      </c>
      <c r="J462" s="6" t="s">
        <v>653</v>
      </c>
      <c r="K462" s="6" t="s">
        <v>653</v>
      </c>
      <c r="L462" s="6" t="s">
        <v>653</v>
      </c>
      <c r="M462" s="6" t="s">
        <v>653</v>
      </c>
      <c r="N462" s="6" t="s">
        <v>653</v>
      </c>
      <c r="O462" s="6" t="s">
        <v>653</v>
      </c>
      <c r="P462" s="6" t="s">
        <v>653</v>
      </c>
      <c r="Q462" s="6" t="s">
        <v>653</v>
      </c>
    </row>
    <row r="463" spans="1:17">
      <c r="A463" s="6" t="s">
        <v>616</v>
      </c>
      <c r="B463" s="6" t="s">
        <v>653</v>
      </c>
      <c r="C463" s="6" t="s">
        <v>653</v>
      </c>
      <c r="D463" s="6" t="s">
        <v>653</v>
      </c>
      <c r="E463" s="6" t="s">
        <v>653</v>
      </c>
      <c r="F463" s="6" t="s">
        <v>653</v>
      </c>
      <c r="G463" s="6" t="s">
        <v>653</v>
      </c>
      <c r="H463" s="6" t="s">
        <v>653</v>
      </c>
      <c r="I463" s="6" t="s">
        <v>653</v>
      </c>
      <c r="J463" s="6" t="s">
        <v>653</v>
      </c>
      <c r="K463" s="6" t="s">
        <v>653</v>
      </c>
      <c r="L463" s="6" t="s">
        <v>653</v>
      </c>
      <c r="M463" s="6" t="s">
        <v>653</v>
      </c>
      <c r="N463" s="6" t="s">
        <v>653</v>
      </c>
      <c r="O463" s="6" t="s">
        <v>653</v>
      </c>
      <c r="P463" s="6" t="s">
        <v>653</v>
      </c>
      <c r="Q463" s="6" t="s">
        <v>653</v>
      </c>
    </row>
    <row r="464" spans="1:17">
      <c r="A464" s="6" t="s">
        <v>617</v>
      </c>
      <c r="B464" s="6" t="s">
        <v>847</v>
      </c>
      <c r="C464" s="6">
        <v>0.5</v>
      </c>
      <c r="D464" s="6" t="s">
        <v>1490</v>
      </c>
      <c r="E464" s="6" t="s">
        <v>325</v>
      </c>
      <c r="F464" s="6">
        <v>0</v>
      </c>
      <c r="G464" s="6">
        <v>0</v>
      </c>
      <c r="H464" s="6" t="s">
        <v>867</v>
      </c>
      <c r="I464" s="6" t="s">
        <v>867</v>
      </c>
      <c r="J464" s="6" t="s">
        <v>867</v>
      </c>
      <c r="K464" s="6" t="s">
        <v>867</v>
      </c>
      <c r="L464" s="6">
        <v>0</v>
      </c>
      <c r="M464" s="6">
        <v>0</v>
      </c>
      <c r="N464" s="6">
        <v>0</v>
      </c>
      <c r="O464" s="6">
        <v>0</v>
      </c>
      <c r="P464" s="6">
        <v>0</v>
      </c>
      <c r="Q464" s="6">
        <v>0</v>
      </c>
    </row>
    <row r="465" spans="1:17">
      <c r="A465" s="6" t="s">
        <v>618</v>
      </c>
      <c r="B465" s="6" t="s">
        <v>653</v>
      </c>
      <c r="C465" s="6" t="s">
        <v>653</v>
      </c>
      <c r="D465" s="6" t="s">
        <v>653</v>
      </c>
      <c r="E465" s="6" t="s">
        <v>653</v>
      </c>
      <c r="F465" s="6" t="s">
        <v>653</v>
      </c>
      <c r="G465" s="6" t="s">
        <v>653</v>
      </c>
      <c r="H465" s="6" t="s">
        <v>653</v>
      </c>
      <c r="I465" s="6" t="s">
        <v>653</v>
      </c>
      <c r="J465" s="6" t="s">
        <v>653</v>
      </c>
      <c r="K465" s="6" t="s">
        <v>653</v>
      </c>
      <c r="L465" s="6" t="s">
        <v>653</v>
      </c>
      <c r="M465" s="6" t="s">
        <v>653</v>
      </c>
      <c r="N465" s="6" t="s">
        <v>653</v>
      </c>
      <c r="O465" s="6" t="s">
        <v>653</v>
      </c>
      <c r="P465" s="6" t="s">
        <v>653</v>
      </c>
      <c r="Q465" s="6" t="s">
        <v>653</v>
      </c>
    </row>
    <row r="466" spans="1:17">
      <c r="A466" s="6" t="s">
        <v>619</v>
      </c>
      <c r="B466" s="6" t="s">
        <v>910</v>
      </c>
      <c r="C466" s="6">
        <v>0.51</v>
      </c>
      <c r="D466" s="6">
        <v>0.505</v>
      </c>
      <c r="E466" s="6">
        <v>0.5</v>
      </c>
      <c r="F466" s="6">
        <v>0</v>
      </c>
      <c r="G466" s="6">
        <v>0</v>
      </c>
      <c r="H466" s="6">
        <v>100</v>
      </c>
      <c r="I466" s="6">
        <v>1.4999999999999999E-2</v>
      </c>
      <c r="J466" s="6">
        <v>3000</v>
      </c>
      <c r="K466" s="6">
        <v>0.1</v>
      </c>
      <c r="L466" s="6">
        <v>0</v>
      </c>
      <c r="M466" s="6">
        <v>0</v>
      </c>
      <c r="N466" s="6">
        <v>0</v>
      </c>
      <c r="O466" s="6">
        <v>0</v>
      </c>
      <c r="P466" s="6">
        <v>1000</v>
      </c>
      <c r="Q466" s="6">
        <v>3.0000000000000001E-3</v>
      </c>
    </row>
    <row r="467" spans="1:17">
      <c r="A467" s="6" t="s">
        <v>620</v>
      </c>
      <c r="B467" s="6" t="s">
        <v>848</v>
      </c>
      <c r="C467" s="6" t="s">
        <v>653</v>
      </c>
      <c r="D467" s="6" t="s">
        <v>653</v>
      </c>
      <c r="E467" s="6" t="s">
        <v>653</v>
      </c>
      <c r="F467" s="6" t="s">
        <v>653</v>
      </c>
      <c r="G467" s="6" t="s">
        <v>653</v>
      </c>
      <c r="H467" s="6" t="s">
        <v>653</v>
      </c>
      <c r="I467" s="6" t="s">
        <v>653</v>
      </c>
      <c r="J467" s="6" t="s">
        <v>653</v>
      </c>
      <c r="K467" s="6" t="s">
        <v>653</v>
      </c>
      <c r="L467" s="6" t="s">
        <v>653</v>
      </c>
      <c r="M467" s="6" t="s">
        <v>653</v>
      </c>
      <c r="N467" s="6" t="s">
        <v>653</v>
      </c>
      <c r="O467" s="6" t="s">
        <v>653</v>
      </c>
      <c r="P467" s="6" t="s">
        <v>653</v>
      </c>
      <c r="Q467" s="6" t="s">
        <v>653</v>
      </c>
    </row>
    <row r="468" spans="1:17">
      <c r="A468" s="6" t="s">
        <v>621</v>
      </c>
      <c r="B468" s="6" t="s">
        <v>1921</v>
      </c>
      <c r="C468" s="6">
        <v>0.47</v>
      </c>
      <c r="D468" s="6" t="s">
        <v>325</v>
      </c>
      <c r="E468" s="6" t="s">
        <v>325</v>
      </c>
      <c r="F468" s="6">
        <v>0</v>
      </c>
      <c r="G468" s="6">
        <v>0</v>
      </c>
      <c r="H468" s="6">
        <v>0</v>
      </c>
      <c r="I468" s="6">
        <v>0</v>
      </c>
      <c r="J468" s="6" t="s">
        <v>875</v>
      </c>
      <c r="K468" s="6" t="s">
        <v>875</v>
      </c>
      <c r="L468" s="6">
        <v>0</v>
      </c>
      <c r="M468" s="6">
        <v>0</v>
      </c>
      <c r="N468" s="6">
        <v>0</v>
      </c>
      <c r="O468" s="6">
        <v>0</v>
      </c>
      <c r="P468" s="6">
        <v>0</v>
      </c>
      <c r="Q468" s="6">
        <v>0</v>
      </c>
    </row>
    <row r="469" spans="1:17">
      <c r="A469" s="6" t="s">
        <v>622</v>
      </c>
      <c r="B469" s="6" t="s">
        <v>849</v>
      </c>
      <c r="C469" s="6" t="s">
        <v>653</v>
      </c>
      <c r="D469" s="6" t="s">
        <v>653</v>
      </c>
      <c r="E469" s="6" t="s">
        <v>653</v>
      </c>
      <c r="F469" s="6" t="s">
        <v>653</v>
      </c>
      <c r="G469" s="6" t="s">
        <v>653</v>
      </c>
      <c r="H469" s="6" t="s">
        <v>653</v>
      </c>
      <c r="I469" s="6" t="s">
        <v>653</v>
      </c>
      <c r="J469" s="6" t="s">
        <v>653</v>
      </c>
      <c r="K469" s="6" t="s">
        <v>653</v>
      </c>
      <c r="L469" s="6" t="s">
        <v>653</v>
      </c>
      <c r="M469" s="6" t="s">
        <v>653</v>
      </c>
      <c r="N469" s="6" t="s">
        <v>653</v>
      </c>
      <c r="O469" s="6" t="s">
        <v>653</v>
      </c>
      <c r="P469" s="6" t="s">
        <v>653</v>
      </c>
      <c r="Q469" s="6" t="s">
        <v>653</v>
      </c>
    </row>
    <row r="470" spans="1:17">
      <c r="A470" s="6" t="s">
        <v>623</v>
      </c>
      <c r="B470" s="6" t="s">
        <v>850</v>
      </c>
      <c r="C470" s="6" t="s">
        <v>872</v>
      </c>
      <c r="D470" s="6" t="s">
        <v>325</v>
      </c>
      <c r="E470" s="6" t="s">
        <v>325</v>
      </c>
      <c r="F470" s="6">
        <v>0</v>
      </c>
      <c r="G470" s="6">
        <v>0</v>
      </c>
      <c r="H470" s="6" t="s">
        <v>871</v>
      </c>
      <c r="I470" s="6" t="s">
        <v>871</v>
      </c>
      <c r="J470" s="6" t="s">
        <v>871</v>
      </c>
      <c r="K470" s="6" t="s">
        <v>871</v>
      </c>
      <c r="L470" s="6">
        <v>0</v>
      </c>
      <c r="M470" s="6">
        <v>0</v>
      </c>
      <c r="N470" s="6">
        <v>0</v>
      </c>
      <c r="O470" s="6">
        <v>0</v>
      </c>
      <c r="P470" s="6">
        <v>0</v>
      </c>
      <c r="Q470" s="6">
        <v>0</v>
      </c>
    </row>
    <row r="471" spans="1:17">
      <c r="A471" s="6" t="s">
        <v>624</v>
      </c>
      <c r="B471" s="6" t="s">
        <v>851</v>
      </c>
      <c r="C471" s="6" t="s">
        <v>653</v>
      </c>
      <c r="D471" s="6" t="s">
        <v>653</v>
      </c>
      <c r="E471" s="6" t="s">
        <v>653</v>
      </c>
      <c r="F471" s="6" t="s">
        <v>653</v>
      </c>
      <c r="G471" s="6" t="s">
        <v>653</v>
      </c>
      <c r="H471" s="6" t="s">
        <v>653</v>
      </c>
      <c r="I471" s="6" t="s">
        <v>653</v>
      </c>
      <c r="J471" s="6" t="s">
        <v>653</v>
      </c>
      <c r="K471" s="6" t="s">
        <v>653</v>
      </c>
      <c r="L471" s="6" t="s">
        <v>653</v>
      </c>
      <c r="M471" s="6" t="s">
        <v>653</v>
      </c>
      <c r="N471" s="6" t="s">
        <v>653</v>
      </c>
      <c r="O471" s="6" t="s">
        <v>653</v>
      </c>
      <c r="P471" s="6" t="s">
        <v>653</v>
      </c>
      <c r="Q471" s="6" t="s">
        <v>653</v>
      </c>
    </row>
    <row r="472" spans="1:17">
      <c r="A472" s="6" t="s">
        <v>625</v>
      </c>
      <c r="B472" s="6" t="s">
        <v>1922</v>
      </c>
      <c r="C472" s="6" t="s">
        <v>653</v>
      </c>
      <c r="D472" s="6" t="s">
        <v>653</v>
      </c>
      <c r="E472" s="6" t="s">
        <v>653</v>
      </c>
      <c r="F472" s="6" t="s">
        <v>653</v>
      </c>
      <c r="G472" s="6" t="s">
        <v>653</v>
      </c>
      <c r="H472" s="6" t="s">
        <v>653</v>
      </c>
      <c r="I472" s="6" t="s">
        <v>653</v>
      </c>
      <c r="J472" s="6" t="s">
        <v>653</v>
      </c>
      <c r="K472" s="6" t="s">
        <v>653</v>
      </c>
      <c r="L472" s="6" t="s">
        <v>653</v>
      </c>
      <c r="M472" s="6" t="s">
        <v>653</v>
      </c>
      <c r="N472" s="6" t="s">
        <v>653</v>
      </c>
      <c r="O472" s="6" t="s">
        <v>653</v>
      </c>
      <c r="P472" s="6" t="s">
        <v>653</v>
      </c>
      <c r="Q472" s="6" t="s">
        <v>653</v>
      </c>
    </row>
    <row r="473" spans="1:17">
      <c r="A473" s="6" t="s">
        <v>626</v>
      </c>
      <c r="B473" s="6" t="s">
        <v>852</v>
      </c>
      <c r="C473" s="6" t="s">
        <v>653</v>
      </c>
      <c r="D473" s="6" t="s">
        <v>653</v>
      </c>
      <c r="E473" s="6" t="s">
        <v>653</v>
      </c>
      <c r="F473" s="6" t="s">
        <v>653</v>
      </c>
      <c r="G473" s="6" t="s">
        <v>653</v>
      </c>
      <c r="H473" s="6" t="s">
        <v>653</v>
      </c>
      <c r="I473" s="6" t="s">
        <v>653</v>
      </c>
      <c r="J473" s="6" t="s">
        <v>653</v>
      </c>
      <c r="K473" s="6" t="s">
        <v>653</v>
      </c>
      <c r="L473" s="6" t="s">
        <v>653</v>
      </c>
      <c r="M473" s="6" t="s">
        <v>653</v>
      </c>
      <c r="N473" s="6" t="s">
        <v>653</v>
      </c>
      <c r="O473" s="6" t="s">
        <v>653</v>
      </c>
      <c r="P473" s="6" t="s">
        <v>653</v>
      </c>
      <c r="Q473" s="6" t="s">
        <v>653</v>
      </c>
    </row>
    <row r="474" spans="1:17">
      <c r="A474" s="6" t="s">
        <v>627</v>
      </c>
      <c r="B474" s="6" t="s">
        <v>853</v>
      </c>
      <c r="C474" s="6" t="s">
        <v>653</v>
      </c>
      <c r="D474" s="6" t="s">
        <v>653</v>
      </c>
      <c r="E474" s="6" t="s">
        <v>653</v>
      </c>
      <c r="F474" s="6" t="s">
        <v>653</v>
      </c>
      <c r="G474" s="6" t="s">
        <v>653</v>
      </c>
      <c r="H474" s="6" t="s">
        <v>653</v>
      </c>
      <c r="I474" s="6" t="s">
        <v>653</v>
      </c>
      <c r="J474" s="6" t="s">
        <v>653</v>
      </c>
      <c r="K474" s="6" t="s">
        <v>653</v>
      </c>
      <c r="L474" s="6" t="s">
        <v>653</v>
      </c>
      <c r="M474" s="6" t="s">
        <v>653</v>
      </c>
      <c r="N474" s="6" t="s">
        <v>653</v>
      </c>
      <c r="O474" s="6" t="s">
        <v>653</v>
      </c>
      <c r="P474" s="6" t="s">
        <v>653</v>
      </c>
      <c r="Q474" s="6" t="s">
        <v>653</v>
      </c>
    </row>
    <row r="475" spans="1:17">
      <c r="A475" s="6" t="s">
        <v>628</v>
      </c>
      <c r="B475" s="6" t="s">
        <v>854</v>
      </c>
      <c r="C475" s="6" t="s">
        <v>653</v>
      </c>
      <c r="D475" s="6" t="s">
        <v>653</v>
      </c>
      <c r="E475" s="6" t="s">
        <v>653</v>
      </c>
      <c r="F475" s="6" t="s">
        <v>653</v>
      </c>
      <c r="G475" s="6" t="s">
        <v>653</v>
      </c>
      <c r="H475" s="6" t="s">
        <v>653</v>
      </c>
      <c r="I475" s="6" t="s">
        <v>653</v>
      </c>
      <c r="J475" s="6" t="s">
        <v>653</v>
      </c>
      <c r="K475" s="6" t="s">
        <v>653</v>
      </c>
      <c r="L475" s="6" t="s">
        <v>653</v>
      </c>
      <c r="M475" s="6" t="s">
        <v>653</v>
      </c>
      <c r="N475" s="6" t="s">
        <v>653</v>
      </c>
      <c r="O475" s="6" t="s">
        <v>653</v>
      </c>
      <c r="P475" s="6" t="s">
        <v>653</v>
      </c>
      <c r="Q475" s="6" t="s">
        <v>653</v>
      </c>
    </row>
    <row r="476" spans="1:17">
      <c r="A476" s="6" t="s">
        <v>629</v>
      </c>
      <c r="B476" s="6" t="s">
        <v>855</v>
      </c>
      <c r="C476" s="6">
        <v>0.47</v>
      </c>
      <c r="D476" s="6">
        <v>0.47</v>
      </c>
      <c r="E476" s="6">
        <v>0.47</v>
      </c>
      <c r="F476" s="6">
        <v>0</v>
      </c>
      <c r="G476" s="6">
        <v>0</v>
      </c>
      <c r="H476" s="6">
        <v>0</v>
      </c>
      <c r="I476" s="6">
        <v>0</v>
      </c>
      <c r="J476" s="6">
        <v>0</v>
      </c>
      <c r="K476" s="6">
        <v>0</v>
      </c>
      <c r="L476" s="6">
        <v>0</v>
      </c>
      <c r="M476" s="6">
        <v>0</v>
      </c>
      <c r="N476" s="6">
        <v>0</v>
      </c>
      <c r="O476" s="6">
        <v>0</v>
      </c>
      <c r="P476" s="6">
        <v>0</v>
      </c>
      <c r="Q476" s="6">
        <v>0</v>
      </c>
    </row>
    <row r="477" spans="1:17">
      <c r="A477" s="6" t="s">
        <v>630</v>
      </c>
      <c r="B477" s="6" t="s">
        <v>653</v>
      </c>
      <c r="C477" s="6" t="s">
        <v>653</v>
      </c>
      <c r="D477" s="6" t="s">
        <v>653</v>
      </c>
      <c r="E477" s="6" t="s">
        <v>653</v>
      </c>
      <c r="F477" s="6" t="s">
        <v>653</v>
      </c>
      <c r="G477" s="6" t="s">
        <v>653</v>
      </c>
      <c r="H477" s="6" t="s">
        <v>653</v>
      </c>
      <c r="I477" s="6" t="s">
        <v>653</v>
      </c>
      <c r="J477" s="6" t="s">
        <v>653</v>
      </c>
      <c r="K477" s="6" t="s">
        <v>653</v>
      </c>
      <c r="L477" s="6" t="s">
        <v>653</v>
      </c>
      <c r="M477" s="6" t="s">
        <v>653</v>
      </c>
      <c r="N477" s="6" t="s">
        <v>653</v>
      </c>
      <c r="O477" s="6" t="s">
        <v>653</v>
      </c>
      <c r="P477" s="6" t="s">
        <v>653</v>
      </c>
      <c r="Q477" s="6" t="s">
        <v>653</v>
      </c>
    </row>
    <row r="478" spans="1:17">
      <c r="A478" s="6" t="s">
        <v>631</v>
      </c>
      <c r="B478" s="6" t="s">
        <v>653</v>
      </c>
      <c r="C478" s="6" t="s">
        <v>653</v>
      </c>
      <c r="D478" s="6" t="s">
        <v>653</v>
      </c>
      <c r="E478" s="6" t="s">
        <v>653</v>
      </c>
      <c r="F478" s="6" t="s">
        <v>653</v>
      </c>
      <c r="G478" s="6" t="s">
        <v>653</v>
      </c>
      <c r="H478" s="6" t="s">
        <v>653</v>
      </c>
      <c r="I478" s="6" t="s">
        <v>653</v>
      </c>
      <c r="J478" s="6" t="s">
        <v>653</v>
      </c>
      <c r="K478" s="6" t="s">
        <v>653</v>
      </c>
      <c r="L478" s="6" t="s">
        <v>653</v>
      </c>
      <c r="M478" s="6" t="s">
        <v>653</v>
      </c>
      <c r="N478" s="6" t="s">
        <v>653</v>
      </c>
      <c r="O478" s="6" t="s">
        <v>653</v>
      </c>
      <c r="P478" s="6" t="s">
        <v>653</v>
      </c>
      <c r="Q478" s="6" t="s">
        <v>653</v>
      </c>
    </row>
    <row r="479" spans="1:17">
      <c r="A479" s="6" t="s">
        <v>632</v>
      </c>
      <c r="B479" s="6" t="s">
        <v>1317</v>
      </c>
      <c r="C479" s="6">
        <v>0.44500000000000001</v>
      </c>
      <c r="D479" s="6" t="s">
        <v>1923</v>
      </c>
      <c r="E479" s="6" t="s">
        <v>1923</v>
      </c>
      <c r="F479" s="6">
        <v>0</v>
      </c>
      <c r="G479" s="6">
        <v>0</v>
      </c>
      <c r="H479" s="6" t="s">
        <v>889</v>
      </c>
      <c r="I479" s="6" t="s">
        <v>889</v>
      </c>
      <c r="J479" s="6" t="s">
        <v>882</v>
      </c>
      <c r="K479" s="6" t="s">
        <v>882</v>
      </c>
      <c r="L479" s="6">
        <v>0</v>
      </c>
      <c r="M479" s="6">
        <v>0</v>
      </c>
      <c r="N479" s="6">
        <v>0</v>
      </c>
      <c r="O479" s="6">
        <v>0</v>
      </c>
      <c r="P479" s="6">
        <v>0</v>
      </c>
      <c r="Q479" s="6">
        <v>0</v>
      </c>
    </row>
    <row r="480" spans="1:17">
      <c r="A480" s="6" t="s">
        <v>633</v>
      </c>
      <c r="B480" s="6" t="s">
        <v>856</v>
      </c>
      <c r="C480" s="6" t="s">
        <v>653</v>
      </c>
      <c r="D480" s="6" t="s">
        <v>653</v>
      </c>
      <c r="E480" s="6" t="s">
        <v>653</v>
      </c>
      <c r="F480" s="6" t="s">
        <v>653</v>
      </c>
      <c r="G480" s="6" t="s">
        <v>653</v>
      </c>
      <c r="H480" s="6" t="s">
        <v>653</v>
      </c>
      <c r="I480" s="6" t="s">
        <v>653</v>
      </c>
      <c r="J480" s="6" t="s">
        <v>653</v>
      </c>
      <c r="K480" s="6" t="s">
        <v>653</v>
      </c>
      <c r="L480" s="6" t="s">
        <v>653</v>
      </c>
      <c r="M480" s="6" t="s">
        <v>653</v>
      </c>
      <c r="N480" s="6" t="s">
        <v>653</v>
      </c>
      <c r="O480" s="6" t="s">
        <v>653</v>
      </c>
      <c r="P480" s="6" t="s">
        <v>653</v>
      </c>
      <c r="Q480" s="6" t="s">
        <v>653</v>
      </c>
    </row>
    <row r="481" spans="1:17">
      <c r="A481" s="6" t="s">
        <v>634</v>
      </c>
      <c r="B481" s="6" t="s">
        <v>653</v>
      </c>
      <c r="C481" s="6" t="s">
        <v>653</v>
      </c>
      <c r="D481" s="6" t="s">
        <v>653</v>
      </c>
      <c r="E481" s="6" t="s">
        <v>653</v>
      </c>
      <c r="F481" s="6" t="s">
        <v>653</v>
      </c>
      <c r="G481" s="6" t="s">
        <v>653</v>
      </c>
      <c r="H481" s="6" t="s">
        <v>653</v>
      </c>
      <c r="I481" s="6" t="s">
        <v>653</v>
      </c>
      <c r="J481" s="6" t="s">
        <v>653</v>
      </c>
      <c r="K481" s="6" t="s">
        <v>653</v>
      </c>
      <c r="L481" s="6" t="s">
        <v>653</v>
      </c>
      <c r="M481" s="6" t="s">
        <v>653</v>
      </c>
      <c r="N481" s="6" t="s">
        <v>653</v>
      </c>
      <c r="O481" s="6" t="s">
        <v>653</v>
      </c>
      <c r="P481" s="6" t="s">
        <v>653</v>
      </c>
      <c r="Q481" s="6" t="s">
        <v>653</v>
      </c>
    </row>
    <row r="482" spans="1:17">
      <c r="A482" s="6" t="s">
        <v>635</v>
      </c>
      <c r="B482" s="6" t="s">
        <v>653</v>
      </c>
      <c r="C482" s="6" t="s">
        <v>653</v>
      </c>
      <c r="D482" s="6" t="s">
        <v>653</v>
      </c>
      <c r="E482" s="6" t="s">
        <v>653</v>
      </c>
      <c r="F482" s="6" t="s">
        <v>653</v>
      </c>
      <c r="G482" s="6" t="s">
        <v>653</v>
      </c>
      <c r="H482" s="6" t="s">
        <v>653</v>
      </c>
      <c r="I482" s="6" t="s">
        <v>653</v>
      </c>
      <c r="J482" s="6" t="s">
        <v>653</v>
      </c>
      <c r="K482" s="6" t="s">
        <v>653</v>
      </c>
      <c r="L482" s="6" t="s">
        <v>653</v>
      </c>
      <c r="M482" s="6" t="s">
        <v>653</v>
      </c>
      <c r="N482" s="6" t="s">
        <v>653</v>
      </c>
      <c r="O482" s="6" t="s">
        <v>653</v>
      </c>
      <c r="P482" s="6" t="s">
        <v>653</v>
      </c>
      <c r="Q482" s="6" t="s">
        <v>653</v>
      </c>
    </row>
    <row r="483" spans="1:17">
      <c r="A483" s="6" t="s">
        <v>636</v>
      </c>
      <c r="B483" s="6" t="s">
        <v>857</v>
      </c>
      <c r="C483" s="6" t="s">
        <v>653</v>
      </c>
      <c r="D483" s="6" t="s">
        <v>653</v>
      </c>
      <c r="E483" s="6" t="s">
        <v>653</v>
      </c>
      <c r="F483" s="6" t="s">
        <v>653</v>
      </c>
      <c r="G483" s="6" t="s">
        <v>653</v>
      </c>
      <c r="H483" s="6" t="s">
        <v>653</v>
      </c>
      <c r="I483" s="6" t="s">
        <v>653</v>
      </c>
      <c r="J483" s="6" t="s">
        <v>653</v>
      </c>
      <c r="K483" s="6" t="s">
        <v>653</v>
      </c>
      <c r="L483" s="6" t="s">
        <v>653</v>
      </c>
      <c r="M483" s="6" t="s">
        <v>653</v>
      </c>
      <c r="N483" s="6" t="s">
        <v>653</v>
      </c>
      <c r="O483" s="6" t="s">
        <v>653</v>
      </c>
      <c r="P483" s="6" t="s">
        <v>653</v>
      </c>
      <c r="Q483" s="6" t="s">
        <v>653</v>
      </c>
    </row>
    <row r="484" spans="1:17">
      <c r="A484" s="6" t="s">
        <v>637</v>
      </c>
      <c r="B484" s="6" t="s">
        <v>858</v>
      </c>
      <c r="C484" s="6">
        <v>0.18</v>
      </c>
      <c r="D484" s="6">
        <v>0.16</v>
      </c>
      <c r="E484" s="6">
        <v>0.1</v>
      </c>
      <c r="F484" s="6">
        <v>80000</v>
      </c>
      <c r="G484" s="6">
        <v>0.75</v>
      </c>
      <c r="H484" s="6">
        <v>100000</v>
      </c>
      <c r="I484" s="6">
        <v>0.8</v>
      </c>
      <c r="J484" s="6">
        <v>310000</v>
      </c>
      <c r="K484" s="6">
        <v>1</v>
      </c>
      <c r="L484" s="6">
        <v>0</v>
      </c>
      <c r="M484" s="6">
        <v>0</v>
      </c>
      <c r="N484" s="6">
        <v>0</v>
      </c>
      <c r="O484" s="6">
        <v>0</v>
      </c>
      <c r="P484" s="6">
        <v>0</v>
      </c>
      <c r="Q484" s="6">
        <v>0</v>
      </c>
    </row>
    <row r="485" spans="1:17">
      <c r="A485" s="6" t="s">
        <v>638</v>
      </c>
      <c r="B485" s="6" t="s">
        <v>911</v>
      </c>
      <c r="C485" s="6" t="s">
        <v>653</v>
      </c>
      <c r="D485" s="6" t="s">
        <v>653</v>
      </c>
      <c r="E485" s="6" t="s">
        <v>653</v>
      </c>
      <c r="F485" s="6" t="s">
        <v>653</v>
      </c>
      <c r="G485" s="6" t="s">
        <v>653</v>
      </c>
      <c r="H485" s="6" t="s">
        <v>653</v>
      </c>
      <c r="I485" s="6" t="s">
        <v>653</v>
      </c>
      <c r="J485" s="6" t="s">
        <v>653</v>
      </c>
      <c r="K485" s="6" t="s">
        <v>653</v>
      </c>
      <c r="L485" s="6" t="s">
        <v>653</v>
      </c>
      <c r="M485" s="6" t="s">
        <v>653</v>
      </c>
      <c r="N485" s="6" t="s">
        <v>653</v>
      </c>
      <c r="O485" s="6" t="s">
        <v>653</v>
      </c>
      <c r="P485" s="6" t="s">
        <v>653</v>
      </c>
      <c r="Q485" s="6" t="s">
        <v>653</v>
      </c>
    </row>
    <row r="486" spans="1:17">
      <c r="A486" s="6" t="s">
        <v>639</v>
      </c>
      <c r="B486" s="6" t="s">
        <v>653</v>
      </c>
      <c r="C486" s="6" t="s">
        <v>653</v>
      </c>
      <c r="D486" s="6" t="s">
        <v>653</v>
      </c>
      <c r="E486" s="6" t="s">
        <v>653</v>
      </c>
      <c r="F486" s="6" t="s">
        <v>653</v>
      </c>
      <c r="G486" s="6" t="s">
        <v>653</v>
      </c>
      <c r="H486" s="6" t="s">
        <v>653</v>
      </c>
      <c r="I486" s="6" t="s">
        <v>653</v>
      </c>
      <c r="J486" s="6" t="s">
        <v>653</v>
      </c>
      <c r="K486" s="6" t="s">
        <v>653</v>
      </c>
      <c r="L486" s="6" t="s">
        <v>653</v>
      </c>
      <c r="M486" s="6" t="s">
        <v>653</v>
      </c>
      <c r="N486" s="6" t="s">
        <v>653</v>
      </c>
      <c r="O486" s="6" t="s">
        <v>653</v>
      </c>
      <c r="P486" s="6" t="s">
        <v>653</v>
      </c>
      <c r="Q486" s="6" t="s">
        <v>653</v>
      </c>
    </row>
    <row r="487" spans="1:17">
      <c r="A487" s="6" t="s">
        <v>640</v>
      </c>
      <c r="B487" s="6" t="s">
        <v>859</v>
      </c>
      <c r="C487" s="6" t="s">
        <v>653</v>
      </c>
      <c r="D487" s="6" t="s">
        <v>653</v>
      </c>
      <c r="E487" s="6" t="s">
        <v>653</v>
      </c>
      <c r="F487" s="6" t="s">
        <v>653</v>
      </c>
      <c r="G487" s="6" t="s">
        <v>653</v>
      </c>
      <c r="H487" s="6" t="s">
        <v>653</v>
      </c>
      <c r="I487" s="6" t="s">
        <v>653</v>
      </c>
      <c r="J487" s="6" t="s">
        <v>653</v>
      </c>
      <c r="K487" s="6" t="s">
        <v>653</v>
      </c>
      <c r="L487" s="6" t="s">
        <v>653</v>
      </c>
      <c r="M487" s="6" t="s">
        <v>653</v>
      </c>
      <c r="N487" s="6" t="s">
        <v>653</v>
      </c>
      <c r="O487" s="6" t="s">
        <v>653</v>
      </c>
      <c r="P487" s="6" t="s">
        <v>653</v>
      </c>
      <c r="Q487" s="6" t="s">
        <v>653</v>
      </c>
    </row>
    <row r="488" spans="1:17">
      <c r="A488" s="6" t="s">
        <v>641</v>
      </c>
      <c r="B488" s="6" t="s">
        <v>1156</v>
      </c>
      <c r="C488" s="6" t="s">
        <v>653</v>
      </c>
      <c r="D488" s="6" t="s">
        <v>653</v>
      </c>
      <c r="E488" s="6" t="s">
        <v>653</v>
      </c>
      <c r="F488" s="6" t="s">
        <v>653</v>
      </c>
      <c r="G488" s="6" t="s">
        <v>653</v>
      </c>
      <c r="H488" s="6" t="s">
        <v>653</v>
      </c>
      <c r="I488" s="6" t="s">
        <v>653</v>
      </c>
      <c r="J488" s="6" t="s">
        <v>653</v>
      </c>
      <c r="K488" s="6" t="s">
        <v>653</v>
      </c>
      <c r="L488" s="6" t="s">
        <v>653</v>
      </c>
      <c r="M488" s="6" t="s">
        <v>653</v>
      </c>
      <c r="N488" s="6" t="s">
        <v>653</v>
      </c>
      <c r="O488" s="6" t="s">
        <v>653</v>
      </c>
      <c r="P488" s="6" t="s">
        <v>653</v>
      </c>
      <c r="Q488" s="6" t="s">
        <v>653</v>
      </c>
    </row>
    <row r="489" spans="1:17">
      <c r="A489" s="6" t="s">
        <v>642</v>
      </c>
      <c r="B489" s="6" t="s">
        <v>860</v>
      </c>
      <c r="C489" s="6">
        <v>0.438</v>
      </c>
      <c r="D489" s="6">
        <v>0.438</v>
      </c>
      <c r="E489" s="6">
        <v>0.3</v>
      </c>
      <c r="F489" s="6">
        <v>407</v>
      </c>
      <c r="G489" s="6">
        <v>0.18194009834599911</v>
      </c>
      <c r="H489" s="6">
        <v>700</v>
      </c>
      <c r="I489" s="6">
        <v>0.31291908806437191</v>
      </c>
      <c r="J489" s="6">
        <v>900</v>
      </c>
      <c r="K489" s="6">
        <v>0.40232454179704963</v>
      </c>
      <c r="L489" s="6">
        <v>0</v>
      </c>
      <c r="M489" s="6">
        <v>0</v>
      </c>
      <c r="N489" s="6">
        <v>0</v>
      </c>
      <c r="O489" s="6">
        <v>0</v>
      </c>
      <c r="P489" s="6">
        <v>0</v>
      </c>
      <c r="Q489" s="6">
        <v>0</v>
      </c>
    </row>
    <row r="490" spans="1:17">
      <c r="A490" s="6" t="s">
        <v>643</v>
      </c>
      <c r="B490" s="6" t="s">
        <v>861</v>
      </c>
      <c r="C490" s="6" t="s">
        <v>653</v>
      </c>
      <c r="D490" s="6" t="s">
        <v>653</v>
      </c>
      <c r="E490" s="6" t="s">
        <v>653</v>
      </c>
      <c r="F490" s="6" t="s">
        <v>653</v>
      </c>
      <c r="G490" s="6" t="s">
        <v>653</v>
      </c>
      <c r="H490" s="6" t="s">
        <v>653</v>
      </c>
      <c r="I490" s="6" t="s">
        <v>653</v>
      </c>
      <c r="J490" s="6" t="s">
        <v>653</v>
      </c>
      <c r="K490" s="6" t="s">
        <v>653</v>
      </c>
      <c r="L490" s="6" t="s">
        <v>653</v>
      </c>
      <c r="M490" s="6" t="s">
        <v>653</v>
      </c>
      <c r="N490" s="6" t="s">
        <v>653</v>
      </c>
      <c r="O490" s="6" t="s">
        <v>653</v>
      </c>
      <c r="P490" s="6" t="s">
        <v>653</v>
      </c>
      <c r="Q490" s="6" t="s">
        <v>653</v>
      </c>
    </row>
    <row r="491" spans="1:17">
      <c r="A491" s="6" t="s">
        <v>644</v>
      </c>
      <c r="B491" s="6" t="s">
        <v>653</v>
      </c>
      <c r="C491" s="6" t="s">
        <v>653</v>
      </c>
      <c r="D491" s="6" t="s">
        <v>653</v>
      </c>
      <c r="E491" s="6" t="s">
        <v>653</v>
      </c>
      <c r="F491" s="6" t="s">
        <v>653</v>
      </c>
      <c r="G491" s="6" t="s">
        <v>653</v>
      </c>
      <c r="H491" s="6" t="s">
        <v>653</v>
      </c>
      <c r="I491" s="6" t="s">
        <v>653</v>
      </c>
      <c r="J491" s="6" t="s">
        <v>653</v>
      </c>
      <c r="K491" s="6" t="s">
        <v>653</v>
      </c>
      <c r="L491" s="6" t="s">
        <v>653</v>
      </c>
      <c r="M491" s="6" t="s">
        <v>653</v>
      </c>
      <c r="N491" s="6" t="s">
        <v>653</v>
      </c>
      <c r="O491" s="6" t="s">
        <v>653</v>
      </c>
      <c r="P491" s="6" t="s">
        <v>653</v>
      </c>
      <c r="Q491" s="6" t="s">
        <v>653</v>
      </c>
    </row>
    <row r="492" spans="1:17">
      <c r="A492" s="6" t="s">
        <v>645</v>
      </c>
      <c r="B492" s="6" t="s">
        <v>862</v>
      </c>
      <c r="C492" s="6" t="s">
        <v>653</v>
      </c>
      <c r="D492" s="6" t="s">
        <v>653</v>
      </c>
      <c r="E492" s="6" t="s">
        <v>653</v>
      </c>
      <c r="F492" s="6" t="s">
        <v>653</v>
      </c>
      <c r="G492" s="6" t="s">
        <v>653</v>
      </c>
      <c r="H492" s="6" t="s">
        <v>653</v>
      </c>
      <c r="I492" s="6" t="s">
        <v>653</v>
      </c>
      <c r="J492" s="6" t="s">
        <v>653</v>
      </c>
      <c r="K492" s="6" t="s">
        <v>653</v>
      </c>
      <c r="L492" s="6" t="s">
        <v>653</v>
      </c>
      <c r="M492" s="6" t="s">
        <v>653</v>
      </c>
      <c r="N492" s="6" t="s">
        <v>653</v>
      </c>
      <c r="O492" s="6" t="s">
        <v>653</v>
      </c>
      <c r="P492" s="6" t="s">
        <v>653</v>
      </c>
      <c r="Q492" s="6" t="s">
        <v>653</v>
      </c>
    </row>
    <row r="493" spans="1:17">
      <c r="A493" s="6" t="s">
        <v>646</v>
      </c>
      <c r="B493" s="6" t="s">
        <v>863</v>
      </c>
      <c r="C493" s="6">
        <v>0.38</v>
      </c>
      <c r="D493" s="6" t="s">
        <v>325</v>
      </c>
      <c r="E493" s="6" t="s">
        <v>325</v>
      </c>
      <c r="F493" s="6">
        <v>0</v>
      </c>
      <c r="G493" s="6">
        <v>0</v>
      </c>
      <c r="H493" s="6">
        <v>0</v>
      </c>
      <c r="I493" s="6">
        <v>0</v>
      </c>
      <c r="J493" s="6">
        <v>0</v>
      </c>
      <c r="K493" s="6">
        <v>0</v>
      </c>
      <c r="L493" s="6">
        <v>0</v>
      </c>
      <c r="M493" s="6">
        <v>0</v>
      </c>
      <c r="N493" s="6">
        <v>0</v>
      </c>
      <c r="O493" s="6">
        <v>0</v>
      </c>
      <c r="P493" s="6">
        <v>0</v>
      </c>
      <c r="Q493" s="6">
        <v>0</v>
      </c>
    </row>
    <row r="494" spans="1:17">
      <c r="A494" s="6" t="s">
        <v>647</v>
      </c>
      <c r="B494" s="6" t="s">
        <v>1924</v>
      </c>
      <c r="C494" s="6" t="s">
        <v>1925</v>
      </c>
      <c r="D494" s="6" t="s">
        <v>325</v>
      </c>
      <c r="E494" s="6" t="s">
        <v>325</v>
      </c>
      <c r="F494" s="6">
        <v>500</v>
      </c>
      <c r="G494" s="6">
        <v>0.1</v>
      </c>
      <c r="H494" s="6" t="s">
        <v>867</v>
      </c>
      <c r="I494" s="6" t="s">
        <v>867</v>
      </c>
      <c r="J494" s="6" t="s">
        <v>867</v>
      </c>
      <c r="K494" s="6" t="s">
        <v>867</v>
      </c>
      <c r="L494" s="6">
        <v>0</v>
      </c>
      <c r="M494" s="6">
        <v>0</v>
      </c>
      <c r="N494" s="6" t="s">
        <v>867</v>
      </c>
      <c r="O494" s="6" t="s">
        <v>867</v>
      </c>
      <c r="P494" s="6" t="s">
        <v>867</v>
      </c>
      <c r="Q494" s="6" t="s">
        <v>867</v>
      </c>
    </row>
    <row r="495" spans="1:17">
      <c r="A495" s="6" t="s">
        <v>648</v>
      </c>
      <c r="B495" s="6" t="s">
        <v>1510</v>
      </c>
      <c r="C495" s="6" t="s">
        <v>653</v>
      </c>
      <c r="D495" s="6" t="s">
        <v>653</v>
      </c>
      <c r="E495" s="6" t="s">
        <v>653</v>
      </c>
      <c r="F495" s="6" t="s">
        <v>653</v>
      </c>
      <c r="G495" s="6" t="s">
        <v>653</v>
      </c>
      <c r="H495" s="6" t="s">
        <v>653</v>
      </c>
      <c r="I495" s="6" t="s">
        <v>653</v>
      </c>
      <c r="J495" s="6" t="s">
        <v>653</v>
      </c>
      <c r="K495" s="6" t="s">
        <v>653</v>
      </c>
      <c r="L495" s="6" t="s">
        <v>653</v>
      </c>
      <c r="M495" s="6" t="s">
        <v>653</v>
      </c>
      <c r="N495" s="6" t="s">
        <v>653</v>
      </c>
      <c r="O495" s="6" t="s">
        <v>653</v>
      </c>
      <c r="P495" s="6" t="s">
        <v>653</v>
      </c>
      <c r="Q495" s="6" t="s">
        <v>653</v>
      </c>
    </row>
    <row r="496" spans="1:17">
      <c r="A496" s="6" t="s">
        <v>649</v>
      </c>
      <c r="B496" s="6" t="s">
        <v>864</v>
      </c>
      <c r="C496" s="6" t="s">
        <v>653</v>
      </c>
      <c r="D496" s="6" t="s">
        <v>653</v>
      </c>
      <c r="E496" s="6" t="s">
        <v>653</v>
      </c>
      <c r="F496" s="6" t="s">
        <v>653</v>
      </c>
      <c r="G496" s="6" t="s">
        <v>653</v>
      </c>
      <c r="H496" s="6" t="s">
        <v>653</v>
      </c>
      <c r="I496" s="6" t="s">
        <v>653</v>
      </c>
      <c r="J496" s="6" t="s">
        <v>653</v>
      </c>
      <c r="K496" s="6" t="s">
        <v>653</v>
      </c>
      <c r="L496" s="6" t="s">
        <v>653</v>
      </c>
      <c r="M496" s="6" t="s">
        <v>653</v>
      </c>
      <c r="N496" s="6" t="s">
        <v>653</v>
      </c>
      <c r="O496" s="6" t="s">
        <v>653</v>
      </c>
      <c r="P496" s="6" t="s">
        <v>653</v>
      </c>
      <c r="Q496" s="6" t="s">
        <v>653</v>
      </c>
    </row>
    <row r="497" spans="1:17">
      <c r="A497" s="6" t="s">
        <v>650</v>
      </c>
      <c r="B497" s="6" t="s">
        <v>865</v>
      </c>
      <c r="C497" s="6">
        <v>0.435</v>
      </c>
      <c r="D497" s="6">
        <v>0.435</v>
      </c>
      <c r="E497" s="6" t="s">
        <v>1926</v>
      </c>
      <c r="F497" s="6">
        <v>79</v>
      </c>
      <c r="G497" s="6">
        <v>0.25619999999999998</v>
      </c>
      <c r="H497" s="6">
        <v>80</v>
      </c>
      <c r="I497" s="6">
        <v>0.26</v>
      </c>
      <c r="J497" s="6">
        <v>81</v>
      </c>
      <c r="K497" s="6">
        <v>0.28000000000000003</v>
      </c>
      <c r="L497" s="6">
        <v>0</v>
      </c>
      <c r="M497" s="6">
        <v>0</v>
      </c>
      <c r="N497" s="6">
        <v>0</v>
      </c>
      <c r="O497" s="6">
        <v>0</v>
      </c>
      <c r="P497" s="6">
        <v>0</v>
      </c>
      <c r="Q497" s="6">
        <v>0</v>
      </c>
    </row>
    <row r="498" spans="1:17">
      <c r="A498" s="6" t="s">
        <v>651</v>
      </c>
      <c r="B498" s="6" t="s">
        <v>866</v>
      </c>
      <c r="C498" s="6" t="s">
        <v>1659</v>
      </c>
      <c r="D498" s="6" t="s">
        <v>1647</v>
      </c>
      <c r="E498" s="6" t="s">
        <v>1302</v>
      </c>
      <c r="F498" s="6">
        <v>0</v>
      </c>
      <c r="G498" s="6">
        <v>0</v>
      </c>
      <c r="H498" s="6" t="s">
        <v>1143</v>
      </c>
      <c r="I498" s="6" t="s">
        <v>1143</v>
      </c>
      <c r="J498" s="6" t="s">
        <v>1491</v>
      </c>
      <c r="K498" s="6" t="s">
        <v>1491</v>
      </c>
      <c r="L498" s="6">
        <v>0</v>
      </c>
      <c r="M498" s="6">
        <v>0</v>
      </c>
      <c r="N498" s="6">
        <v>0</v>
      </c>
      <c r="O498" s="6">
        <v>0</v>
      </c>
      <c r="P498" s="6">
        <v>0</v>
      </c>
      <c r="Q498" s="6">
        <v>0</v>
      </c>
    </row>
    <row r="499" spans="1:17">
      <c r="A499" s="6" t="s">
        <v>1011</v>
      </c>
      <c r="B499" s="6" t="s">
        <v>653</v>
      </c>
      <c r="C499" s="6" t="s">
        <v>653</v>
      </c>
      <c r="D499" s="6" t="s">
        <v>653</v>
      </c>
      <c r="E499" s="6" t="s">
        <v>653</v>
      </c>
      <c r="F499" s="6" t="s">
        <v>653</v>
      </c>
      <c r="G499" s="6" t="s">
        <v>653</v>
      </c>
      <c r="H499" s="6" t="s">
        <v>653</v>
      </c>
      <c r="I499" s="6" t="s">
        <v>653</v>
      </c>
      <c r="J499" s="6" t="s">
        <v>653</v>
      </c>
      <c r="K499" s="6" t="s">
        <v>653</v>
      </c>
      <c r="L499" s="6" t="s">
        <v>653</v>
      </c>
      <c r="M499" s="6" t="s">
        <v>653</v>
      </c>
      <c r="N499" s="6" t="s">
        <v>653</v>
      </c>
      <c r="O499" s="6" t="s">
        <v>653</v>
      </c>
      <c r="P499" s="6" t="s">
        <v>653</v>
      </c>
      <c r="Q499" s="6" t="s">
        <v>653</v>
      </c>
    </row>
    <row r="500" spans="1:17">
      <c r="A500" s="6" t="s">
        <v>1012</v>
      </c>
      <c r="B500" s="6" t="s">
        <v>912</v>
      </c>
      <c r="C500" s="6" t="s">
        <v>653</v>
      </c>
      <c r="D500" s="6" t="s">
        <v>653</v>
      </c>
      <c r="E500" s="6" t="s">
        <v>653</v>
      </c>
      <c r="F500" s="6" t="s">
        <v>653</v>
      </c>
      <c r="G500" s="6" t="s">
        <v>653</v>
      </c>
      <c r="H500" s="6" t="s">
        <v>653</v>
      </c>
      <c r="I500" s="6" t="s">
        <v>653</v>
      </c>
      <c r="J500" s="6" t="s">
        <v>653</v>
      </c>
      <c r="K500" s="6" t="s">
        <v>653</v>
      </c>
      <c r="L500" s="6" t="s">
        <v>653</v>
      </c>
      <c r="M500" s="6" t="s">
        <v>653</v>
      </c>
      <c r="N500" s="6" t="s">
        <v>653</v>
      </c>
      <c r="O500" s="6" t="s">
        <v>653</v>
      </c>
      <c r="P500" s="6" t="s">
        <v>653</v>
      </c>
      <c r="Q500" s="6" t="s">
        <v>653</v>
      </c>
    </row>
    <row r="501" spans="1:17">
      <c r="A501" s="6" t="s">
        <v>1013</v>
      </c>
      <c r="B501" s="6" t="s">
        <v>653</v>
      </c>
      <c r="C501" s="6" t="s">
        <v>653</v>
      </c>
      <c r="D501" s="6" t="s">
        <v>653</v>
      </c>
      <c r="E501" s="6" t="s">
        <v>653</v>
      </c>
      <c r="F501" s="6" t="s">
        <v>653</v>
      </c>
      <c r="G501" s="6" t="s">
        <v>653</v>
      </c>
      <c r="H501" s="6" t="s">
        <v>653</v>
      </c>
      <c r="I501" s="6" t="s">
        <v>653</v>
      </c>
      <c r="J501" s="6" t="s">
        <v>653</v>
      </c>
      <c r="K501" s="6" t="s">
        <v>653</v>
      </c>
      <c r="L501" s="6" t="s">
        <v>653</v>
      </c>
      <c r="M501" s="6" t="s">
        <v>653</v>
      </c>
      <c r="N501" s="6" t="s">
        <v>653</v>
      </c>
      <c r="O501" s="6" t="s">
        <v>653</v>
      </c>
      <c r="P501" s="6" t="s">
        <v>653</v>
      </c>
      <c r="Q501" s="6" t="s">
        <v>653</v>
      </c>
    </row>
    <row r="502" spans="1:17">
      <c r="A502" s="6" t="s">
        <v>1014</v>
      </c>
      <c r="B502" s="6" t="s">
        <v>913</v>
      </c>
      <c r="C502" s="6" t="s">
        <v>653</v>
      </c>
      <c r="D502" s="6" t="s">
        <v>653</v>
      </c>
      <c r="E502" s="6" t="s">
        <v>653</v>
      </c>
      <c r="F502" s="6" t="s">
        <v>653</v>
      </c>
      <c r="G502" s="6" t="s">
        <v>653</v>
      </c>
      <c r="H502" s="6" t="s">
        <v>653</v>
      </c>
      <c r="I502" s="6" t="s">
        <v>653</v>
      </c>
      <c r="J502" s="6" t="s">
        <v>653</v>
      </c>
      <c r="K502" s="6" t="s">
        <v>653</v>
      </c>
      <c r="L502" s="6" t="s">
        <v>653</v>
      </c>
      <c r="M502" s="6" t="s">
        <v>653</v>
      </c>
      <c r="N502" s="6" t="s">
        <v>653</v>
      </c>
      <c r="O502" s="6" t="s">
        <v>653</v>
      </c>
      <c r="P502" s="6" t="s">
        <v>653</v>
      </c>
      <c r="Q502" s="6" t="s">
        <v>653</v>
      </c>
    </row>
    <row r="503" spans="1:17">
      <c r="A503" s="6" t="s">
        <v>1015</v>
      </c>
      <c r="B503" s="6" t="s">
        <v>914</v>
      </c>
      <c r="C503" s="6">
        <v>0.23599999999999999</v>
      </c>
      <c r="D503" s="6">
        <v>0.5</v>
      </c>
      <c r="E503" s="6">
        <v>0.4</v>
      </c>
      <c r="F503" s="6">
        <v>7000</v>
      </c>
      <c r="G503" s="6">
        <v>0</v>
      </c>
      <c r="H503" s="6">
        <v>7000</v>
      </c>
      <c r="I503" s="6">
        <v>0</v>
      </c>
      <c r="J503" s="6">
        <v>7000</v>
      </c>
      <c r="K503" s="6">
        <v>0</v>
      </c>
      <c r="L503" s="6">
        <v>0</v>
      </c>
      <c r="M503" s="6">
        <v>0</v>
      </c>
      <c r="N503" s="6">
        <v>0</v>
      </c>
      <c r="O503" s="6">
        <v>0</v>
      </c>
      <c r="P503" s="6">
        <v>0</v>
      </c>
      <c r="Q503" s="6">
        <v>0</v>
      </c>
    </row>
    <row r="504" spans="1:17">
      <c r="A504" s="6" t="s">
        <v>1016</v>
      </c>
      <c r="B504" s="6" t="s">
        <v>915</v>
      </c>
      <c r="C504" s="6" t="s">
        <v>653</v>
      </c>
      <c r="D504" s="6" t="s">
        <v>653</v>
      </c>
      <c r="E504" s="6" t="s">
        <v>653</v>
      </c>
      <c r="F504" s="6" t="s">
        <v>653</v>
      </c>
      <c r="G504" s="6" t="s">
        <v>653</v>
      </c>
      <c r="H504" s="6" t="s">
        <v>653</v>
      </c>
      <c r="I504" s="6" t="s">
        <v>653</v>
      </c>
      <c r="J504" s="6" t="s">
        <v>653</v>
      </c>
      <c r="K504" s="6" t="s">
        <v>653</v>
      </c>
      <c r="L504" s="6" t="s">
        <v>653</v>
      </c>
      <c r="M504" s="6" t="s">
        <v>653</v>
      </c>
      <c r="N504" s="6" t="s">
        <v>653</v>
      </c>
      <c r="O504" s="6" t="s">
        <v>653</v>
      </c>
      <c r="P504" s="6" t="s">
        <v>653</v>
      </c>
      <c r="Q504" s="6" t="s">
        <v>653</v>
      </c>
    </row>
    <row r="505" spans="1:17">
      <c r="A505" s="6" t="s">
        <v>1017</v>
      </c>
      <c r="B505" s="6" t="s">
        <v>916</v>
      </c>
      <c r="C505" s="6" t="s">
        <v>653</v>
      </c>
      <c r="D505" s="6" t="s">
        <v>653</v>
      </c>
      <c r="E505" s="6" t="s">
        <v>653</v>
      </c>
      <c r="F505" s="6" t="s">
        <v>653</v>
      </c>
      <c r="G505" s="6" t="s">
        <v>653</v>
      </c>
      <c r="H505" s="6" t="s">
        <v>653</v>
      </c>
      <c r="I505" s="6" t="s">
        <v>653</v>
      </c>
      <c r="J505" s="6" t="s">
        <v>653</v>
      </c>
      <c r="K505" s="6" t="s">
        <v>653</v>
      </c>
      <c r="L505" s="6" t="s">
        <v>653</v>
      </c>
      <c r="M505" s="6" t="s">
        <v>653</v>
      </c>
      <c r="N505" s="6" t="s">
        <v>653</v>
      </c>
      <c r="O505" s="6" t="s">
        <v>653</v>
      </c>
      <c r="P505" s="6" t="s">
        <v>653</v>
      </c>
      <c r="Q505" s="6" t="s">
        <v>653</v>
      </c>
    </row>
    <row r="506" spans="1:17">
      <c r="A506" s="6" t="s">
        <v>1018</v>
      </c>
      <c r="B506" s="6" t="s">
        <v>917</v>
      </c>
      <c r="C506" s="6">
        <v>0.42</v>
      </c>
      <c r="D506" s="6" t="s">
        <v>325</v>
      </c>
      <c r="E506" s="6" t="s">
        <v>325</v>
      </c>
      <c r="F506" s="6">
        <v>0</v>
      </c>
      <c r="G506" s="6">
        <v>0</v>
      </c>
      <c r="H506" s="6">
        <v>0</v>
      </c>
      <c r="I506" s="6">
        <v>0</v>
      </c>
      <c r="J506" s="6">
        <v>0</v>
      </c>
      <c r="K506" s="6">
        <v>0</v>
      </c>
      <c r="L506" s="6">
        <v>0</v>
      </c>
      <c r="M506" s="6">
        <v>0</v>
      </c>
      <c r="N506" s="6">
        <v>0</v>
      </c>
      <c r="O506" s="6">
        <v>0</v>
      </c>
      <c r="P506" s="6">
        <v>0</v>
      </c>
      <c r="Q506" s="6">
        <v>0</v>
      </c>
    </row>
    <row r="507" spans="1:17">
      <c r="A507" s="6" t="s">
        <v>1019</v>
      </c>
      <c r="B507" s="6" t="s">
        <v>918</v>
      </c>
      <c r="C507" s="6" t="s">
        <v>653</v>
      </c>
      <c r="D507" s="6" t="s">
        <v>653</v>
      </c>
      <c r="E507" s="6" t="s">
        <v>653</v>
      </c>
      <c r="F507" s="6" t="s">
        <v>653</v>
      </c>
      <c r="G507" s="6" t="s">
        <v>653</v>
      </c>
      <c r="H507" s="6" t="s">
        <v>653</v>
      </c>
      <c r="I507" s="6" t="s">
        <v>653</v>
      </c>
      <c r="J507" s="6" t="s">
        <v>653</v>
      </c>
      <c r="K507" s="6" t="s">
        <v>653</v>
      </c>
      <c r="L507" s="6" t="s">
        <v>653</v>
      </c>
      <c r="M507" s="6" t="s">
        <v>653</v>
      </c>
      <c r="N507" s="6" t="s">
        <v>653</v>
      </c>
      <c r="O507" s="6" t="s">
        <v>653</v>
      </c>
      <c r="P507" s="6" t="s">
        <v>653</v>
      </c>
      <c r="Q507" s="6" t="s">
        <v>653</v>
      </c>
    </row>
    <row r="508" spans="1:17">
      <c r="A508" s="6" t="s">
        <v>1020</v>
      </c>
      <c r="B508" s="6" t="s">
        <v>653</v>
      </c>
      <c r="C508" s="6" t="s">
        <v>653</v>
      </c>
      <c r="D508" s="6" t="s">
        <v>653</v>
      </c>
      <c r="E508" s="6" t="s">
        <v>653</v>
      </c>
      <c r="F508" s="6" t="s">
        <v>653</v>
      </c>
      <c r="G508" s="6" t="s">
        <v>653</v>
      </c>
      <c r="H508" s="6" t="s">
        <v>653</v>
      </c>
      <c r="I508" s="6" t="s">
        <v>653</v>
      </c>
      <c r="J508" s="6" t="s">
        <v>653</v>
      </c>
      <c r="K508" s="6" t="s">
        <v>653</v>
      </c>
      <c r="L508" s="6" t="s">
        <v>653</v>
      </c>
      <c r="M508" s="6" t="s">
        <v>653</v>
      </c>
      <c r="N508" s="6" t="s">
        <v>653</v>
      </c>
      <c r="O508" s="6" t="s">
        <v>653</v>
      </c>
      <c r="P508" s="6" t="s">
        <v>653</v>
      </c>
      <c r="Q508" s="6" t="s">
        <v>653</v>
      </c>
    </row>
    <row r="509" spans="1:17">
      <c r="A509" s="6" t="s">
        <v>1021</v>
      </c>
      <c r="B509" s="6" t="s">
        <v>919</v>
      </c>
      <c r="C509" s="6">
        <v>0.46</v>
      </c>
      <c r="D509" s="6" t="s">
        <v>891</v>
      </c>
      <c r="E509" s="6" t="s">
        <v>891</v>
      </c>
      <c r="F509" s="6">
        <v>6</v>
      </c>
      <c r="G509" s="6">
        <v>3.0999999999999999E-3</v>
      </c>
      <c r="H509" s="6" t="s">
        <v>891</v>
      </c>
      <c r="I509" s="6" t="s">
        <v>891</v>
      </c>
      <c r="J509" s="6" t="s">
        <v>891</v>
      </c>
      <c r="K509" s="6" t="s">
        <v>891</v>
      </c>
      <c r="L509" s="6">
        <v>0</v>
      </c>
      <c r="M509" s="6">
        <v>0</v>
      </c>
      <c r="N509" s="6">
        <v>0</v>
      </c>
      <c r="O509" s="6">
        <v>0</v>
      </c>
      <c r="P509" s="6">
        <v>0</v>
      </c>
      <c r="Q509" s="6">
        <v>0</v>
      </c>
    </row>
    <row r="510" spans="1:17">
      <c r="A510" s="6" t="s">
        <v>1022</v>
      </c>
      <c r="B510" s="6" t="s">
        <v>920</v>
      </c>
      <c r="C510" s="6" t="s">
        <v>653</v>
      </c>
      <c r="D510" s="6" t="s">
        <v>653</v>
      </c>
      <c r="E510" s="6" t="s">
        <v>653</v>
      </c>
      <c r="F510" s="6" t="s">
        <v>653</v>
      </c>
      <c r="G510" s="6" t="s">
        <v>653</v>
      </c>
      <c r="H510" s="6" t="s">
        <v>653</v>
      </c>
      <c r="I510" s="6" t="s">
        <v>653</v>
      </c>
      <c r="J510" s="6" t="s">
        <v>653</v>
      </c>
      <c r="K510" s="6" t="s">
        <v>653</v>
      </c>
      <c r="L510" s="6" t="s">
        <v>653</v>
      </c>
      <c r="M510" s="6" t="s">
        <v>653</v>
      </c>
      <c r="N510" s="6" t="s">
        <v>653</v>
      </c>
      <c r="O510" s="6" t="s">
        <v>653</v>
      </c>
      <c r="P510" s="6" t="s">
        <v>653</v>
      </c>
      <c r="Q510" s="6" t="s">
        <v>653</v>
      </c>
    </row>
    <row r="511" spans="1:17">
      <c r="A511" s="6" t="s">
        <v>1023</v>
      </c>
      <c r="B511" s="6" t="s">
        <v>921</v>
      </c>
      <c r="C511" s="6" t="s">
        <v>653</v>
      </c>
      <c r="D511" s="6" t="s">
        <v>653</v>
      </c>
      <c r="E511" s="6" t="s">
        <v>653</v>
      </c>
      <c r="F511" s="6" t="s">
        <v>653</v>
      </c>
      <c r="G511" s="6" t="s">
        <v>653</v>
      </c>
      <c r="H511" s="6" t="s">
        <v>653</v>
      </c>
      <c r="I511" s="6" t="s">
        <v>653</v>
      </c>
      <c r="J511" s="6" t="s">
        <v>653</v>
      </c>
      <c r="K511" s="6" t="s">
        <v>653</v>
      </c>
      <c r="L511" s="6" t="s">
        <v>653</v>
      </c>
      <c r="M511" s="6" t="s">
        <v>653</v>
      </c>
      <c r="N511" s="6" t="s">
        <v>653</v>
      </c>
      <c r="O511" s="6" t="s">
        <v>653</v>
      </c>
      <c r="P511" s="6" t="s">
        <v>653</v>
      </c>
      <c r="Q511" s="6" t="s">
        <v>653</v>
      </c>
    </row>
    <row r="512" spans="1:17">
      <c r="A512" s="6" t="s">
        <v>1024</v>
      </c>
      <c r="B512" s="6" t="s">
        <v>922</v>
      </c>
      <c r="C512" s="6" t="s">
        <v>653</v>
      </c>
      <c r="D512" s="6" t="s">
        <v>653</v>
      </c>
      <c r="E512" s="6" t="s">
        <v>653</v>
      </c>
      <c r="F512" s="6" t="s">
        <v>653</v>
      </c>
      <c r="G512" s="6" t="s">
        <v>653</v>
      </c>
      <c r="H512" s="6" t="s">
        <v>653</v>
      </c>
      <c r="I512" s="6" t="s">
        <v>653</v>
      </c>
      <c r="J512" s="6" t="s">
        <v>653</v>
      </c>
      <c r="K512" s="6" t="s">
        <v>653</v>
      </c>
      <c r="L512" s="6" t="s">
        <v>653</v>
      </c>
      <c r="M512" s="6" t="s">
        <v>653</v>
      </c>
      <c r="N512" s="6" t="s">
        <v>653</v>
      </c>
      <c r="O512" s="6" t="s">
        <v>653</v>
      </c>
      <c r="P512" s="6" t="s">
        <v>653</v>
      </c>
      <c r="Q512" s="6" t="s">
        <v>653</v>
      </c>
    </row>
    <row r="513" spans="1:17">
      <c r="A513" s="6" t="s">
        <v>1025</v>
      </c>
      <c r="B513" s="6" t="s">
        <v>923</v>
      </c>
      <c r="C513" s="6" t="s">
        <v>653</v>
      </c>
      <c r="D513" s="6" t="s">
        <v>653</v>
      </c>
      <c r="E513" s="6" t="s">
        <v>653</v>
      </c>
      <c r="F513" s="6" t="s">
        <v>653</v>
      </c>
      <c r="G513" s="6" t="s">
        <v>653</v>
      </c>
      <c r="H513" s="6" t="s">
        <v>653</v>
      </c>
      <c r="I513" s="6" t="s">
        <v>653</v>
      </c>
      <c r="J513" s="6" t="s">
        <v>653</v>
      </c>
      <c r="K513" s="6" t="s">
        <v>653</v>
      </c>
      <c r="L513" s="6" t="s">
        <v>653</v>
      </c>
      <c r="M513" s="6" t="s">
        <v>653</v>
      </c>
      <c r="N513" s="6" t="s">
        <v>653</v>
      </c>
      <c r="O513" s="6" t="s">
        <v>653</v>
      </c>
      <c r="P513" s="6" t="s">
        <v>653</v>
      </c>
      <c r="Q513" s="6" t="s">
        <v>653</v>
      </c>
    </row>
    <row r="514" spans="1:17">
      <c r="A514" s="6" t="s">
        <v>1026</v>
      </c>
      <c r="B514" s="6" t="s">
        <v>924</v>
      </c>
      <c r="C514" s="6" t="s">
        <v>653</v>
      </c>
      <c r="D514" s="6" t="s">
        <v>653</v>
      </c>
      <c r="E514" s="6" t="s">
        <v>653</v>
      </c>
      <c r="F514" s="6" t="s">
        <v>653</v>
      </c>
      <c r="G514" s="6" t="s">
        <v>653</v>
      </c>
      <c r="H514" s="6" t="s">
        <v>653</v>
      </c>
      <c r="I514" s="6" t="s">
        <v>653</v>
      </c>
      <c r="J514" s="6" t="s">
        <v>653</v>
      </c>
      <c r="K514" s="6" t="s">
        <v>653</v>
      </c>
      <c r="L514" s="6" t="s">
        <v>653</v>
      </c>
      <c r="M514" s="6" t="s">
        <v>653</v>
      </c>
      <c r="N514" s="6" t="s">
        <v>653</v>
      </c>
      <c r="O514" s="6" t="s">
        <v>653</v>
      </c>
      <c r="P514" s="6" t="s">
        <v>653</v>
      </c>
      <c r="Q514" s="6" t="s">
        <v>653</v>
      </c>
    </row>
    <row r="515" spans="1:17">
      <c r="A515" s="6" t="s">
        <v>1027</v>
      </c>
      <c r="B515" s="6" t="s">
        <v>653</v>
      </c>
      <c r="C515" s="6" t="s">
        <v>653</v>
      </c>
      <c r="D515" s="6" t="s">
        <v>653</v>
      </c>
      <c r="E515" s="6" t="s">
        <v>653</v>
      </c>
      <c r="F515" s="6" t="s">
        <v>653</v>
      </c>
      <c r="G515" s="6" t="s">
        <v>653</v>
      </c>
      <c r="H515" s="6" t="s">
        <v>653</v>
      </c>
      <c r="I515" s="6" t="s">
        <v>653</v>
      </c>
      <c r="J515" s="6" t="s">
        <v>653</v>
      </c>
      <c r="K515" s="6" t="s">
        <v>653</v>
      </c>
      <c r="L515" s="6" t="s">
        <v>653</v>
      </c>
      <c r="M515" s="6" t="s">
        <v>653</v>
      </c>
      <c r="N515" s="6" t="s">
        <v>653</v>
      </c>
      <c r="O515" s="6" t="s">
        <v>653</v>
      </c>
      <c r="P515" s="6" t="s">
        <v>653</v>
      </c>
      <c r="Q515" s="6" t="s">
        <v>653</v>
      </c>
    </row>
    <row r="516" spans="1:17">
      <c r="A516" s="6" t="s">
        <v>1028</v>
      </c>
      <c r="B516" s="6" t="s">
        <v>925</v>
      </c>
      <c r="C516" s="6">
        <v>0.57199999999999995</v>
      </c>
      <c r="D516" s="6">
        <v>0.57199999999999995</v>
      </c>
      <c r="E516" s="6" t="s">
        <v>1927</v>
      </c>
      <c r="F516" s="6">
        <v>3</v>
      </c>
      <c r="G516" s="6">
        <v>0.1003</v>
      </c>
      <c r="H516" s="6">
        <v>3</v>
      </c>
      <c r="I516" s="6">
        <v>0.1003</v>
      </c>
      <c r="J516" s="6">
        <v>35</v>
      </c>
      <c r="K516" s="6" t="s">
        <v>1928</v>
      </c>
      <c r="L516" s="6">
        <v>0</v>
      </c>
      <c r="M516" s="6">
        <v>0</v>
      </c>
      <c r="N516" s="6">
        <v>0</v>
      </c>
      <c r="O516" s="6">
        <v>0</v>
      </c>
      <c r="P516" s="6">
        <v>0</v>
      </c>
      <c r="Q516" s="6">
        <v>0</v>
      </c>
    </row>
    <row r="517" spans="1:17">
      <c r="A517" s="6" t="s">
        <v>1029</v>
      </c>
      <c r="B517" s="6" t="s">
        <v>926</v>
      </c>
      <c r="C517" s="6" t="s">
        <v>653</v>
      </c>
      <c r="D517" s="6" t="s">
        <v>653</v>
      </c>
      <c r="E517" s="6" t="s">
        <v>653</v>
      </c>
      <c r="F517" s="6" t="s">
        <v>653</v>
      </c>
      <c r="G517" s="6" t="s">
        <v>653</v>
      </c>
      <c r="H517" s="6" t="s">
        <v>653</v>
      </c>
      <c r="I517" s="6" t="s">
        <v>653</v>
      </c>
      <c r="J517" s="6" t="s">
        <v>653</v>
      </c>
      <c r="K517" s="6" t="s">
        <v>653</v>
      </c>
      <c r="L517" s="6" t="s">
        <v>653</v>
      </c>
      <c r="M517" s="6" t="s">
        <v>653</v>
      </c>
      <c r="N517" s="6" t="s">
        <v>653</v>
      </c>
      <c r="O517" s="6" t="s">
        <v>653</v>
      </c>
      <c r="P517" s="6" t="s">
        <v>653</v>
      </c>
      <c r="Q517" s="6" t="s">
        <v>653</v>
      </c>
    </row>
    <row r="518" spans="1:17">
      <c r="A518" s="6" t="s">
        <v>1030</v>
      </c>
      <c r="B518" s="6" t="s">
        <v>927</v>
      </c>
      <c r="C518" s="6">
        <v>0.49</v>
      </c>
      <c r="D518" s="6">
        <v>0.45</v>
      </c>
      <c r="E518" s="6">
        <v>0.43</v>
      </c>
      <c r="F518" s="6">
        <v>0</v>
      </c>
      <c r="G518" s="6">
        <v>0</v>
      </c>
      <c r="H518" s="6">
        <v>0</v>
      </c>
      <c r="I518" s="6">
        <v>0</v>
      </c>
      <c r="J518" s="6">
        <v>0</v>
      </c>
      <c r="K518" s="6">
        <v>0</v>
      </c>
      <c r="L518" s="6">
        <v>0</v>
      </c>
      <c r="M518" s="6">
        <v>0</v>
      </c>
      <c r="N518" s="6">
        <v>0</v>
      </c>
      <c r="O518" s="6">
        <v>0</v>
      </c>
      <c r="P518" s="6">
        <v>0</v>
      </c>
      <c r="Q518" s="6">
        <v>0</v>
      </c>
    </row>
    <row r="519" spans="1:17">
      <c r="A519" s="6" t="s">
        <v>1031</v>
      </c>
      <c r="B519" s="6" t="s">
        <v>928</v>
      </c>
      <c r="C519" s="6" t="s">
        <v>653</v>
      </c>
      <c r="D519" s="6" t="s">
        <v>653</v>
      </c>
      <c r="E519" s="6" t="s">
        <v>653</v>
      </c>
      <c r="F519" s="6" t="s">
        <v>653</v>
      </c>
      <c r="G519" s="6" t="s">
        <v>653</v>
      </c>
      <c r="H519" s="6" t="s">
        <v>653</v>
      </c>
      <c r="I519" s="6" t="s">
        <v>653</v>
      </c>
      <c r="J519" s="6" t="s">
        <v>653</v>
      </c>
      <c r="K519" s="6" t="s">
        <v>653</v>
      </c>
      <c r="L519" s="6" t="s">
        <v>653</v>
      </c>
      <c r="M519" s="6" t="s">
        <v>653</v>
      </c>
      <c r="N519" s="6" t="s">
        <v>653</v>
      </c>
      <c r="O519" s="6" t="s">
        <v>653</v>
      </c>
      <c r="P519" s="6" t="s">
        <v>653</v>
      </c>
      <c r="Q519" s="6" t="s">
        <v>653</v>
      </c>
    </row>
    <row r="520" spans="1:17">
      <c r="A520" s="6" t="s">
        <v>1032</v>
      </c>
      <c r="B520" s="6" t="s">
        <v>929</v>
      </c>
      <c r="C520" s="6" t="s">
        <v>653</v>
      </c>
      <c r="D520" s="6" t="s">
        <v>653</v>
      </c>
      <c r="E520" s="6" t="s">
        <v>653</v>
      </c>
      <c r="F520" s="6" t="s">
        <v>653</v>
      </c>
      <c r="G520" s="6" t="s">
        <v>653</v>
      </c>
      <c r="H520" s="6" t="s">
        <v>653</v>
      </c>
      <c r="I520" s="6" t="s">
        <v>653</v>
      </c>
      <c r="J520" s="6" t="s">
        <v>653</v>
      </c>
      <c r="K520" s="6" t="s">
        <v>653</v>
      </c>
      <c r="L520" s="6" t="s">
        <v>653</v>
      </c>
      <c r="M520" s="6" t="s">
        <v>653</v>
      </c>
      <c r="N520" s="6" t="s">
        <v>653</v>
      </c>
      <c r="O520" s="6" t="s">
        <v>653</v>
      </c>
      <c r="P520" s="6" t="s">
        <v>653</v>
      </c>
      <c r="Q520" s="6" t="s">
        <v>653</v>
      </c>
    </row>
    <row r="521" spans="1:17">
      <c r="A521" s="6" t="s">
        <v>1033</v>
      </c>
      <c r="B521" s="6" t="s">
        <v>930</v>
      </c>
      <c r="C521" s="6">
        <v>0.45</v>
      </c>
      <c r="D521" s="6">
        <v>0.45</v>
      </c>
      <c r="E521" s="6" t="s">
        <v>325</v>
      </c>
      <c r="F521" s="6">
        <v>0</v>
      </c>
      <c r="G521" s="6">
        <v>0.17100000000000001</v>
      </c>
      <c r="H521" s="6" t="s">
        <v>1318</v>
      </c>
      <c r="I521" s="6">
        <v>0.17100000000000001</v>
      </c>
      <c r="J521" s="6" t="s">
        <v>882</v>
      </c>
      <c r="K521" s="6" t="s">
        <v>882</v>
      </c>
      <c r="L521" s="6">
        <v>0</v>
      </c>
      <c r="M521" s="6">
        <v>2.2000000000000001E-3</v>
      </c>
      <c r="N521" s="6" t="s">
        <v>1318</v>
      </c>
      <c r="O521" s="6">
        <v>2.2000000000000001E-3</v>
      </c>
      <c r="P521" s="6" t="s">
        <v>882</v>
      </c>
      <c r="Q521" s="6" t="s">
        <v>882</v>
      </c>
    </row>
    <row r="522" spans="1:17">
      <c r="A522" s="6" t="s">
        <v>1034</v>
      </c>
      <c r="B522" s="6" t="s">
        <v>931</v>
      </c>
      <c r="C522" s="6">
        <v>0.41</v>
      </c>
      <c r="D522" s="6">
        <v>0.38</v>
      </c>
      <c r="E522" s="6">
        <v>0.25800000000000001</v>
      </c>
      <c r="F522" s="6">
        <v>1000</v>
      </c>
      <c r="G522" s="6">
        <v>1</v>
      </c>
      <c r="H522" s="6">
        <v>1000</v>
      </c>
      <c r="I522" s="6">
        <v>1</v>
      </c>
      <c r="J522" s="6">
        <v>1000</v>
      </c>
      <c r="K522" s="6">
        <v>1</v>
      </c>
      <c r="L522" s="6">
        <v>0</v>
      </c>
      <c r="M522" s="6">
        <v>0</v>
      </c>
      <c r="N522" s="6">
        <v>0</v>
      </c>
      <c r="O522" s="6">
        <v>0</v>
      </c>
      <c r="P522" s="6">
        <v>0</v>
      </c>
      <c r="Q522" s="6">
        <v>0</v>
      </c>
    </row>
    <row r="523" spans="1:17">
      <c r="A523" s="6" t="s">
        <v>1035</v>
      </c>
      <c r="B523" s="6" t="s">
        <v>932</v>
      </c>
      <c r="C523" s="6" t="s">
        <v>653</v>
      </c>
      <c r="D523" s="6" t="s">
        <v>653</v>
      </c>
      <c r="E523" s="6" t="s">
        <v>653</v>
      </c>
      <c r="F523" s="6" t="s">
        <v>653</v>
      </c>
      <c r="G523" s="6" t="s">
        <v>653</v>
      </c>
      <c r="H523" s="6" t="s">
        <v>653</v>
      </c>
      <c r="I523" s="6" t="s">
        <v>653</v>
      </c>
      <c r="J523" s="6" t="s">
        <v>653</v>
      </c>
      <c r="K523" s="6" t="s">
        <v>653</v>
      </c>
      <c r="L523" s="6" t="s">
        <v>653</v>
      </c>
      <c r="M523" s="6" t="s">
        <v>653</v>
      </c>
      <c r="N523" s="6" t="s">
        <v>653</v>
      </c>
      <c r="O523" s="6" t="s">
        <v>653</v>
      </c>
      <c r="P523" s="6" t="s">
        <v>653</v>
      </c>
      <c r="Q523" s="6" t="s">
        <v>653</v>
      </c>
    </row>
    <row r="524" spans="1:17">
      <c r="A524" s="6" t="s">
        <v>1036</v>
      </c>
      <c r="B524" s="6" t="s">
        <v>653</v>
      </c>
      <c r="C524" s="6" t="s">
        <v>653</v>
      </c>
      <c r="D524" s="6" t="s">
        <v>653</v>
      </c>
      <c r="E524" s="6" t="s">
        <v>653</v>
      </c>
      <c r="F524" s="6" t="s">
        <v>653</v>
      </c>
      <c r="G524" s="6" t="s">
        <v>653</v>
      </c>
      <c r="H524" s="6" t="s">
        <v>653</v>
      </c>
      <c r="I524" s="6" t="s">
        <v>653</v>
      </c>
      <c r="J524" s="6" t="s">
        <v>653</v>
      </c>
      <c r="K524" s="6" t="s">
        <v>653</v>
      </c>
      <c r="L524" s="6" t="s">
        <v>653</v>
      </c>
      <c r="M524" s="6" t="s">
        <v>653</v>
      </c>
      <c r="N524" s="6" t="s">
        <v>653</v>
      </c>
      <c r="O524" s="6" t="s">
        <v>653</v>
      </c>
      <c r="P524" s="6" t="s">
        <v>653</v>
      </c>
      <c r="Q524" s="6" t="s">
        <v>653</v>
      </c>
    </row>
    <row r="525" spans="1:17">
      <c r="A525" s="6" t="s">
        <v>1037</v>
      </c>
      <c r="B525" s="6" t="s">
        <v>933</v>
      </c>
      <c r="C525" s="6">
        <v>0.47499999999999998</v>
      </c>
      <c r="D525" s="6">
        <v>0.47499999999999998</v>
      </c>
      <c r="E525" s="6">
        <v>0.47499999999999998</v>
      </c>
      <c r="F525" s="6">
        <v>0</v>
      </c>
      <c r="G525" s="6">
        <v>0</v>
      </c>
      <c r="H525" s="6">
        <v>0</v>
      </c>
      <c r="I525" s="6">
        <v>0</v>
      </c>
      <c r="J525" s="6">
        <v>0</v>
      </c>
      <c r="K525" s="6">
        <v>0</v>
      </c>
      <c r="L525" s="6">
        <v>0</v>
      </c>
      <c r="M525" s="6">
        <v>0</v>
      </c>
      <c r="N525" s="6">
        <v>0</v>
      </c>
      <c r="O525" s="6">
        <v>0</v>
      </c>
      <c r="P525" s="6">
        <v>0</v>
      </c>
      <c r="Q525" s="6">
        <v>0</v>
      </c>
    </row>
    <row r="526" spans="1:17">
      <c r="A526" s="6" t="s">
        <v>1038</v>
      </c>
      <c r="B526" s="6" t="s">
        <v>934</v>
      </c>
      <c r="C526" s="6" t="s">
        <v>653</v>
      </c>
      <c r="D526" s="6" t="s">
        <v>653</v>
      </c>
      <c r="E526" s="6" t="s">
        <v>653</v>
      </c>
      <c r="F526" s="6" t="s">
        <v>653</v>
      </c>
      <c r="G526" s="6" t="s">
        <v>653</v>
      </c>
      <c r="H526" s="6" t="s">
        <v>653</v>
      </c>
      <c r="I526" s="6" t="s">
        <v>653</v>
      </c>
      <c r="J526" s="6" t="s">
        <v>653</v>
      </c>
      <c r="K526" s="6" t="s">
        <v>653</v>
      </c>
      <c r="L526" s="6" t="s">
        <v>653</v>
      </c>
      <c r="M526" s="6" t="s">
        <v>653</v>
      </c>
      <c r="N526" s="6" t="s">
        <v>653</v>
      </c>
      <c r="O526" s="6" t="s">
        <v>653</v>
      </c>
      <c r="P526" s="6" t="s">
        <v>653</v>
      </c>
      <c r="Q526" s="6" t="s">
        <v>653</v>
      </c>
    </row>
    <row r="527" spans="1:17">
      <c r="A527" s="6" t="s">
        <v>1039</v>
      </c>
      <c r="B527" s="6" t="s">
        <v>653</v>
      </c>
      <c r="C527" s="6" t="s">
        <v>653</v>
      </c>
      <c r="D527" s="6" t="s">
        <v>653</v>
      </c>
      <c r="E527" s="6" t="s">
        <v>653</v>
      </c>
      <c r="F527" s="6" t="s">
        <v>653</v>
      </c>
      <c r="G527" s="6" t="s">
        <v>653</v>
      </c>
      <c r="H527" s="6" t="s">
        <v>653</v>
      </c>
      <c r="I527" s="6" t="s">
        <v>653</v>
      </c>
      <c r="J527" s="6" t="s">
        <v>653</v>
      </c>
      <c r="K527" s="6" t="s">
        <v>653</v>
      </c>
      <c r="L527" s="6" t="s">
        <v>653</v>
      </c>
      <c r="M527" s="6" t="s">
        <v>653</v>
      </c>
      <c r="N527" s="6" t="s">
        <v>653</v>
      </c>
      <c r="O527" s="6" t="s">
        <v>653</v>
      </c>
      <c r="P527" s="6" t="s">
        <v>653</v>
      </c>
      <c r="Q527" s="6" t="s">
        <v>653</v>
      </c>
    </row>
    <row r="528" spans="1:17">
      <c r="A528" s="6" t="s">
        <v>1040</v>
      </c>
      <c r="B528" s="6" t="s">
        <v>935</v>
      </c>
      <c r="C528" s="6">
        <v>0.28999999999999998</v>
      </c>
      <c r="D528" s="6">
        <v>0.28999999999999998</v>
      </c>
      <c r="E528" s="6">
        <v>0.28999999999999998</v>
      </c>
      <c r="F528" s="6">
        <v>40</v>
      </c>
      <c r="G528" s="6">
        <v>1.0699999999999999E-2</v>
      </c>
      <c r="H528" s="6">
        <v>40</v>
      </c>
      <c r="I528" s="6">
        <v>1.0699999999999999E-2</v>
      </c>
      <c r="J528" s="6">
        <v>40</v>
      </c>
      <c r="K528" s="6">
        <v>1.0699999999999999E-2</v>
      </c>
      <c r="L528" s="6">
        <v>40</v>
      </c>
      <c r="M528" s="6">
        <v>6.7000000000000002E-3</v>
      </c>
      <c r="N528" s="6">
        <v>40</v>
      </c>
      <c r="O528" s="6">
        <v>6.7000000000000002E-3</v>
      </c>
      <c r="P528" s="6">
        <v>40</v>
      </c>
      <c r="Q528" s="6">
        <v>6.7000000000000002E-3</v>
      </c>
    </row>
    <row r="529" spans="1:17">
      <c r="A529" s="6" t="s">
        <v>1041</v>
      </c>
      <c r="B529" s="6" t="s">
        <v>936</v>
      </c>
      <c r="C529" s="6" t="s">
        <v>653</v>
      </c>
      <c r="D529" s="6" t="s">
        <v>653</v>
      </c>
      <c r="E529" s="6" t="s">
        <v>653</v>
      </c>
      <c r="F529" s="6" t="s">
        <v>653</v>
      </c>
      <c r="G529" s="6" t="s">
        <v>653</v>
      </c>
      <c r="H529" s="6" t="s">
        <v>653</v>
      </c>
      <c r="I529" s="6" t="s">
        <v>653</v>
      </c>
      <c r="J529" s="6" t="s">
        <v>653</v>
      </c>
      <c r="K529" s="6" t="s">
        <v>653</v>
      </c>
      <c r="L529" s="6" t="s">
        <v>653</v>
      </c>
      <c r="M529" s="6" t="s">
        <v>653</v>
      </c>
      <c r="N529" s="6" t="s">
        <v>653</v>
      </c>
      <c r="O529" s="6" t="s">
        <v>653</v>
      </c>
      <c r="P529" s="6" t="s">
        <v>653</v>
      </c>
      <c r="Q529" s="6" t="s">
        <v>653</v>
      </c>
    </row>
    <row r="530" spans="1:17">
      <c r="A530" s="6" t="s">
        <v>1042</v>
      </c>
      <c r="B530" s="6" t="s">
        <v>653</v>
      </c>
      <c r="C530" s="6" t="s">
        <v>653</v>
      </c>
      <c r="D530" s="6" t="s">
        <v>653</v>
      </c>
      <c r="E530" s="6" t="s">
        <v>653</v>
      </c>
      <c r="F530" s="6" t="s">
        <v>653</v>
      </c>
      <c r="G530" s="6" t="s">
        <v>653</v>
      </c>
      <c r="H530" s="6" t="s">
        <v>653</v>
      </c>
      <c r="I530" s="6" t="s">
        <v>653</v>
      </c>
      <c r="J530" s="6" t="s">
        <v>653</v>
      </c>
      <c r="K530" s="6" t="s">
        <v>653</v>
      </c>
      <c r="L530" s="6" t="s">
        <v>653</v>
      </c>
      <c r="M530" s="6" t="s">
        <v>653</v>
      </c>
      <c r="N530" s="6" t="s">
        <v>653</v>
      </c>
      <c r="O530" s="6" t="s">
        <v>653</v>
      </c>
      <c r="P530" s="6" t="s">
        <v>653</v>
      </c>
      <c r="Q530" s="6" t="s">
        <v>653</v>
      </c>
    </row>
    <row r="531" spans="1:17">
      <c r="A531" s="6" t="s">
        <v>1043</v>
      </c>
      <c r="B531" s="6" t="s">
        <v>937</v>
      </c>
      <c r="C531" s="6" t="s">
        <v>653</v>
      </c>
      <c r="D531" s="6" t="s">
        <v>653</v>
      </c>
      <c r="E531" s="6" t="s">
        <v>653</v>
      </c>
      <c r="F531" s="6" t="s">
        <v>653</v>
      </c>
      <c r="G531" s="6" t="s">
        <v>653</v>
      </c>
      <c r="H531" s="6" t="s">
        <v>653</v>
      </c>
      <c r="I531" s="6" t="s">
        <v>653</v>
      </c>
      <c r="J531" s="6" t="s">
        <v>653</v>
      </c>
      <c r="K531" s="6" t="s">
        <v>653</v>
      </c>
      <c r="L531" s="6" t="s">
        <v>653</v>
      </c>
      <c r="M531" s="6" t="s">
        <v>653</v>
      </c>
      <c r="N531" s="6" t="s">
        <v>653</v>
      </c>
      <c r="O531" s="6" t="s">
        <v>653</v>
      </c>
      <c r="P531" s="6" t="s">
        <v>653</v>
      </c>
      <c r="Q531" s="6" t="s">
        <v>653</v>
      </c>
    </row>
    <row r="532" spans="1:17">
      <c r="A532" s="6" t="s">
        <v>1044</v>
      </c>
      <c r="B532" s="6" t="s">
        <v>1320</v>
      </c>
      <c r="C532" s="6">
        <v>0.44500000000000001</v>
      </c>
      <c r="D532" s="6">
        <v>0.44500000000000001</v>
      </c>
      <c r="E532" s="6">
        <v>0.44500000000000001</v>
      </c>
      <c r="F532" s="6">
        <v>15</v>
      </c>
      <c r="G532" s="6">
        <v>1</v>
      </c>
      <c r="H532" s="6">
        <v>150</v>
      </c>
      <c r="I532" s="6">
        <v>0.9</v>
      </c>
      <c r="J532" s="6">
        <v>300</v>
      </c>
      <c r="K532" s="6">
        <v>0.8</v>
      </c>
      <c r="L532" s="6">
        <v>0</v>
      </c>
      <c r="M532" s="6">
        <v>0</v>
      </c>
      <c r="N532" s="6">
        <v>0</v>
      </c>
      <c r="O532" s="6">
        <v>0</v>
      </c>
      <c r="P532" s="6">
        <v>0</v>
      </c>
      <c r="Q532" s="6">
        <v>0</v>
      </c>
    </row>
    <row r="533" spans="1:17">
      <c r="A533" s="6" t="s">
        <v>1045</v>
      </c>
      <c r="B533" s="6" t="s">
        <v>938</v>
      </c>
      <c r="C533" s="6" t="s">
        <v>653</v>
      </c>
      <c r="D533" s="6" t="s">
        <v>653</v>
      </c>
      <c r="E533" s="6" t="s">
        <v>653</v>
      </c>
      <c r="F533" s="6" t="s">
        <v>653</v>
      </c>
      <c r="G533" s="6" t="s">
        <v>653</v>
      </c>
      <c r="H533" s="6" t="s">
        <v>653</v>
      </c>
      <c r="I533" s="6" t="s">
        <v>653</v>
      </c>
      <c r="J533" s="6" t="s">
        <v>653</v>
      </c>
      <c r="K533" s="6" t="s">
        <v>653</v>
      </c>
      <c r="L533" s="6" t="s">
        <v>653</v>
      </c>
      <c r="M533" s="6" t="s">
        <v>653</v>
      </c>
      <c r="N533" s="6" t="s">
        <v>653</v>
      </c>
      <c r="O533" s="6" t="s">
        <v>653</v>
      </c>
      <c r="P533" s="6" t="s">
        <v>653</v>
      </c>
      <c r="Q533" s="6" t="s">
        <v>653</v>
      </c>
    </row>
    <row r="534" spans="1:17">
      <c r="A534" s="6" t="s">
        <v>1046</v>
      </c>
      <c r="B534" s="6" t="s">
        <v>653</v>
      </c>
      <c r="C534" s="6" t="s">
        <v>653</v>
      </c>
      <c r="D534" s="6" t="s">
        <v>653</v>
      </c>
      <c r="E534" s="6" t="s">
        <v>653</v>
      </c>
      <c r="F534" s="6" t="s">
        <v>653</v>
      </c>
      <c r="G534" s="6" t="s">
        <v>653</v>
      </c>
      <c r="H534" s="6" t="s">
        <v>653</v>
      </c>
      <c r="I534" s="6" t="s">
        <v>653</v>
      </c>
      <c r="J534" s="6" t="s">
        <v>653</v>
      </c>
      <c r="K534" s="6" t="s">
        <v>653</v>
      </c>
      <c r="L534" s="6" t="s">
        <v>653</v>
      </c>
      <c r="M534" s="6" t="s">
        <v>653</v>
      </c>
      <c r="N534" s="6" t="s">
        <v>653</v>
      </c>
      <c r="O534" s="6" t="s">
        <v>653</v>
      </c>
      <c r="P534" s="6" t="s">
        <v>653</v>
      </c>
      <c r="Q534" s="6" t="s">
        <v>653</v>
      </c>
    </row>
    <row r="535" spans="1:17">
      <c r="A535" s="6" t="s">
        <v>1047</v>
      </c>
      <c r="B535" s="6" t="s">
        <v>1157</v>
      </c>
      <c r="C535" s="6" t="s">
        <v>653</v>
      </c>
      <c r="D535" s="6" t="s">
        <v>653</v>
      </c>
      <c r="E535" s="6" t="s">
        <v>653</v>
      </c>
      <c r="F535" s="6" t="s">
        <v>653</v>
      </c>
      <c r="G535" s="6" t="s">
        <v>653</v>
      </c>
      <c r="H535" s="6" t="s">
        <v>653</v>
      </c>
      <c r="I535" s="6" t="s">
        <v>653</v>
      </c>
      <c r="J535" s="6" t="s">
        <v>653</v>
      </c>
      <c r="K535" s="6" t="s">
        <v>653</v>
      </c>
      <c r="L535" s="6" t="s">
        <v>653</v>
      </c>
      <c r="M535" s="6" t="s">
        <v>653</v>
      </c>
      <c r="N535" s="6" t="s">
        <v>653</v>
      </c>
      <c r="O535" s="6" t="s">
        <v>653</v>
      </c>
      <c r="P535" s="6" t="s">
        <v>653</v>
      </c>
      <c r="Q535" s="6" t="s">
        <v>653</v>
      </c>
    </row>
    <row r="536" spans="1:17">
      <c r="A536" s="6" t="s">
        <v>1048</v>
      </c>
      <c r="B536" s="6" t="s">
        <v>939</v>
      </c>
      <c r="C536" s="6" t="s">
        <v>1660</v>
      </c>
      <c r="D536" s="6" t="s">
        <v>1660</v>
      </c>
      <c r="E536" s="6" t="s">
        <v>1660</v>
      </c>
      <c r="F536" s="6">
        <v>9894</v>
      </c>
      <c r="G536" s="6">
        <v>0.25</v>
      </c>
      <c r="H536" s="6" t="s">
        <v>901</v>
      </c>
      <c r="I536" s="6" t="s">
        <v>901</v>
      </c>
      <c r="J536" s="6" t="s">
        <v>901</v>
      </c>
      <c r="K536" s="6" t="s">
        <v>901</v>
      </c>
      <c r="L536" s="6">
        <v>2881</v>
      </c>
      <c r="M536" s="6">
        <v>0.08</v>
      </c>
      <c r="N536" s="6">
        <v>2881</v>
      </c>
      <c r="O536" s="6">
        <v>0.08</v>
      </c>
      <c r="P536" s="6">
        <v>2881</v>
      </c>
      <c r="Q536" s="6">
        <v>0.08</v>
      </c>
    </row>
    <row r="537" spans="1:17">
      <c r="A537" s="6" t="s">
        <v>1049</v>
      </c>
      <c r="B537" s="6" t="s">
        <v>940</v>
      </c>
      <c r="C537" s="6" t="s">
        <v>653</v>
      </c>
      <c r="D537" s="6" t="s">
        <v>653</v>
      </c>
      <c r="E537" s="6" t="s">
        <v>653</v>
      </c>
      <c r="F537" s="6" t="s">
        <v>653</v>
      </c>
      <c r="G537" s="6" t="s">
        <v>653</v>
      </c>
      <c r="H537" s="6" t="s">
        <v>653</v>
      </c>
      <c r="I537" s="6" t="s">
        <v>653</v>
      </c>
      <c r="J537" s="6" t="s">
        <v>653</v>
      </c>
      <c r="K537" s="6" t="s">
        <v>653</v>
      </c>
      <c r="L537" s="6" t="s">
        <v>653</v>
      </c>
      <c r="M537" s="6" t="s">
        <v>653</v>
      </c>
      <c r="N537" s="6" t="s">
        <v>653</v>
      </c>
      <c r="O537" s="6" t="s">
        <v>653</v>
      </c>
      <c r="P537" s="6" t="s">
        <v>653</v>
      </c>
      <c r="Q537" s="6" t="s">
        <v>653</v>
      </c>
    </row>
    <row r="538" spans="1:17">
      <c r="A538" s="6" t="s">
        <v>1050</v>
      </c>
      <c r="B538" s="6" t="s">
        <v>1685</v>
      </c>
      <c r="C538" s="6" t="s">
        <v>653</v>
      </c>
      <c r="D538" s="6" t="s">
        <v>653</v>
      </c>
      <c r="E538" s="6" t="s">
        <v>653</v>
      </c>
      <c r="F538" s="6" t="s">
        <v>653</v>
      </c>
      <c r="G538" s="6" t="s">
        <v>653</v>
      </c>
      <c r="H538" s="6" t="s">
        <v>653</v>
      </c>
      <c r="I538" s="6" t="s">
        <v>653</v>
      </c>
      <c r="J538" s="6" t="s">
        <v>653</v>
      </c>
      <c r="K538" s="6" t="s">
        <v>653</v>
      </c>
      <c r="L538" s="6" t="s">
        <v>653</v>
      </c>
      <c r="M538" s="6" t="s">
        <v>653</v>
      </c>
      <c r="N538" s="6" t="s">
        <v>653</v>
      </c>
      <c r="O538" s="6" t="s">
        <v>653</v>
      </c>
      <c r="P538" s="6" t="s">
        <v>653</v>
      </c>
      <c r="Q538" s="6" t="s">
        <v>653</v>
      </c>
    </row>
    <row r="539" spans="1:17">
      <c r="A539" s="6" t="s">
        <v>1051</v>
      </c>
      <c r="B539" s="6" t="s">
        <v>941</v>
      </c>
      <c r="C539" s="6">
        <v>0.55300000000000005</v>
      </c>
      <c r="D539" s="6">
        <v>0.55300000000000005</v>
      </c>
      <c r="E539" s="6" t="s">
        <v>325</v>
      </c>
      <c r="F539" s="6">
        <v>3</v>
      </c>
      <c r="G539" s="6">
        <v>0.01</v>
      </c>
      <c r="H539" s="6">
        <v>3</v>
      </c>
      <c r="I539" s="6">
        <v>0.01</v>
      </c>
      <c r="J539" s="6" t="s">
        <v>867</v>
      </c>
      <c r="K539" s="6" t="s">
        <v>867</v>
      </c>
      <c r="L539" s="6">
        <v>0</v>
      </c>
      <c r="M539" s="6">
        <v>0</v>
      </c>
      <c r="N539" s="6">
        <v>0</v>
      </c>
      <c r="O539" s="6">
        <v>0</v>
      </c>
      <c r="P539" s="6">
        <v>0</v>
      </c>
      <c r="Q539" s="6">
        <v>0</v>
      </c>
    </row>
    <row r="540" spans="1:17">
      <c r="A540" s="6" t="s">
        <v>1052</v>
      </c>
      <c r="B540" s="6" t="s">
        <v>942</v>
      </c>
      <c r="C540" s="6">
        <v>0.55400000000000005</v>
      </c>
      <c r="D540" s="6">
        <v>0.55400000000000005</v>
      </c>
      <c r="E540" s="6" t="s">
        <v>325</v>
      </c>
      <c r="F540" s="6">
        <v>0</v>
      </c>
      <c r="G540" s="6">
        <v>0</v>
      </c>
      <c r="H540" s="6">
        <v>0</v>
      </c>
      <c r="I540" s="6">
        <v>0</v>
      </c>
      <c r="J540" s="6">
        <v>0</v>
      </c>
      <c r="K540" s="6">
        <v>0</v>
      </c>
      <c r="L540" s="6">
        <v>0</v>
      </c>
      <c r="M540" s="6">
        <v>0</v>
      </c>
      <c r="N540" s="6">
        <v>0</v>
      </c>
      <c r="O540" s="6">
        <v>0</v>
      </c>
      <c r="P540" s="6">
        <v>0</v>
      </c>
      <c r="Q540" s="6">
        <v>0</v>
      </c>
    </row>
    <row r="541" spans="1:17">
      <c r="A541" s="6" t="s">
        <v>1053</v>
      </c>
      <c r="B541" s="6" t="s">
        <v>943</v>
      </c>
      <c r="C541" s="6">
        <v>0.5</v>
      </c>
      <c r="D541" s="6">
        <v>0.45</v>
      </c>
      <c r="E541" s="6">
        <v>0.35</v>
      </c>
      <c r="F541" s="6">
        <v>0</v>
      </c>
      <c r="G541" s="6">
        <v>0</v>
      </c>
      <c r="H541" s="6">
        <v>70</v>
      </c>
      <c r="I541" s="6">
        <v>0.1</v>
      </c>
      <c r="J541" s="6">
        <v>300</v>
      </c>
      <c r="K541" s="6">
        <v>0.4</v>
      </c>
      <c r="L541" s="6">
        <v>0</v>
      </c>
      <c r="M541" s="6">
        <v>0</v>
      </c>
      <c r="N541" s="6">
        <v>0</v>
      </c>
      <c r="O541" s="6">
        <v>0</v>
      </c>
      <c r="P541" s="6">
        <v>0</v>
      </c>
      <c r="Q541" s="6">
        <v>0</v>
      </c>
    </row>
    <row r="542" spans="1:17">
      <c r="A542" s="6" t="s">
        <v>1054</v>
      </c>
      <c r="B542" s="6" t="s">
        <v>944</v>
      </c>
      <c r="C542" s="6" t="s">
        <v>653</v>
      </c>
      <c r="D542" s="6" t="s">
        <v>653</v>
      </c>
      <c r="E542" s="6" t="s">
        <v>653</v>
      </c>
      <c r="F542" s="6" t="s">
        <v>653</v>
      </c>
      <c r="G542" s="6" t="s">
        <v>653</v>
      </c>
      <c r="H542" s="6" t="s">
        <v>653</v>
      </c>
      <c r="I542" s="6" t="s">
        <v>653</v>
      </c>
      <c r="J542" s="6" t="s">
        <v>653</v>
      </c>
      <c r="K542" s="6" t="s">
        <v>653</v>
      </c>
      <c r="L542" s="6" t="s">
        <v>653</v>
      </c>
      <c r="M542" s="6" t="s">
        <v>653</v>
      </c>
      <c r="N542" s="6" t="s">
        <v>653</v>
      </c>
      <c r="O542" s="6" t="s">
        <v>653</v>
      </c>
      <c r="P542" s="6" t="s">
        <v>653</v>
      </c>
      <c r="Q542" s="6" t="s">
        <v>653</v>
      </c>
    </row>
    <row r="543" spans="1:17">
      <c r="A543" s="6" t="s">
        <v>1055</v>
      </c>
      <c r="B543" s="6" t="s">
        <v>945</v>
      </c>
      <c r="C543" s="6" t="s">
        <v>653</v>
      </c>
      <c r="D543" s="6" t="s">
        <v>653</v>
      </c>
      <c r="E543" s="6" t="s">
        <v>653</v>
      </c>
      <c r="F543" s="6" t="s">
        <v>653</v>
      </c>
      <c r="G543" s="6" t="s">
        <v>653</v>
      </c>
      <c r="H543" s="6" t="s">
        <v>653</v>
      </c>
      <c r="I543" s="6" t="s">
        <v>653</v>
      </c>
      <c r="J543" s="6" t="s">
        <v>653</v>
      </c>
      <c r="K543" s="6" t="s">
        <v>653</v>
      </c>
      <c r="L543" s="6" t="s">
        <v>653</v>
      </c>
      <c r="M543" s="6" t="s">
        <v>653</v>
      </c>
      <c r="N543" s="6" t="s">
        <v>653</v>
      </c>
      <c r="O543" s="6" t="s">
        <v>653</v>
      </c>
      <c r="P543" s="6" t="s">
        <v>653</v>
      </c>
      <c r="Q543" s="6" t="s">
        <v>653</v>
      </c>
    </row>
    <row r="544" spans="1:17">
      <c r="A544" s="6" t="s">
        <v>1056</v>
      </c>
      <c r="B544" s="6" t="s">
        <v>946</v>
      </c>
      <c r="C544" s="6" t="s">
        <v>653</v>
      </c>
      <c r="D544" s="6" t="s">
        <v>653</v>
      </c>
      <c r="E544" s="6" t="s">
        <v>653</v>
      </c>
      <c r="F544" s="6" t="s">
        <v>653</v>
      </c>
      <c r="G544" s="6" t="s">
        <v>653</v>
      </c>
      <c r="H544" s="6" t="s">
        <v>653</v>
      </c>
      <c r="I544" s="6" t="s">
        <v>653</v>
      </c>
      <c r="J544" s="6" t="s">
        <v>653</v>
      </c>
      <c r="K544" s="6" t="s">
        <v>653</v>
      </c>
      <c r="L544" s="6" t="s">
        <v>653</v>
      </c>
      <c r="M544" s="6" t="s">
        <v>653</v>
      </c>
      <c r="N544" s="6" t="s">
        <v>653</v>
      </c>
      <c r="O544" s="6" t="s">
        <v>653</v>
      </c>
      <c r="P544" s="6" t="s">
        <v>653</v>
      </c>
      <c r="Q544" s="6" t="s">
        <v>653</v>
      </c>
    </row>
    <row r="545" spans="1:17">
      <c r="A545" s="6" t="s">
        <v>1057</v>
      </c>
      <c r="B545" s="6" t="s">
        <v>653</v>
      </c>
      <c r="C545" s="6" t="s">
        <v>653</v>
      </c>
      <c r="D545" s="6" t="s">
        <v>653</v>
      </c>
      <c r="E545" s="6" t="s">
        <v>653</v>
      </c>
      <c r="F545" s="6" t="s">
        <v>653</v>
      </c>
      <c r="G545" s="6" t="s">
        <v>653</v>
      </c>
      <c r="H545" s="6" t="s">
        <v>653</v>
      </c>
      <c r="I545" s="6" t="s">
        <v>653</v>
      </c>
      <c r="J545" s="6" t="s">
        <v>653</v>
      </c>
      <c r="K545" s="6" t="s">
        <v>653</v>
      </c>
      <c r="L545" s="6" t="s">
        <v>653</v>
      </c>
      <c r="M545" s="6" t="s">
        <v>653</v>
      </c>
      <c r="N545" s="6" t="s">
        <v>653</v>
      </c>
      <c r="O545" s="6" t="s">
        <v>653</v>
      </c>
      <c r="P545" s="6" t="s">
        <v>653</v>
      </c>
      <c r="Q545" s="6" t="s">
        <v>653</v>
      </c>
    </row>
    <row r="546" spans="1:17">
      <c r="A546" s="6" t="s">
        <v>1058</v>
      </c>
      <c r="B546" s="6" t="s">
        <v>947</v>
      </c>
      <c r="C546" s="6" t="s">
        <v>653</v>
      </c>
      <c r="D546" s="6" t="s">
        <v>653</v>
      </c>
      <c r="E546" s="6" t="s">
        <v>653</v>
      </c>
      <c r="F546" s="6" t="s">
        <v>653</v>
      </c>
      <c r="G546" s="6" t="s">
        <v>653</v>
      </c>
      <c r="H546" s="6" t="s">
        <v>653</v>
      </c>
      <c r="I546" s="6" t="s">
        <v>653</v>
      </c>
      <c r="J546" s="6" t="s">
        <v>653</v>
      </c>
      <c r="K546" s="6" t="s">
        <v>653</v>
      </c>
      <c r="L546" s="6" t="s">
        <v>653</v>
      </c>
      <c r="M546" s="6" t="s">
        <v>653</v>
      </c>
      <c r="N546" s="6" t="s">
        <v>653</v>
      </c>
      <c r="O546" s="6" t="s">
        <v>653</v>
      </c>
      <c r="P546" s="6" t="s">
        <v>653</v>
      </c>
      <c r="Q546" s="6" t="s">
        <v>653</v>
      </c>
    </row>
    <row r="547" spans="1:17">
      <c r="A547" s="6" t="s">
        <v>1059</v>
      </c>
      <c r="B547" s="6" t="s">
        <v>653</v>
      </c>
      <c r="C547" s="6" t="s">
        <v>653</v>
      </c>
      <c r="D547" s="6" t="s">
        <v>653</v>
      </c>
      <c r="E547" s="6" t="s">
        <v>653</v>
      </c>
      <c r="F547" s="6" t="s">
        <v>653</v>
      </c>
      <c r="G547" s="6" t="s">
        <v>653</v>
      </c>
      <c r="H547" s="6" t="s">
        <v>653</v>
      </c>
      <c r="I547" s="6" t="s">
        <v>653</v>
      </c>
      <c r="J547" s="6" t="s">
        <v>653</v>
      </c>
      <c r="K547" s="6" t="s">
        <v>653</v>
      </c>
      <c r="L547" s="6" t="s">
        <v>653</v>
      </c>
      <c r="M547" s="6" t="s">
        <v>653</v>
      </c>
      <c r="N547" s="6" t="s">
        <v>653</v>
      </c>
      <c r="O547" s="6" t="s">
        <v>653</v>
      </c>
      <c r="P547" s="6" t="s">
        <v>653</v>
      </c>
      <c r="Q547" s="6" t="s">
        <v>653</v>
      </c>
    </row>
    <row r="548" spans="1:17">
      <c r="A548" s="6" t="s">
        <v>1060</v>
      </c>
      <c r="B548" s="6" t="s">
        <v>948</v>
      </c>
      <c r="C548" s="6" t="s">
        <v>653</v>
      </c>
      <c r="D548" s="6" t="s">
        <v>653</v>
      </c>
      <c r="E548" s="6" t="s">
        <v>653</v>
      </c>
      <c r="F548" s="6" t="s">
        <v>653</v>
      </c>
      <c r="G548" s="6" t="s">
        <v>653</v>
      </c>
      <c r="H548" s="6" t="s">
        <v>653</v>
      </c>
      <c r="I548" s="6" t="s">
        <v>653</v>
      </c>
      <c r="J548" s="6" t="s">
        <v>653</v>
      </c>
      <c r="K548" s="6" t="s">
        <v>653</v>
      </c>
      <c r="L548" s="6" t="s">
        <v>653</v>
      </c>
      <c r="M548" s="6" t="s">
        <v>653</v>
      </c>
      <c r="N548" s="6" t="s">
        <v>653</v>
      </c>
      <c r="O548" s="6" t="s">
        <v>653</v>
      </c>
      <c r="P548" s="6" t="s">
        <v>653</v>
      </c>
      <c r="Q548" s="6" t="s">
        <v>653</v>
      </c>
    </row>
    <row r="549" spans="1:17">
      <c r="A549" s="6" t="s">
        <v>1061</v>
      </c>
      <c r="B549" s="6" t="s">
        <v>949</v>
      </c>
      <c r="C549" s="6" t="s">
        <v>653</v>
      </c>
      <c r="D549" s="6" t="s">
        <v>653</v>
      </c>
      <c r="E549" s="6" t="s">
        <v>653</v>
      </c>
      <c r="F549" s="6" t="s">
        <v>653</v>
      </c>
      <c r="G549" s="6" t="s">
        <v>653</v>
      </c>
      <c r="H549" s="6" t="s">
        <v>653</v>
      </c>
      <c r="I549" s="6" t="s">
        <v>653</v>
      </c>
      <c r="J549" s="6" t="s">
        <v>653</v>
      </c>
      <c r="K549" s="6" t="s">
        <v>653</v>
      </c>
      <c r="L549" s="6" t="s">
        <v>653</v>
      </c>
      <c r="M549" s="6" t="s">
        <v>653</v>
      </c>
      <c r="N549" s="6" t="s">
        <v>653</v>
      </c>
      <c r="O549" s="6" t="s">
        <v>653</v>
      </c>
      <c r="P549" s="6" t="s">
        <v>653</v>
      </c>
      <c r="Q549" s="6" t="s">
        <v>653</v>
      </c>
    </row>
    <row r="550" spans="1:17">
      <c r="A550" s="6" t="s">
        <v>1062</v>
      </c>
      <c r="B550" s="6" t="s">
        <v>950</v>
      </c>
      <c r="C550" s="6">
        <v>0.32800000000000001</v>
      </c>
      <c r="D550" s="6">
        <v>0.3</v>
      </c>
      <c r="E550" s="6">
        <v>0.105</v>
      </c>
      <c r="F550" s="6">
        <v>0</v>
      </c>
      <c r="G550" s="6">
        <v>0</v>
      </c>
      <c r="H550" s="6">
        <v>0</v>
      </c>
      <c r="I550" s="6">
        <v>0</v>
      </c>
      <c r="J550" s="6">
        <v>0</v>
      </c>
      <c r="K550" s="6">
        <v>1</v>
      </c>
      <c r="L550" s="6">
        <v>0</v>
      </c>
      <c r="M550" s="6">
        <v>0</v>
      </c>
      <c r="N550" s="6">
        <v>0</v>
      </c>
      <c r="O550" s="6">
        <v>0</v>
      </c>
      <c r="P550" s="6">
        <v>0</v>
      </c>
      <c r="Q550" s="6">
        <v>0</v>
      </c>
    </row>
    <row r="551" spans="1:17">
      <c r="A551" s="6" t="s">
        <v>1063</v>
      </c>
      <c r="B551" s="6" t="s">
        <v>951</v>
      </c>
      <c r="C551" s="6">
        <v>0.44500000000000001</v>
      </c>
      <c r="D551" s="6">
        <v>0.44500000000000001</v>
      </c>
      <c r="E551" s="6" t="s">
        <v>325</v>
      </c>
      <c r="F551" s="6">
        <v>0</v>
      </c>
      <c r="G551" s="6">
        <v>0</v>
      </c>
      <c r="H551" s="6">
        <v>0</v>
      </c>
      <c r="I551" s="6">
        <v>0</v>
      </c>
      <c r="J551" s="6">
        <v>0</v>
      </c>
      <c r="K551" s="6">
        <v>0</v>
      </c>
      <c r="L551" s="6">
        <v>0</v>
      </c>
      <c r="M551" s="6">
        <v>0</v>
      </c>
      <c r="N551" s="6">
        <v>0</v>
      </c>
      <c r="O551" s="6">
        <v>0</v>
      </c>
      <c r="P551" s="6">
        <v>0</v>
      </c>
      <c r="Q551" s="6">
        <v>0</v>
      </c>
    </row>
    <row r="552" spans="1:17">
      <c r="A552" s="6" t="s">
        <v>1064</v>
      </c>
      <c r="B552" s="6" t="s">
        <v>1686</v>
      </c>
      <c r="C552" s="6">
        <v>0.5</v>
      </c>
      <c r="D552" s="6">
        <v>0.5</v>
      </c>
      <c r="E552" s="6">
        <v>0.5</v>
      </c>
      <c r="F552" s="6">
        <v>0</v>
      </c>
      <c r="G552" s="6">
        <v>0</v>
      </c>
      <c r="H552" s="6">
        <v>0</v>
      </c>
      <c r="I552" s="6">
        <v>0</v>
      </c>
      <c r="J552" s="6">
        <v>0</v>
      </c>
      <c r="K552" s="6">
        <v>0</v>
      </c>
      <c r="L552" s="6">
        <v>0</v>
      </c>
      <c r="M552" s="6">
        <v>0</v>
      </c>
      <c r="N552" s="6">
        <v>0</v>
      </c>
      <c r="O552" s="6">
        <v>0</v>
      </c>
      <c r="P552" s="6">
        <v>0</v>
      </c>
      <c r="Q552" s="6">
        <v>0</v>
      </c>
    </row>
    <row r="553" spans="1:17">
      <c r="A553" s="6" t="s">
        <v>1065</v>
      </c>
      <c r="B553" s="6" t="s">
        <v>1321</v>
      </c>
      <c r="C553" s="6" t="s">
        <v>1319</v>
      </c>
      <c r="D553" s="6" t="s">
        <v>325</v>
      </c>
      <c r="E553" s="6" t="s">
        <v>325</v>
      </c>
      <c r="F553" s="6">
        <v>0</v>
      </c>
      <c r="G553" s="6">
        <v>0</v>
      </c>
      <c r="H553" s="6" t="s">
        <v>889</v>
      </c>
      <c r="I553" s="6" t="s">
        <v>889</v>
      </c>
      <c r="J553" s="6" t="s">
        <v>889</v>
      </c>
      <c r="K553" s="6" t="s">
        <v>889</v>
      </c>
      <c r="L553" s="6">
        <v>0</v>
      </c>
      <c r="M553" s="6">
        <v>0</v>
      </c>
      <c r="N553" s="6">
        <v>0</v>
      </c>
      <c r="O553" s="6">
        <v>0</v>
      </c>
      <c r="P553" s="6">
        <v>0</v>
      </c>
      <c r="Q553" s="6">
        <v>0</v>
      </c>
    </row>
    <row r="554" spans="1:17">
      <c r="A554" s="6" t="s">
        <v>1066</v>
      </c>
      <c r="B554" s="6" t="s">
        <v>952</v>
      </c>
      <c r="C554" s="6" t="s">
        <v>653</v>
      </c>
      <c r="D554" s="6" t="s">
        <v>653</v>
      </c>
      <c r="E554" s="6" t="s">
        <v>653</v>
      </c>
      <c r="F554" s="6" t="s">
        <v>653</v>
      </c>
      <c r="G554" s="6" t="s">
        <v>653</v>
      </c>
      <c r="H554" s="6" t="s">
        <v>653</v>
      </c>
      <c r="I554" s="6" t="s">
        <v>653</v>
      </c>
      <c r="J554" s="6" t="s">
        <v>653</v>
      </c>
      <c r="K554" s="6" t="s">
        <v>653</v>
      </c>
      <c r="L554" s="6" t="s">
        <v>653</v>
      </c>
      <c r="M554" s="6" t="s">
        <v>653</v>
      </c>
      <c r="N554" s="6" t="s">
        <v>653</v>
      </c>
      <c r="O554" s="6" t="s">
        <v>653</v>
      </c>
      <c r="P554" s="6" t="s">
        <v>653</v>
      </c>
      <c r="Q554" s="6" t="s">
        <v>653</v>
      </c>
    </row>
    <row r="555" spans="1:17">
      <c r="A555" s="6" t="s">
        <v>1067</v>
      </c>
      <c r="B555" s="6" t="s">
        <v>953</v>
      </c>
      <c r="C555" s="6" t="s">
        <v>653</v>
      </c>
      <c r="D555" s="6" t="s">
        <v>653</v>
      </c>
      <c r="E555" s="6" t="s">
        <v>653</v>
      </c>
      <c r="F555" s="6" t="s">
        <v>653</v>
      </c>
      <c r="G555" s="6" t="s">
        <v>653</v>
      </c>
      <c r="H555" s="6" t="s">
        <v>653</v>
      </c>
      <c r="I555" s="6" t="s">
        <v>653</v>
      </c>
      <c r="J555" s="6" t="s">
        <v>653</v>
      </c>
      <c r="K555" s="6" t="s">
        <v>653</v>
      </c>
      <c r="L555" s="6" t="s">
        <v>653</v>
      </c>
      <c r="M555" s="6" t="s">
        <v>653</v>
      </c>
      <c r="N555" s="6" t="s">
        <v>653</v>
      </c>
      <c r="O555" s="6" t="s">
        <v>653</v>
      </c>
      <c r="P555" s="6" t="s">
        <v>653</v>
      </c>
      <c r="Q555" s="6" t="s">
        <v>653</v>
      </c>
    </row>
    <row r="556" spans="1:17">
      <c r="A556" s="6" t="s">
        <v>1068</v>
      </c>
      <c r="B556" s="6" t="s">
        <v>954</v>
      </c>
      <c r="C556" s="6" t="s">
        <v>1511</v>
      </c>
      <c r="D556" s="6" t="s">
        <v>1661</v>
      </c>
      <c r="E556" s="6" t="s">
        <v>1662</v>
      </c>
      <c r="F556" s="6">
        <v>0</v>
      </c>
      <c r="G556" s="6">
        <v>0</v>
      </c>
      <c r="H556" s="6">
        <v>1314</v>
      </c>
      <c r="I556" s="6">
        <v>0.5</v>
      </c>
      <c r="J556" s="6">
        <v>157680</v>
      </c>
      <c r="K556" s="6">
        <v>0.5</v>
      </c>
      <c r="L556" s="6">
        <v>0</v>
      </c>
      <c r="M556" s="6">
        <v>0</v>
      </c>
      <c r="N556" s="6">
        <v>0</v>
      </c>
      <c r="O556" s="6">
        <v>0</v>
      </c>
      <c r="P556" s="6">
        <v>0</v>
      </c>
      <c r="Q556" s="6">
        <v>0</v>
      </c>
    </row>
    <row r="557" spans="1:17">
      <c r="A557" s="6" t="s">
        <v>1069</v>
      </c>
      <c r="B557" s="6" t="s">
        <v>955</v>
      </c>
      <c r="C557" s="6" t="s">
        <v>653</v>
      </c>
      <c r="D557" s="6" t="s">
        <v>653</v>
      </c>
      <c r="E557" s="6" t="s">
        <v>653</v>
      </c>
      <c r="F557" s="6" t="s">
        <v>653</v>
      </c>
      <c r="G557" s="6" t="s">
        <v>653</v>
      </c>
      <c r="H557" s="6" t="s">
        <v>653</v>
      </c>
      <c r="I557" s="6" t="s">
        <v>653</v>
      </c>
      <c r="J557" s="6" t="s">
        <v>653</v>
      </c>
      <c r="K557" s="6" t="s">
        <v>653</v>
      </c>
      <c r="L557" s="6" t="s">
        <v>653</v>
      </c>
      <c r="M557" s="6" t="s">
        <v>653</v>
      </c>
      <c r="N557" s="6" t="s">
        <v>653</v>
      </c>
      <c r="O557" s="6" t="s">
        <v>653</v>
      </c>
      <c r="P557" s="6" t="s">
        <v>653</v>
      </c>
      <c r="Q557" s="6" t="s">
        <v>653</v>
      </c>
    </row>
    <row r="558" spans="1:17">
      <c r="A558" s="6" t="s">
        <v>1070</v>
      </c>
      <c r="B558" s="6" t="s">
        <v>956</v>
      </c>
      <c r="C558" s="6" t="s">
        <v>653</v>
      </c>
      <c r="D558" s="6" t="s">
        <v>653</v>
      </c>
      <c r="E558" s="6" t="s">
        <v>653</v>
      </c>
      <c r="F558" s="6" t="s">
        <v>653</v>
      </c>
      <c r="G558" s="6" t="s">
        <v>653</v>
      </c>
      <c r="H558" s="6" t="s">
        <v>653</v>
      </c>
      <c r="I558" s="6" t="s">
        <v>653</v>
      </c>
      <c r="J558" s="6" t="s">
        <v>653</v>
      </c>
      <c r="K558" s="6" t="s">
        <v>653</v>
      </c>
      <c r="L558" s="6" t="s">
        <v>653</v>
      </c>
      <c r="M558" s="6" t="s">
        <v>653</v>
      </c>
      <c r="N558" s="6" t="s">
        <v>653</v>
      </c>
      <c r="O558" s="6" t="s">
        <v>653</v>
      </c>
      <c r="P558" s="6" t="s">
        <v>653</v>
      </c>
      <c r="Q558" s="6" t="s">
        <v>653</v>
      </c>
    </row>
    <row r="559" spans="1:17">
      <c r="A559" s="6" t="s">
        <v>1071</v>
      </c>
      <c r="B559" s="6" t="s">
        <v>957</v>
      </c>
      <c r="C559" s="6" t="s">
        <v>653</v>
      </c>
      <c r="D559" s="6" t="s">
        <v>653</v>
      </c>
      <c r="E559" s="6" t="s">
        <v>653</v>
      </c>
      <c r="F559" s="6" t="s">
        <v>653</v>
      </c>
      <c r="G559" s="6" t="s">
        <v>653</v>
      </c>
      <c r="H559" s="6" t="s">
        <v>653</v>
      </c>
      <c r="I559" s="6" t="s">
        <v>653</v>
      </c>
      <c r="J559" s="6" t="s">
        <v>653</v>
      </c>
      <c r="K559" s="6" t="s">
        <v>653</v>
      </c>
      <c r="L559" s="6" t="s">
        <v>653</v>
      </c>
      <c r="M559" s="6" t="s">
        <v>653</v>
      </c>
      <c r="N559" s="6" t="s">
        <v>653</v>
      </c>
      <c r="O559" s="6" t="s">
        <v>653</v>
      </c>
      <c r="P559" s="6" t="s">
        <v>653</v>
      </c>
      <c r="Q559" s="6" t="s">
        <v>653</v>
      </c>
    </row>
    <row r="560" spans="1:17">
      <c r="A560" s="6" t="s">
        <v>1072</v>
      </c>
      <c r="B560" s="6" t="s">
        <v>1929</v>
      </c>
      <c r="C560" s="6" t="s">
        <v>653</v>
      </c>
      <c r="D560" s="6" t="s">
        <v>653</v>
      </c>
      <c r="E560" s="6" t="s">
        <v>653</v>
      </c>
      <c r="F560" s="6" t="s">
        <v>653</v>
      </c>
      <c r="G560" s="6" t="s">
        <v>653</v>
      </c>
      <c r="H560" s="6" t="s">
        <v>653</v>
      </c>
      <c r="I560" s="6" t="s">
        <v>653</v>
      </c>
      <c r="J560" s="6" t="s">
        <v>653</v>
      </c>
      <c r="K560" s="6" t="s">
        <v>653</v>
      </c>
      <c r="L560" s="6" t="s">
        <v>653</v>
      </c>
      <c r="M560" s="6" t="s">
        <v>653</v>
      </c>
      <c r="N560" s="6" t="s">
        <v>653</v>
      </c>
      <c r="O560" s="6" t="s">
        <v>653</v>
      </c>
      <c r="P560" s="6" t="s">
        <v>653</v>
      </c>
      <c r="Q560" s="6" t="s">
        <v>653</v>
      </c>
    </row>
    <row r="561" spans="1:17">
      <c r="A561" s="6" t="s">
        <v>1073</v>
      </c>
      <c r="B561" s="6" t="s">
        <v>958</v>
      </c>
      <c r="C561" s="6" t="s">
        <v>653</v>
      </c>
      <c r="D561" s="6" t="s">
        <v>653</v>
      </c>
      <c r="E561" s="6" t="s">
        <v>653</v>
      </c>
      <c r="F561" s="6" t="s">
        <v>653</v>
      </c>
      <c r="G561" s="6" t="s">
        <v>653</v>
      </c>
      <c r="H561" s="6" t="s">
        <v>653</v>
      </c>
      <c r="I561" s="6" t="s">
        <v>653</v>
      </c>
      <c r="J561" s="6" t="s">
        <v>653</v>
      </c>
      <c r="K561" s="6" t="s">
        <v>653</v>
      </c>
      <c r="L561" s="6" t="s">
        <v>653</v>
      </c>
      <c r="M561" s="6" t="s">
        <v>653</v>
      </c>
      <c r="N561" s="6" t="s">
        <v>653</v>
      </c>
      <c r="O561" s="6" t="s">
        <v>653</v>
      </c>
      <c r="P561" s="6" t="s">
        <v>653</v>
      </c>
      <c r="Q561" s="6" t="s">
        <v>653</v>
      </c>
    </row>
    <row r="562" spans="1:17">
      <c r="A562" s="6" t="s">
        <v>1074</v>
      </c>
      <c r="B562" s="6" t="s">
        <v>1322</v>
      </c>
      <c r="C562" s="6" t="s">
        <v>653</v>
      </c>
      <c r="D562" s="6" t="s">
        <v>653</v>
      </c>
      <c r="E562" s="6" t="s">
        <v>653</v>
      </c>
      <c r="F562" s="6" t="s">
        <v>653</v>
      </c>
      <c r="G562" s="6" t="s">
        <v>653</v>
      </c>
      <c r="H562" s="6" t="s">
        <v>653</v>
      </c>
      <c r="I562" s="6" t="s">
        <v>653</v>
      </c>
      <c r="J562" s="6" t="s">
        <v>653</v>
      </c>
      <c r="K562" s="6" t="s">
        <v>653</v>
      </c>
      <c r="L562" s="6" t="s">
        <v>653</v>
      </c>
      <c r="M562" s="6" t="s">
        <v>653</v>
      </c>
      <c r="N562" s="6" t="s">
        <v>653</v>
      </c>
      <c r="O562" s="6" t="s">
        <v>653</v>
      </c>
      <c r="P562" s="6" t="s">
        <v>653</v>
      </c>
      <c r="Q562" s="6" t="s">
        <v>653</v>
      </c>
    </row>
    <row r="563" spans="1:17">
      <c r="A563" s="6" t="s">
        <v>1075</v>
      </c>
      <c r="B563" s="6" t="s">
        <v>959</v>
      </c>
      <c r="C563" s="6">
        <v>0.45200000000000001</v>
      </c>
      <c r="D563" s="6">
        <v>0.44</v>
      </c>
      <c r="E563" s="6">
        <v>0.37</v>
      </c>
      <c r="F563" s="6">
        <v>0</v>
      </c>
      <c r="G563" s="6">
        <v>0</v>
      </c>
      <c r="H563" s="6">
        <v>2800</v>
      </c>
      <c r="I563" s="6">
        <v>0.14000000000000001</v>
      </c>
      <c r="J563" s="6">
        <v>4400</v>
      </c>
      <c r="K563" s="6">
        <v>0.44</v>
      </c>
      <c r="L563" s="6">
        <v>0</v>
      </c>
      <c r="M563" s="6">
        <v>0</v>
      </c>
      <c r="N563" s="6">
        <v>2800</v>
      </c>
      <c r="O563" s="6">
        <v>0.14000000000000001</v>
      </c>
      <c r="P563" s="6">
        <v>44000</v>
      </c>
      <c r="Q563" s="6">
        <v>0.44</v>
      </c>
    </row>
    <row r="564" spans="1:17">
      <c r="A564" s="6" t="s">
        <v>1076</v>
      </c>
      <c r="B564" s="6" t="s">
        <v>1323</v>
      </c>
      <c r="C564" s="6" t="s">
        <v>653</v>
      </c>
      <c r="D564" s="6" t="s">
        <v>653</v>
      </c>
      <c r="E564" s="6" t="s">
        <v>653</v>
      </c>
      <c r="F564" s="6" t="s">
        <v>653</v>
      </c>
      <c r="G564" s="6" t="s">
        <v>653</v>
      </c>
      <c r="H564" s="6" t="s">
        <v>653</v>
      </c>
      <c r="I564" s="6" t="s">
        <v>653</v>
      </c>
      <c r="J564" s="6" t="s">
        <v>653</v>
      </c>
      <c r="K564" s="6" t="s">
        <v>653</v>
      </c>
      <c r="L564" s="6" t="s">
        <v>653</v>
      </c>
      <c r="M564" s="6" t="s">
        <v>653</v>
      </c>
      <c r="N564" s="6" t="s">
        <v>653</v>
      </c>
      <c r="O564" s="6" t="s">
        <v>653</v>
      </c>
      <c r="P564" s="6" t="s">
        <v>653</v>
      </c>
      <c r="Q564" s="6" t="s">
        <v>653</v>
      </c>
    </row>
    <row r="565" spans="1:17">
      <c r="A565" s="6" t="s">
        <v>1077</v>
      </c>
      <c r="B565" s="6" t="s">
        <v>960</v>
      </c>
      <c r="C565" s="6" t="s">
        <v>653</v>
      </c>
      <c r="D565" s="6" t="s">
        <v>653</v>
      </c>
      <c r="E565" s="6" t="s">
        <v>653</v>
      </c>
      <c r="F565" s="6" t="s">
        <v>653</v>
      </c>
      <c r="G565" s="6" t="s">
        <v>653</v>
      </c>
      <c r="H565" s="6" t="s">
        <v>653</v>
      </c>
      <c r="I565" s="6" t="s">
        <v>653</v>
      </c>
      <c r="J565" s="6" t="s">
        <v>653</v>
      </c>
      <c r="K565" s="6" t="s">
        <v>653</v>
      </c>
      <c r="L565" s="6" t="s">
        <v>653</v>
      </c>
      <c r="M565" s="6" t="s">
        <v>653</v>
      </c>
      <c r="N565" s="6" t="s">
        <v>653</v>
      </c>
      <c r="O565" s="6" t="s">
        <v>653</v>
      </c>
      <c r="P565" s="6" t="s">
        <v>653</v>
      </c>
      <c r="Q565" s="6" t="s">
        <v>653</v>
      </c>
    </row>
    <row r="566" spans="1:17">
      <c r="A566" s="6" t="s">
        <v>1078</v>
      </c>
      <c r="B566" s="6" t="s">
        <v>653</v>
      </c>
      <c r="C566" s="6" t="s">
        <v>653</v>
      </c>
      <c r="D566" s="6" t="s">
        <v>653</v>
      </c>
      <c r="E566" s="6" t="s">
        <v>653</v>
      </c>
      <c r="F566" s="6" t="s">
        <v>653</v>
      </c>
      <c r="G566" s="6" t="s">
        <v>653</v>
      </c>
      <c r="H566" s="6" t="s">
        <v>653</v>
      </c>
      <c r="I566" s="6" t="s">
        <v>653</v>
      </c>
      <c r="J566" s="6" t="s">
        <v>653</v>
      </c>
      <c r="K566" s="6" t="s">
        <v>653</v>
      </c>
      <c r="L566" s="6" t="s">
        <v>653</v>
      </c>
      <c r="M566" s="6" t="s">
        <v>653</v>
      </c>
      <c r="N566" s="6" t="s">
        <v>653</v>
      </c>
      <c r="O566" s="6" t="s">
        <v>653</v>
      </c>
      <c r="P566" s="6" t="s">
        <v>653</v>
      </c>
      <c r="Q566" s="6" t="s">
        <v>653</v>
      </c>
    </row>
    <row r="567" spans="1:17">
      <c r="A567" s="6" t="s">
        <v>1079</v>
      </c>
      <c r="B567" s="6" t="s">
        <v>653</v>
      </c>
      <c r="C567" s="6" t="s">
        <v>653</v>
      </c>
      <c r="D567" s="6" t="s">
        <v>653</v>
      </c>
      <c r="E567" s="6" t="s">
        <v>653</v>
      </c>
      <c r="F567" s="6" t="s">
        <v>653</v>
      </c>
      <c r="G567" s="6" t="s">
        <v>653</v>
      </c>
      <c r="H567" s="6" t="s">
        <v>653</v>
      </c>
      <c r="I567" s="6" t="s">
        <v>653</v>
      </c>
      <c r="J567" s="6" t="s">
        <v>653</v>
      </c>
      <c r="K567" s="6" t="s">
        <v>653</v>
      </c>
      <c r="L567" s="6" t="s">
        <v>653</v>
      </c>
      <c r="M567" s="6" t="s">
        <v>653</v>
      </c>
      <c r="N567" s="6" t="s">
        <v>653</v>
      </c>
      <c r="O567" s="6" t="s">
        <v>653</v>
      </c>
      <c r="P567" s="6" t="s">
        <v>653</v>
      </c>
      <c r="Q567" s="6" t="s">
        <v>653</v>
      </c>
    </row>
    <row r="568" spans="1:17">
      <c r="A568" s="6" t="s">
        <v>1080</v>
      </c>
      <c r="B568" s="6" t="s">
        <v>961</v>
      </c>
      <c r="C568" s="6" t="s">
        <v>653</v>
      </c>
      <c r="D568" s="6" t="s">
        <v>653</v>
      </c>
      <c r="E568" s="6" t="s">
        <v>653</v>
      </c>
      <c r="F568" s="6" t="s">
        <v>653</v>
      </c>
      <c r="G568" s="6" t="s">
        <v>653</v>
      </c>
      <c r="H568" s="6" t="s">
        <v>653</v>
      </c>
      <c r="I568" s="6" t="s">
        <v>653</v>
      </c>
      <c r="J568" s="6" t="s">
        <v>653</v>
      </c>
      <c r="K568" s="6" t="s">
        <v>653</v>
      </c>
      <c r="L568" s="6" t="s">
        <v>653</v>
      </c>
      <c r="M568" s="6" t="s">
        <v>653</v>
      </c>
      <c r="N568" s="6" t="s">
        <v>653</v>
      </c>
      <c r="O568" s="6" t="s">
        <v>653</v>
      </c>
      <c r="P568" s="6" t="s">
        <v>653</v>
      </c>
      <c r="Q568" s="6" t="s">
        <v>653</v>
      </c>
    </row>
    <row r="569" spans="1:17">
      <c r="A569" s="6" t="s">
        <v>1081</v>
      </c>
      <c r="B569" s="6" t="s">
        <v>962</v>
      </c>
      <c r="C569" s="6" t="s">
        <v>653</v>
      </c>
      <c r="D569" s="6" t="s">
        <v>653</v>
      </c>
      <c r="E569" s="6" t="s">
        <v>653</v>
      </c>
      <c r="F569" s="6" t="s">
        <v>653</v>
      </c>
      <c r="G569" s="6" t="s">
        <v>653</v>
      </c>
      <c r="H569" s="6" t="s">
        <v>653</v>
      </c>
      <c r="I569" s="6" t="s">
        <v>653</v>
      </c>
      <c r="J569" s="6" t="s">
        <v>653</v>
      </c>
      <c r="K569" s="6" t="s">
        <v>653</v>
      </c>
      <c r="L569" s="6" t="s">
        <v>653</v>
      </c>
      <c r="M569" s="6" t="s">
        <v>653</v>
      </c>
      <c r="N569" s="6" t="s">
        <v>653</v>
      </c>
      <c r="O569" s="6" t="s">
        <v>653</v>
      </c>
      <c r="P569" s="6" t="s">
        <v>653</v>
      </c>
      <c r="Q569" s="6" t="s">
        <v>653</v>
      </c>
    </row>
    <row r="570" spans="1:17">
      <c r="A570" s="6" t="s">
        <v>1082</v>
      </c>
      <c r="B570" s="6" t="s">
        <v>963</v>
      </c>
      <c r="C570" s="6" t="s">
        <v>653</v>
      </c>
      <c r="D570" s="6" t="s">
        <v>653</v>
      </c>
      <c r="E570" s="6" t="s">
        <v>653</v>
      </c>
      <c r="F570" s="6" t="s">
        <v>653</v>
      </c>
      <c r="G570" s="6" t="s">
        <v>653</v>
      </c>
      <c r="H570" s="6" t="s">
        <v>653</v>
      </c>
      <c r="I570" s="6" t="s">
        <v>653</v>
      </c>
      <c r="J570" s="6" t="s">
        <v>653</v>
      </c>
      <c r="K570" s="6" t="s">
        <v>653</v>
      </c>
      <c r="L570" s="6" t="s">
        <v>653</v>
      </c>
      <c r="M570" s="6" t="s">
        <v>653</v>
      </c>
      <c r="N570" s="6" t="s">
        <v>653</v>
      </c>
      <c r="O570" s="6" t="s">
        <v>653</v>
      </c>
      <c r="P570" s="6" t="s">
        <v>653</v>
      </c>
      <c r="Q570" s="6" t="s">
        <v>653</v>
      </c>
    </row>
    <row r="571" spans="1:17">
      <c r="A571" s="6" t="s">
        <v>1083</v>
      </c>
      <c r="B571" s="6" t="s">
        <v>653</v>
      </c>
      <c r="C571" s="6" t="s">
        <v>653</v>
      </c>
      <c r="D571" s="6" t="s">
        <v>653</v>
      </c>
      <c r="E571" s="6" t="s">
        <v>653</v>
      </c>
      <c r="F571" s="6" t="s">
        <v>653</v>
      </c>
      <c r="G571" s="6" t="s">
        <v>653</v>
      </c>
      <c r="H571" s="6" t="s">
        <v>653</v>
      </c>
      <c r="I571" s="6" t="s">
        <v>653</v>
      </c>
      <c r="J571" s="6" t="s">
        <v>653</v>
      </c>
      <c r="K571" s="6" t="s">
        <v>653</v>
      </c>
      <c r="L571" s="6" t="s">
        <v>653</v>
      </c>
      <c r="M571" s="6" t="s">
        <v>653</v>
      </c>
      <c r="N571" s="6" t="s">
        <v>653</v>
      </c>
      <c r="O571" s="6" t="s">
        <v>653</v>
      </c>
      <c r="P571" s="6" t="s">
        <v>653</v>
      </c>
      <c r="Q571" s="6" t="s">
        <v>653</v>
      </c>
    </row>
    <row r="572" spans="1:17">
      <c r="A572" s="6" t="s">
        <v>1084</v>
      </c>
      <c r="B572" s="6" t="s">
        <v>964</v>
      </c>
      <c r="C572" s="6" t="s">
        <v>653</v>
      </c>
      <c r="D572" s="6" t="s">
        <v>653</v>
      </c>
      <c r="E572" s="6" t="s">
        <v>653</v>
      </c>
      <c r="F572" s="6" t="s">
        <v>653</v>
      </c>
      <c r="G572" s="6" t="s">
        <v>653</v>
      </c>
      <c r="H572" s="6" t="s">
        <v>653</v>
      </c>
      <c r="I572" s="6" t="s">
        <v>653</v>
      </c>
      <c r="J572" s="6" t="s">
        <v>653</v>
      </c>
      <c r="K572" s="6" t="s">
        <v>653</v>
      </c>
      <c r="L572" s="6" t="s">
        <v>653</v>
      </c>
      <c r="M572" s="6" t="s">
        <v>653</v>
      </c>
      <c r="N572" s="6" t="s">
        <v>653</v>
      </c>
      <c r="O572" s="6" t="s">
        <v>653</v>
      </c>
      <c r="P572" s="6" t="s">
        <v>653</v>
      </c>
      <c r="Q572" s="6" t="s">
        <v>653</v>
      </c>
    </row>
    <row r="573" spans="1:17">
      <c r="A573" s="6" t="s">
        <v>1085</v>
      </c>
      <c r="B573" s="6" t="s">
        <v>965</v>
      </c>
      <c r="C573" s="6">
        <v>0.45</v>
      </c>
      <c r="D573" s="6">
        <v>0.45</v>
      </c>
      <c r="E573" s="6" t="s">
        <v>325</v>
      </c>
      <c r="F573" s="6">
        <v>101</v>
      </c>
      <c r="G573" s="6">
        <v>0.17100000000000001</v>
      </c>
      <c r="H573" s="6">
        <v>105</v>
      </c>
      <c r="I573" s="6">
        <v>0.17100000000000001</v>
      </c>
      <c r="J573" s="6" t="s">
        <v>882</v>
      </c>
      <c r="K573" s="6" t="s">
        <v>882</v>
      </c>
      <c r="L573" s="6">
        <v>101</v>
      </c>
      <c r="M573" s="6">
        <v>2.2000000000000001E-3</v>
      </c>
      <c r="N573" s="6">
        <v>105</v>
      </c>
      <c r="O573" s="6">
        <v>2.2000000000000001E-3</v>
      </c>
      <c r="P573" s="6" t="s">
        <v>882</v>
      </c>
      <c r="Q573" s="6" t="s">
        <v>882</v>
      </c>
    </row>
    <row r="574" spans="1:17">
      <c r="A574" s="6" t="s">
        <v>1086</v>
      </c>
      <c r="B574" s="6" t="s">
        <v>966</v>
      </c>
      <c r="C574" s="6" t="s">
        <v>653</v>
      </c>
      <c r="D574" s="6" t="s">
        <v>653</v>
      </c>
      <c r="E574" s="6" t="s">
        <v>653</v>
      </c>
      <c r="F574" s="6" t="s">
        <v>653</v>
      </c>
      <c r="G574" s="6" t="s">
        <v>653</v>
      </c>
      <c r="H574" s="6" t="s">
        <v>653</v>
      </c>
      <c r="I574" s="6" t="s">
        <v>653</v>
      </c>
      <c r="J574" s="6" t="s">
        <v>653</v>
      </c>
      <c r="K574" s="6" t="s">
        <v>653</v>
      </c>
      <c r="L574" s="6" t="s">
        <v>653</v>
      </c>
      <c r="M574" s="6" t="s">
        <v>653</v>
      </c>
      <c r="N574" s="6" t="s">
        <v>653</v>
      </c>
      <c r="O574" s="6" t="s">
        <v>653</v>
      </c>
      <c r="P574" s="6" t="s">
        <v>653</v>
      </c>
      <c r="Q574" s="6" t="s">
        <v>653</v>
      </c>
    </row>
    <row r="575" spans="1:17">
      <c r="A575" s="6" t="s">
        <v>1087</v>
      </c>
      <c r="B575" s="6" t="s">
        <v>967</v>
      </c>
      <c r="C575" s="6" t="s">
        <v>653</v>
      </c>
      <c r="D575" s="6" t="s">
        <v>653</v>
      </c>
      <c r="E575" s="6" t="s">
        <v>653</v>
      </c>
      <c r="F575" s="6" t="s">
        <v>653</v>
      </c>
      <c r="G575" s="6" t="s">
        <v>653</v>
      </c>
      <c r="H575" s="6" t="s">
        <v>653</v>
      </c>
      <c r="I575" s="6" t="s">
        <v>653</v>
      </c>
      <c r="J575" s="6" t="s">
        <v>653</v>
      </c>
      <c r="K575" s="6" t="s">
        <v>653</v>
      </c>
      <c r="L575" s="6" t="s">
        <v>653</v>
      </c>
      <c r="M575" s="6" t="s">
        <v>653</v>
      </c>
      <c r="N575" s="6" t="s">
        <v>653</v>
      </c>
      <c r="O575" s="6" t="s">
        <v>653</v>
      </c>
      <c r="P575" s="6" t="s">
        <v>653</v>
      </c>
      <c r="Q575" s="6" t="s">
        <v>653</v>
      </c>
    </row>
    <row r="576" spans="1:17">
      <c r="A576" s="6" t="s">
        <v>1088</v>
      </c>
      <c r="B576" s="6" t="s">
        <v>968</v>
      </c>
      <c r="C576" s="6" t="s">
        <v>653</v>
      </c>
      <c r="D576" s="6" t="s">
        <v>653</v>
      </c>
      <c r="E576" s="6" t="s">
        <v>653</v>
      </c>
      <c r="F576" s="6" t="s">
        <v>653</v>
      </c>
      <c r="G576" s="6" t="s">
        <v>653</v>
      </c>
      <c r="H576" s="6" t="s">
        <v>653</v>
      </c>
      <c r="I576" s="6" t="s">
        <v>653</v>
      </c>
      <c r="J576" s="6" t="s">
        <v>653</v>
      </c>
      <c r="K576" s="6" t="s">
        <v>653</v>
      </c>
      <c r="L576" s="6" t="s">
        <v>653</v>
      </c>
      <c r="M576" s="6" t="s">
        <v>653</v>
      </c>
      <c r="N576" s="6" t="s">
        <v>653</v>
      </c>
      <c r="O576" s="6" t="s">
        <v>653</v>
      </c>
      <c r="P576" s="6" t="s">
        <v>653</v>
      </c>
      <c r="Q576" s="6" t="s">
        <v>653</v>
      </c>
    </row>
    <row r="577" spans="1:17">
      <c r="A577" s="6" t="s">
        <v>1089</v>
      </c>
      <c r="B577" s="6" t="s">
        <v>969</v>
      </c>
      <c r="C577" s="6" t="s">
        <v>653</v>
      </c>
      <c r="D577" s="6" t="s">
        <v>653</v>
      </c>
      <c r="E577" s="6" t="s">
        <v>653</v>
      </c>
      <c r="F577" s="6" t="s">
        <v>653</v>
      </c>
      <c r="G577" s="6" t="s">
        <v>653</v>
      </c>
      <c r="H577" s="6" t="s">
        <v>653</v>
      </c>
      <c r="I577" s="6" t="s">
        <v>653</v>
      </c>
      <c r="J577" s="6" t="s">
        <v>653</v>
      </c>
      <c r="K577" s="6" t="s">
        <v>653</v>
      </c>
      <c r="L577" s="6" t="s">
        <v>653</v>
      </c>
      <c r="M577" s="6" t="s">
        <v>653</v>
      </c>
      <c r="N577" s="6" t="s">
        <v>653</v>
      </c>
      <c r="O577" s="6" t="s">
        <v>653</v>
      </c>
      <c r="P577" s="6" t="s">
        <v>653</v>
      </c>
      <c r="Q577" s="6" t="s">
        <v>653</v>
      </c>
    </row>
    <row r="578" spans="1:17">
      <c r="A578" s="6" t="s">
        <v>1090</v>
      </c>
      <c r="B578" s="6" t="s">
        <v>1930</v>
      </c>
      <c r="C578" s="6" t="s">
        <v>653</v>
      </c>
      <c r="D578" s="6" t="s">
        <v>653</v>
      </c>
      <c r="E578" s="6" t="s">
        <v>653</v>
      </c>
      <c r="F578" s="6" t="s">
        <v>653</v>
      </c>
      <c r="G578" s="6" t="s">
        <v>653</v>
      </c>
      <c r="H578" s="6" t="s">
        <v>653</v>
      </c>
      <c r="I578" s="6" t="s">
        <v>653</v>
      </c>
      <c r="J578" s="6" t="s">
        <v>653</v>
      </c>
      <c r="K578" s="6" t="s">
        <v>653</v>
      </c>
      <c r="L578" s="6" t="s">
        <v>653</v>
      </c>
      <c r="M578" s="6" t="s">
        <v>653</v>
      </c>
      <c r="N578" s="6" t="s">
        <v>653</v>
      </c>
      <c r="O578" s="6" t="s">
        <v>653</v>
      </c>
      <c r="P578" s="6" t="s">
        <v>653</v>
      </c>
      <c r="Q578" s="6" t="s">
        <v>653</v>
      </c>
    </row>
    <row r="579" spans="1:17">
      <c r="A579" s="6" t="s">
        <v>1091</v>
      </c>
      <c r="B579" s="6" t="s">
        <v>653</v>
      </c>
      <c r="C579" s="6" t="s">
        <v>653</v>
      </c>
      <c r="D579" s="6" t="s">
        <v>653</v>
      </c>
      <c r="E579" s="6" t="s">
        <v>653</v>
      </c>
      <c r="F579" s="6" t="s">
        <v>653</v>
      </c>
      <c r="G579" s="6" t="s">
        <v>653</v>
      </c>
      <c r="H579" s="6" t="s">
        <v>653</v>
      </c>
      <c r="I579" s="6" t="s">
        <v>653</v>
      </c>
      <c r="J579" s="6" t="s">
        <v>653</v>
      </c>
      <c r="K579" s="6" t="s">
        <v>653</v>
      </c>
      <c r="L579" s="6" t="s">
        <v>653</v>
      </c>
      <c r="M579" s="6" t="s">
        <v>653</v>
      </c>
      <c r="N579" s="6" t="s">
        <v>653</v>
      </c>
      <c r="O579" s="6" t="s">
        <v>653</v>
      </c>
      <c r="P579" s="6" t="s">
        <v>653</v>
      </c>
      <c r="Q579" s="6" t="s">
        <v>653</v>
      </c>
    </row>
    <row r="580" spans="1:17">
      <c r="A580" s="6" t="s">
        <v>1092</v>
      </c>
      <c r="B580" s="6" t="s">
        <v>970</v>
      </c>
      <c r="C580" s="6" t="s">
        <v>653</v>
      </c>
      <c r="D580" s="6" t="s">
        <v>653</v>
      </c>
      <c r="E580" s="6" t="s">
        <v>653</v>
      </c>
      <c r="F580" s="6" t="s">
        <v>653</v>
      </c>
      <c r="G580" s="6" t="s">
        <v>653</v>
      </c>
      <c r="H580" s="6" t="s">
        <v>653</v>
      </c>
      <c r="I580" s="6" t="s">
        <v>653</v>
      </c>
      <c r="J580" s="6" t="s">
        <v>653</v>
      </c>
      <c r="K580" s="6" t="s">
        <v>653</v>
      </c>
      <c r="L580" s="6" t="s">
        <v>653</v>
      </c>
      <c r="M580" s="6" t="s">
        <v>653</v>
      </c>
      <c r="N580" s="6" t="s">
        <v>653</v>
      </c>
      <c r="O580" s="6" t="s">
        <v>653</v>
      </c>
      <c r="P580" s="6" t="s">
        <v>653</v>
      </c>
      <c r="Q580" s="6" t="s">
        <v>653</v>
      </c>
    </row>
    <row r="581" spans="1:17">
      <c r="A581" s="6" t="s">
        <v>1093</v>
      </c>
      <c r="B581" s="6" t="s">
        <v>971</v>
      </c>
      <c r="C581" s="6" t="s">
        <v>653</v>
      </c>
      <c r="D581" s="6" t="s">
        <v>653</v>
      </c>
      <c r="E581" s="6" t="s">
        <v>653</v>
      </c>
      <c r="F581" s="6" t="s">
        <v>653</v>
      </c>
      <c r="G581" s="6" t="s">
        <v>653</v>
      </c>
      <c r="H581" s="6" t="s">
        <v>653</v>
      </c>
      <c r="I581" s="6" t="s">
        <v>653</v>
      </c>
      <c r="J581" s="6" t="s">
        <v>653</v>
      </c>
      <c r="K581" s="6" t="s">
        <v>653</v>
      </c>
      <c r="L581" s="6" t="s">
        <v>653</v>
      </c>
      <c r="M581" s="6" t="s">
        <v>653</v>
      </c>
      <c r="N581" s="6" t="s">
        <v>653</v>
      </c>
      <c r="O581" s="6" t="s">
        <v>653</v>
      </c>
      <c r="P581" s="6" t="s">
        <v>653</v>
      </c>
      <c r="Q581" s="6" t="s">
        <v>653</v>
      </c>
    </row>
    <row r="582" spans="1:17">
      <c r="A582" s="6" t="s">
        <v>1094</v>
      </c>
      <c r="B582" s="6" t="s">
        <v>653</v>
      </c>
      <c r="C582" s="6" t="s">
        <v>653</v>
      </c>
      <c r="D582" s="6" t="s">
        <v>653</v>
      </c>
      <c r="E582" s="6" t="s">
        <v>653</v>
      </c>
      <c r="F582" s="6" t="s">
        <v>653</v>
      </c>
      <c r="G582" s="6" t="s">
        <v>653</v>
      </c>
      <c r="H582" s="6" t="s">
        <v>653</v>
      </c>
      <c r="I582" s="6" t="s">
        <v>653</v>
      </c>
      <c r="J582" s="6" t="s">
        <v>653</v>
      </c>
      <c r="K582" s="6" t="s">
        <v>653</v>
      </c>
      <c r="L582" s="6" t="s">
        <v>653</v>
      </c>
      <c r="M582" s="6" t="s">
        <v>653</v>
      </c>
      <c r="N582" s="6" t="s">
        <v>653</v>
      </c>
      <c r="O582" s="6" t="s">
        <v>653</v>
      </c>
      <c r="P582" s="6" t="s">
        <v>653</v>
      </c>
      <c r="Q582" s="6" t="s">
        <v>653</v>
      </c>
    </row>
    <row r="583" spans="1:17">
      <c r="A583" s="6" t="s">
        <v>1095</v>
      </c>
      <c r="B583" s="6" t="s">
        <v>972</v>
      </c>
      <c r="C583" s="6" t="s">
        <v>653</v>
      </c>
      <c r="D583" s="6" t="s">
        <v>653</v>
      </c>
      <c r="E583" s="6" t="s">
        <v>653</v>
      </c>
      <c r="F583" s="6" t="s">
        <v>653</v>
      </c>
      <c r="G583" s="6" t="s">
        <v>653</v>
      </c>
      <c r="H583" s="6" t="s">
        <v>653</v>
      </c>
      <c r="I583" s="6" t="s">
        <v>653</v>
      </c>
      <c r="J583" s="6" t="s">
        <v>653</v>
      </c>
      <c r="K583" s="6" t="s">
        <v>653</v>
      </c>
      <c r="L583" s="6" t="s">
        <v>653</v>
      </c>
      <c r="M583" s="6" t="s">
        <v>653</v>
      </c>
      <c r="N583" s="6" t="s">
        <v>653</v>
      </c>
      <c r="O583" s="6" t="s">
        <v>653</v>
      </c>
      <c r="P583" s="6" t="s">
        <v>653</v>
      </c>
      <c r="Q583" s="6" t="s">
        <v>653</v>
      </c>
    </row>
    <row r="584" spans="1:17">
      <c r="A584" s="6" t="s">
        <v>1096</v>
      </c>
      <c r="B584" s="6" t="s">
        <v>973</v>
      </c>
      <c r="C584" s="6">
        <v>0.63200000000000001</v>
      </c>
      <c r="D584" s="6">
        <v>0.37</v>
      </c>
      <c r="E584" s="6" t="s">
        <v>325</v>
      </c>
      <c r="F584" s="6">
        <v>0</v>
      </c>
      <c r="G584" s="6">
        <v>0</v>
      </c>
      <c r="H584" s="6">
        <v>0</v>
      </c>
      <c r="I584" s="6">
        <v>0</v>
      </c>
      <c r="J584" s="6">
        <v>0</v>
      </c>
      <c r="K584" s="6">
        <v>0</v>
      </c>
      <c r="L584" s="6">
        <v>0</v>
      </c>
      <c r="M584" s="6">
        <v>0</v>
      </c>
      <c r="N584" s="6">
        <v>0</v>
      </c>
      <c r="O584" s="6">
        <v>0</v>
      </c>
      <c r="P584" s="6">
        <v>0</v>
      </c>
      <c r="Q584" s="6">
        <v>0</v>
      </c>
    </row>
    <row r="585" spans="1:17">
      <c r="A585" s="6" t="s">
        <v>1097</v>
      </c>
      <c r="B585" s="6" t="s">
        <v>974</v>
      </c>
      <c r="C585" s="6">
        <v>0.45300000000000001</v>
      </c>
      <c r="D585" s="6">
        <v>0.44400000000000001</v>
      </c>
      <c r="E585" s="6">
        <v>0.2</v>
      </c>
      <c r="F585" s="6">
        <v>316</v>
      </c>
      <c r="G585" s="6">
        <v>0.68100000000000005</v>
      </c>
      <c r="H585" s="6">
        <v>400</v>
      </c>
      <c r="I585" s="6">
        <v>0.82099999999999995</v>
      </c>
      <c r="J585" s="6">
        <v>500</v>
      </c>
      <c r="K585" s="6">
        <v>0.85</v>
      </c>
      <c r="L585" s="6">
        <v>0</v>
      </c>
      <c r="M585" s="6">
        <v>0</v>
      </c>
      <c r="N585" s="6">
        <v>0</v>
      </c>
      <c r="O585" s="6">
        <v>0</v>
      </c>
      <c r="P585" s="6">
        <v>0</v>
      </c>
      <c r="Q585" s="6">
        <v>0</v>
      </c>
    </row>
    <row r="586" spans="1:17">
      <c r="A586" s="6" t="s">
        <v>1098</v>
      </c>
      <c r="B586" s="6" t="s">
        <v>653</v>
      </c>
      <c r="C586" s="6" t="s">
        <v>653</v>
      </c>
      <c r="D586" s="6" t="s">
        <v>653</v>
      </c>
      <c r="E586" s="6" t="s">
        <v>653</v>
      </c>
      <c r="F586" s="6" t="s">
        <v>653</v>
      </c>
      <c r="G586" s="6" t="s">
        <v>653</v>
      </c>
      <c r="H586" s="6" t="s">
        <v>653</v>
      </c>
      <c r="I586" s="6" t="s">
        <v>653</v>
      </c>
      <c r="J586" s="6" t="s">
        <v>653</v>
      </c>
      <c r="K586" s="6" t="s">
        <v>653</v>
      </c>
      <c r="L586" s="6" t="s">
        <v>653</v>
      </c>
      <c r="M586" s="6" t="s">
        <v>653</v>
      </c>
      <c r="N586" s="6" t="s">
        <v>653</v>
      </c>
      <c r="O586" s="6" t="s">
        <v>653</v>
      </c>
      <c r="P586" s="6" t="s">
        <v>653</v>
      </c>
      <c r="Q586" s="6" t="s">
        <v>653</v>
      </c>
    </row>
    <row r="587" spans="1:17">
      <c r="A587" s="6" t="s">
        <v>1099</v>
      </c>
      <c r="B587" s="6" t="s">
        <v>1687</v>
      </c>
      <c r="C587" s="6" t="s">
        <v>653</v>
      </c>
      <c r="D587" s="6" t="s">
        <v>653</v>
      </c>
      <c r="E587" s="6" t="s">
        <v>653</v>
      </c>
      <c r="F587" s="6" t="s">
        <v>653</v>
      </c>
      <c r="G587" s="6" t="s">
        <v>653</v>
      </c>
      <c r="H587" s="6" t="s">
        <v>653</v>
      </c>
      <c r="I587" s="6" t="s">
        <v>653</v>
      </c>
      <c r="J587" s="6" t="s">
        <v>653</v>
      </c>
      <c r="K587" s="6" t="s">
        <v>653</v>
      </c>
      <c r="L587" s="6" t="s">
        <v>653</v>
      </c>
      <c r="M587" s="6" t="s">
        <v>653</v>
      </c>
      <c r="N587" s="6" t="s">
        <v>653</v>
      </c>
      <c r="O587" s="6" t="s">
        <v>653</v>
      </c>
      <c r="P587" s="6" t="s">
        <v>653</v>
      </c>
      <c r="Q587" s="6" t="s">
        <v>653</v>
      </c>
    </row>
    <row r="588" spans="1:17">
      <c r="A588" s="6" t="s">
        <v>1100</v>
      </c>
      <c r="B588" s="6" t="s">
        <v>975</v>
      </c>
      <c r="C588" s="6" t="s">
        <v>653</v>
      </c>
      <c r="D588" s="6" t="s">
        <v>653</v>
      </c>
      <c r="E588" s="6" t="s">
        <v>653</v>
      </c>
      <c r="F588" s="6" t="s">
        <v>653</v>
      </c>
      <c r="G588" s="6" t="s">
        <v>653</v>
      </c>
      <c r="H588" s="6" t="s">
        <v>653</v>
      </c>
      <c r="I588" s="6" t="s">
        <v>653</v>
      </c>
      <c r="J588" s="6" t="s">
        <v>653</v>
      </c>
      <c r="K588" s="6" t="s">
        <v>653</v>
      </c>
      <c r="L588" s="6" t="s">
        <v>653</v>
      </c>
      <c r="M588" s="6" t="s">
        <v>653</v>
      </c>
      <c r="N588" s="6" t="s">
        <v>653</v>
      </c>
      <c r="O588" s="6" t="s">
        <v>653</v>
      </c>
      <c r="P588" s="6" t="s">
        <v>653</v>
      </c>
      <c r="Q588" s="6" t="s">
        <v>653</v>
      </c>
    </row>
    <row r="589" spans="1:17">
      <c r="A589" s="6" t="s">
        <v>1101</v>
      </c>
      <c r="B589" s="6" t="s">
        <v>976</v>
      </c>
      <c r="C589" s="6" t="s">
        <v>653</v>
      </c>
      <c r="D589" s="6" t="s">
        <v>653</v>
      </c>
      <c r="E589" s="6" t="s">
        <v>653</v>
      </c>
      <c r="F589" s="6" t="s">
        <v>653</v>
      </c>
      <c r="G589" s="6" t="s">
        <v>653</v>
      </c>
      <c r="H589" s="6" t="s">
        <v>653</v>
      </c>
      <c r="I589" s="6" t="s">
        <v>653</v>
      </c>
      <c r="J589" s="6" t="s">
        <v>653</v>
      </c>
      <c r="K589" s="6" t="s">
        <v>653</v>
      </c>
      <c r="L589" s="6" t="s">
        <v>653</v>
      </c>
      <c r="M589" s="6" t="s">
        <v>653</v>
      </c>
      <c r="N589" s="6" t="s">
        <v>653</v>
      </c>
      <c r="O589" s="6" t="s">
        <v>653</v>
      </c>
      <c r="P589" s="6" t="s">
        <v>653</v>
      </c>
      <c r="Q589" s="6" t="s">
        <v>653</v>
      </c>
    </row>
    <row r="590" spans="1:17">
      <c r="A590" s="6" t="s">
        <v>1102</v>
      </c>
      <c r="B590" s="6" t="s">
        <v>977</v>
      </c>
      <c r="C590" s="6">
        <v>0.45400000000000001</v>
      </c>
      <c r="D590" s="6">
        <v>0.45400000000000001</v>
      </c>
      <c r="E590" s="6" t="s">
        <v>325</v>
      </c>
      <c r="F590" s="6">
        <v>58</v>
      </c>
      <c r="G590" s="6">
        <v>0.17100000000000001</v>
      </c>
      <c r="H590" s="6">
        <v>58</v>
      </c>
      <c r="I590" s="6">
        <v>0.17100000000000001</v>
      </c>
      <c r="J590" s="6" t="s">
        <v>882</v>
      </c>
      <c r="K590" s="6" t="s">
        <v>882</v>
      </c>
      <c r="L590" s="6">
        <v>1</v>
      </c>
      <c r="M590" s="6">
        <v>2.2000000000000001E-3</v>
      </c>
      <c r="N590" s="6">
        <v>1</v>
      </c>
      <c r="O590" s="6">
        <v>2.2000000000000001E-3</v>
      </c>
      <c r="P590" s="6" t="s">
        <v>882</v>
      </c>
      <c r="Q590" s="6" t="s">
        <v>882</v>
      </c>
    </row>
    <row r="591" spans="1:17">
      <c r="A591" s="6" t="s">
        <v>1103</v>
      </c>
      <c r="B591" s="6" t="s">
        <v>653</v>
      </c>
      <c r="C591" s="6" t="s">
        <v>653</v>
      </c>
      <c r="D591" s="6" t="s">
        <v>653</v>
      </c>
      <c r="E591" s="6" t="s">
        <v>653</v>
      </c>
      <c r="F591" s="6" t="s">
        <v>653</v>
      </c>
      <c r="G591" s="6" t="s">
        <v>653</v>
      </c>
      <c r="H591" s="6" t="s">
        <v>653</v>
      </c>
      <c r="I591" s="6" t="s">
        <v>653</v>
      </c>
      <c r="J591" s="6" t="s">
        <v>653</v>
      </c>
      <c r="K591" s="6" t="s">
        <v>653</v>
      </c>
      <c r="L591" s="6" t="s">
        <v>653</v>
      </c>
      <c r="M591" s="6" t="s">
        <v>653</v>
      </c>
      <c r="N591" s="6" t="s">
        <v>653</v>
      </c>
      <c r="O591" s="6" t="s">
        <v>653</v>
      </c>
      <c r="P591" s="6" t="s">
        <v>653</v>
      </c>
      <c r="Q591" s="6" t="s">
        <v>653</v>
      </c>
    </row>
    <row r="592" spans="1:17">
      <c r="A592" s="6" t="s">
        <v>1104</v>
      </c>
      <c r="B592" s="6" t="s">
        <v>978</v>
      </c>
      <c r="C592" s="6" t="s">
        <v>653</v>
      </c>
      <c r="D592" s="6" t="s">
        <v>653</v>
      </c>
      <c r="E592" s="6" t="s">
        <v>653</v>
      </c>
      <c r="F592" s="6" t="s">
        <v>653</v>
      </c>
      <c r="G592" s="6" t="s">
        <v>653</v>
      </c>
      <c r="H592" s="6" t="s">
        <v>653</v>
      </c>
      <c r="I592" s="6" t="s">
        <v>653</v>
      </c>
      <c r="J592" s="6" t="s">
        <v>653</v>
      </c>
      <c r="K592" s="6" t="s">
        <v>653</v>
      </c>
      <c r="L592" s="6" t="s">
        <v>653</v>
      </c>
      <c r="M592" s="6" t="s">
        <v>653</v>
      </c>
      <c r="N592" s="6" t="s">
        <v>653</v>
      </c>
      <c r="O592" s="6" t="s">
        <v>653</v>
      </c>
      <c r="P592" s="6" t="s">
        <v>653</v>
      </c>
      <c r="Q592" s="6" t="s">
        <v>653</v>
      </c>
    </row>
    <row r="593" spans="1:17">
      <c r="A593" s="6" t="s">
        <v>1105</v>
      </c>
      <c r="B593" s="6" t="s">
        <v>979</v>
      </c>
      <c r="C593" s="6" t="s">
        <v>653</v>
      </c>
      <c r="D593" s="6" t="s">
        <v>653</v>
      </c>
      <c r="E593" s="6" t="s">
        <v>653</v>
      </c>
      <c r="F593" s="6" t="s">
        <v>653</v>
      </c>
      <c r="G593" s="6" t="s">
        <v>653</v>
      </c>
      <c r="H593" s="6" t="s">
        <v>653</v>
      </c>
      <c r="I593" s="6" t="s">
        <v>653</v>
      </c>
      <c r="J593" s="6" t="s">
        <v>653</v>
      </c>
      <c r="K593" s="6" t="s">
        <v>653</v>
      </c>
      <c r="L593" s="6" t="s">
        <v>653</v>
      </c>
      <c r="M593" s="6" t="s">
        <v>653</v>
      </c>
      <c r="N593" s="6" t="s">
        <v>653</v>
      </c>
      <c r="O593" s="6" t="s">
        <v>653</v>
      </c>
      <c r="P593" s="6" t="s">
        <v>653</v>
      </c>
      <c r="Q593" s="6" t="s">
        <v>653</v>
      </c>
    </row>
    <row r="594" spans="1:17">
      <c r="A594" s="6" t="s">
        <v>1106</v>
      </c>
      <c r="B594" s="6" t="s">
        <v>980</v>
      </c>
      <c r="C594" s="6" t="s">
        <v>653</v>
      </c>
      <c r="D594" s="6" t="s">
        <v>653</v>
      </c>
      <c r="E594" s="6" t="s">
        <v>653</v>
      </c>
      <c r="F594" s="6" t="s">
        <v>653</v>
      </c>
      <c r="G594" s="6" t="s">
        <v>653</v>
      </c>
      <c r="H594" s="6" t="s">
        <v>653</v>
      </c>
      <c r="I594" s="6" t="s">
        <v>653</v>
      </c>
      <c r="J594" s="6" t="s">
        <v>653</v>
      </c>
      <c r="K594" s="6" t="s">
        <v>653</v>
      </c>
      <c r="L594" s="6" t="s">
        <v>653</v>
      </c>
      <c r="M594" s="6" t="s">
        <v>653</v>
      </c>
      <c r="N594" s="6" t="s">
        <v>653</v>
      </c>
      <c r="O594" s="6" t="s">
        <v>653</v>
      </c>
      <c r="P594" s="6" t="s">
        <v>653</v>
      </c>
      <c r="Q594" s="6" t="s">
        <v>653</v>
      </c>
    </row>
    <row r="595" spans="1:17">
      <c r="A595" s="6" t="s">
        <v>1107</v>
      </c>
      <c r="B595" s="6" t="s">
        <v>1324</v>
      </c>
      <c r="C595" s="6">
        <v>0.46800000000000003</v>
      </c>
      <c r="D595" s="6">
        <v>0.46800000000000003</v>
      </c>
      <c r="E595" s="6" t="s">
        <v>1158</v>
      </c>
      <c r="F595" s="6">
        <v>0</v>
      </c>
      <c r="G595" s="6">
        <v>0</v>
      </c>
      <c r="H595" s="6" t="s">
        <v>889</v>
      </c>
      <c r="I595" s="6" t="s">
        <v>889</v>
      </c>
      <c r="J595" s="6" t="s">
        <v>882</v>
      </c>
      <c r="K595" s="6" t="s">
        <v>882</v>
      </c>
      <c r="L595" s="6">
        <v>0</v>
      </c>
      <c r="M595" s="6">
        <v>0</v>
      </c>
      <c r="N595" s="6">
        <v>0</v>
      </c>
      <c r="O595" s="6">
        <v>0</v>
      </c>
      <c r="P595" s="6">
        <v>0</v>
      </c>
      <c r="Q595" s="6">
        <v>0</v>
      </c>
    </row>
    <row r="596" spans="1:17">
      <c r="A596" s="6" t="s">
        <v>1108</v>
      </c>
      <c r="B596" s="6" t="s">
        <v>653</v>
      </c>
      <c r="C596" s="6" t="s">
        <v>653</v>
      </c>
      <c r="D596" s="6" t="s">
        <v>653</v>
      </c>
      <c r="E596" s="6" t="s">
        <v>653</v>
      </c>
      <c r="F596" s="6" t="s">
        <v>653</v>
      </c>
      <c r="G596" s="6" t="s">
        <v>653</v>
      </c>
      <c r="H596" s="6" t="s">
        <v>653</v>
      </c>
      <c r="I596" s="6" t="s">
        <v>653</v>
      </c>
      <c r="J596" s="6" t="s">
        <v>653</v>
      </c>
      <c r="K596" s="6" t="s">
        <v>653</v>
      </c>
      <c r="L596" s="6" t="s">
        <v>653</v>
      </c>
      <c r="M596" s="6" t="s">
        <v>653</v>
      </c>
      <c r="N596" s="6" t="s">
        <v>653</v>
      </c>
      <c r="O596" s="6" t="s">
        <v>653</v>
      </c>
      <c r="P596" s="6" t="s">
        <v>653</v>
      </c>
      <c r="Q596" s="6" t="s">
        <v>653</v>
      </c>
    </row>
    <row r="597" spans="1:17">
      <c r="A597" s="6" t="s">
        <v>1109</v>
      </c>
      <c r="B597" s="6" t="s">
        <v>653</v>
      </c>
      <c r="C597" s="6" t="s">
        <v>653</v>
      </c>
      <c r="D597" s="6" t="s">
        <v>653</v>
      </c>
      <c r="E597" s="6" t="s">
        <v>653</v>
      </c>
      <c r="F597" s="6" t="s">
        <v>653</v>
      </c>
      <c r="G597" s="6" t="s">
        <v>653</v>
      </c>
      <c r="H597" s="6" t="s">
        <v>653</v>
      </c>
      <c r="I597" s="6" t="s">
        <v>653</v>
      </c>
      <c r="J597" s="6" t="s">
        <v>653</v>
      </c>
      <c r="K597" s="6" t="s">
        <v>653</v>
      </c>
      <c r="L597" s="6" t="s">
        <v>653</v>
      </c>
      <c r="M597" s="6" t="s">
        <v>653</v>
      </c>
      <c r="N597" s="6" t="s">
        <v>653</v>
      </c>
      <c r="O597" s="6" t="s">
        <v>653</v>
      </c>
      <c r="P597" s="6" t="s">
        <v>653</v>
      </c>
      <c r="Q597" s="6" t="s">
        <v>653</v>
      </c>
    </row>
    <row r="598" spans="1:17">
      <c r="A598" s="6" t="s">
        <v>1110</v>
      </c>
      <c r="B598" s="6" t="s">
        <v>981</v>
      </c>
      <c r="C598" s="6" t="s">
        <v>653</v>
      </c>
      <c r="D598" s="6" t="s">
        <v>653</v>
      </c>
      <c r="E598" s="6" t="s">
        <v>653</v>
      </c>
      <c r="F598" s="6" t="s">
        <v>653</v>
      </c>
      <c r="G598" s="6" t="s">
        <v>653</v>
      </c>
      <c r="H598" s="6" t="s">
        <v>653</v>
      </c>
      <c r="I598" s="6" t="s">
        <v>653</v>
      </c>
      <c r="J598" s="6" t="s">
        <v>653</v>
      </c>
      <c r="K598" s="6" t="s">
        <v>653</v>
      </c>
      <c r="L598" s="6" t="s">
        <v>653</v>
      </c>
      <c r="M598" s="6" t="s">
        <v>653</v>
      </c>
      <c r="N598" s="6" t="s">
        <v>653</v>
      </c>
      <c r="O598" s="6" t="s">
        <v>653</v>
      </c>
      <c r="P598" s="6" t="s">
        <v>653</v>
      </c>
      <c r="Q598" s="6" t="s">
        <v>653</v>
      </c>
    </row>
    <row r="599" spans="1:17">
      <c r="A599" s="6" t="s">
        <v>1111</v>
      </c>
      <c r="B599" s="6" t="s">
        <v>982</v>
      </c>
      <c r="C599" s="6" t="s">
        <v>653</v>
      </c>
      <c r="D599" s="6" t="s">
        <v>653</v>
      </c>
      <c r="E599" s="6" t="s">
        <v>653</v>
      </c>
      <c r="F599" s="6" t="s">
        <v>653</v>
      </c>
      <c r="G599" s="6" t="s">
        <v>653</v>
      </c>
      <c r="H599" s="6" t="s">
        <v>653</v>
      </c>
      <c r="I599" s="6" t="s">
        <v>653</v>
      </c>
      <c r="J599" s="6" t="s">
        <v>653</v>
      </c>
      <c r="K599" s="6" t="s">
        <v>653</v>
      </c>
      <c r="L599" s="6" t="s">
        <v>653</v>
      </c>
      <c r="M599" s="6" t="s">
        <v>653</v>
      </c>
      <c r="N599" s="6" t="s">
        <v>653</v>
      </c>
      <c r="O599" s="6" t="s">
        <v>653</v>
      </c>
      <c r="P599" s="6" t="s">
        <v>653</v>
      </c>
      <c r="Q599" s="6" t="s">
        <v>653</v>
      </c>
    </row>
    <row r="600" spans="1:17">
      <c r="A600" s="6" t="s">
        <v>1112</v>
      </c>
      <c r="B600" s="6" t="s">
        <v>983</v>
      </c>
      <c r="C600" s="6" t="s">
        <v>653</v>
      </c>
      <c r="D600" s="6" t="s">
        <v>653</v>
      </c>
      <c r="E600" s="6" t="s">
        <v>653</v>
      </c>
      <c r="F600" s="6" t="s">
        <v>653</v>
      </c>
      <c r="G600" s="6" t="s">
        <v>653</v>
      </c>
      <c r="H600" s="6" t="s">
        <v>653</v>
      </c>
      <c r="I600" s="6" t="s">
        <v>653</v>
      </c>
      <c r="J600" s="6" t="s">
        <v>653</v>
      </c>
      <c r="K600" s="6" t="s">
        <v>653</v>
      </c>
      <c r="L600" s="6" t="s">
        <v>653</v>
      </c>
      <c r="M600" s="6" t="s">
        <v>653</v>
      </c>
      <c r="N600" s="6" t="s">
        <v>653</v>
      </c>
      <c r="O600" s="6" t="s">
        <v>653</v>
      </c>
      <c r="P600" s="6" t="s">
        <v>653</v>
      </c>
      <c r="Q600" s="6" t="s">
        <v>653</v>
      </c>
    </row>
    <row r="601" spans="1:17">
      <c r="A601" s="6" t="s">
        <v>1113</v>
      </c>
      <c r="B601" s="6" t="s">
        <v>984</v>
      </c>
      <c r="C601" s="6">
        <v>0.48</v>
      </c>
      <c r="D601" s="6">
        <v>0.48</v>
      </c>
      <c r="E601" s="6">
        <v>0.45</v>
      </c>
      <c r="F601" s="6">
        <v>0</v>
      </c>
      <c r="G601" s="6">
        <v>0</v>
      </c>
      <c r="H601" s="6" t="s">
        <v>1512</v>
      </c>
      <c r="I601" s="6" t="s">
        <v>1512</v>
      </c>
      <c r="J601" s="6" t="s">
        <v>1512</v>
      </c>
      <c r="K601" s="6" t="s">
        <v>1512</v>
      </c>
      <c r="L601" s="6">
        <v>0</v>
      </c>
      <c r="M601" s="6">
        <v>0</v>
      </c>
      <c r="N601" s="6">
        <v>0</v>
      </c>
      <c r="O601" s="6">
        <v>0</v>
      </c>
      <c r="P601" s="6">
        <v>0</v>
      </c>
      <c r="Q601" s="6">
        <v>0</v>
      </c>
    </row>
    <row r="602" spans="1:17">
      <c r="A602" s="6" t="s">
        <v>1114</v>
      </c>
      <c r="B602" s="6" t="s">
        <v>985</v>
      </c>
      <c r="C602" s="6" t="s">
        <v>653</v>
      </c>
      <c r="D602" s="6" t="s">
        <v>653</v>
      </c>
      <c r="E602" s="6" t="s">
        <v>653</v>
      </c>
      <c r="F602" s="6" t="s">
        <v>653</v>
      </c>
      <c r="G602" s="6" t="s">
        <v>653</v>
      </c>
      <c r="H602" s="6" t="s">
        <v>653</v>
      </c>
      <c r="I602" s="6" t="s">
        <v>653</v>
      </c>
      <c r="J602" s="6" t="s">
        <v>653</v>
      </c>
      <c r="K602" s="6" t="s">
        <v>653</v>
      </c>
      <c r="L602" s="6" t="s">
        <v>653</v>
      </c>
      <c r="M602" s="6" t="s">
        <v>653</v>
      </c>
      <c r="N602" s="6" t="s">
        <v>653</v>
      </c>
      <c r="O602" s="6" t="s">
        <v>653</v>
      </c>
      <c r="P602" s="6" t="s">
        <v>653</v>
      </c>
      <c r="Q602" s="6" t="s">
        <v>653</v>
      </c>
    </row>
    <row r="603" spans="1:17">
      <c r="A603" s="6" t="s">
        <v>1115</v>
      </c>
      <c r="B603" s="6" t="s">
        <v>653</v>
      </c>
      <c r="C603" s="6" t="s">
        <v>653</v>
      </c>
      <c r="D603" s="6" t="s">
        <v>653</v>
      </c>
      <c r="E603" s="6" t="s">
        <v>653</v>
      </c>
      <c r="F603" s="6" t="s">
        <v>653</v>
      </c>
      <c r="G603" s="6" t="s">
        <v>653</v>
      </c>
      <c r="H603" s="6" t="s">
        <v>653</v>
      </c>
      <c r="I603" s="6" t="s">
        <v>653</v>
      </c>
      <c r="J603" s="6" t="s">
        <v>653</v>
      </c>
      <c r="K603" s="6" t="s">
        <v>653</v>
      </c>
      <c r="L603" s="6" t="s">
        <v>653</v>
      </c>
      <c r="M603" s="6" t="s">
        <v>653</v>
      </c>
      <c r="N603" s="6" t="s">
        <v>653</v>
      </c>
      <c r="O603" s="6" t="s">
        <v>653</v>
      </c>
      <c r="P603" s="6" t="s">
        <v>653</v>
      </c>
      <c r="Q603" s="6" t="s">
        <v>653</v>
      </c>
    </row>
    <row r="604" spans="1:17">
      <c r="A604" s="6" t="s">
        <v>1116</v>
      </c>
      <c r="B604" s="6" t="s">
        <v>653</v>
      </c>
      <c r="C604" s="6" t="s">
        <v>653</v>
      </c>
      <c r="D604" s="6" t="s">
        <v>653</v>
      </c>
      <c r="E604" s="6" t="s">
        <v>653</v>
      </c>
      <c r="F604" s="6" t="s">
        <v>653</v>
      </c>
      <c r="G604" s="6" t="s">
        <v>653</v>
      </c>
      <c r="H604" s="6" t="s">
        <v>653</v>
      </c>
      <c r="I604" s="6" t="s">
        <v>653</v>
      </c>
      <c r="J604" s="6" t="s">
        <v>653</v>
      </c>
      <c r="K604" s="6" t="s">
        <v>653</v>
      </c>
      <c r="L604" s="6" t="s">
        <v>653</v>
      </c>
      <c r="M604" s="6" t="s">
        <v>653</v>
      </c>
      <c r="N604" s="6" t="s">
        <v>653</v>
      </c>
      <c r="O604" s="6" t="s">
        <v>653</v>
      </c>
      <c r="P604" s="6" t="s">
        <v>653</v>
      </c>
      <c r="Q604" s="6" t="s">
        <v>653</v>
      </c>
    </row>
    <row r="605" spans="1:17">
      <c r="A605" s="6" t="s">
        <v>1117</v>
      </c>
      <c r="B605" s="6" t="s">
        <v>1159</v>
      </c>
      <c r="C605" s="6" t="s">
        <v>653</v>
      </c>
      <c r="D605" s="6" t="s">
        <v>653</v>
      </c>
      <c r="E605" s="6" t="s">
        <v>653</v>
      </c>
      <c r="F605" s="6" t="s">
        <v>653</v>
      </c>
      <c r="G605" s="6" t="s">
        <v>653</v>
      </c>
      <c r="H605" s="6" t="s">
        <v>653</v>
      </c>
      <c r="I605" s="6" t="s">
        <v>653</v>
      </c>
      <c r="J605" s="6" t="s">
        <v>653</v>
      </c>
      <c r="K605" s="6" t="s">
        <v>653</v>
      </c>
      <c r="L605" s="6" t="s">
        <v>653</v>
      </c>
      <c r="M605" s="6" t="s">
        <v>653</v>
      </c>
      <c r="N605" s="6" t="s">
        <v>653</v>
      </c>
      <c r="O605" s="6" t="s">
        <v>653</v>
      </c>
      <c r="P605" s="6" t="s">
        <v>653</v>
      </c>
      <c r="Q605" s="6" t="s">
        <v>653</v>
      </c>
    </row>
    <row r="606" spans="1:17">
      <c r="A606" s="6" t="s">
        <v>1118</v>
      </c>
      <c r="B606" s="6" t="s">
        <v>986</v>
      </c>
      <c r="C606" s="6">
        <v>0.92500000000000004</v>
      </c>
      <c r="D606" s="6">
        <v>0.3</v>
      </c>
      <c r="E606" s="6">
        <v>0.3</v>
      </c>
      <c r="F606" s="6">
        <v>0</v>
      </c>
      <c r="G606" s="6">
        <v>0</v>
      </c>
      <c r="H606" s="6">
        <v>0</v>
      </c>
      <c r="I606" s="6">
        <v>0</v>
      </c>
      <c r="J606" s="6" t="s">
        <v>868</v>
      </c>
      <c r="K606" s="6" t="s">
        <v>868</v>
      </c>
      <c r="L606" s="6">
        <v>0</v>
      </c>
      <c r="M606" s="6">
        <v>0</v>
      </c>
      <c r="N606" s="6">
        <v>0</v>
      </c>
      <c r="O606" s="6">
        <v>0</v>
      </c>
      <c r="P606" s="6" t="s">
        <v>868</v>
      </c>
      <c r="Q606" s="6">
        <v>0</v>
      </c>
    </row>
    <row r="607" spans="1:17">
      <c r="A607" s="6" t="s">
        <v>1119</v>
      </c>
      <c r="B607" s="6" t="s">
        <v>987</v>
      </c>
      <c r="C607" s="6" t="s">
        <v>653</v>
      </c>
      <c r="D607" s="6" t="s">
        <v>653</v>
      </c>
      <c r="E607" s="6" t="s">
        <v>653</v>
      </c>
      <c r="F607" s="6" t="s">
        <v>653</v>
      </c>
      <c r="G607" s="6" t="s">
        <v>653</v>
      </c>
      <c r="H607" s="6" t="s">
        <v>653</v>
      </c>
      <c r="I607" s="6" t="s">
        <v>653</v>
      </c>
      <c r="J607" s="6" t="s">
        <v>653</v>
      </c>
      <c r="K607" s="6" t="s">
        <v>653</v>
      </c>
      <c r="L607" s="6" t="s">
        <v>653</v>
      </c>
      <c r="M607" s="6" t="s">
        <v>653</v>
      </c>
      <c r="N607" s="6" t="s">
        <v>653</v>
      </c>
      <c r="O607" s="6" t="s">
        <v>653</v>
      </c>
      <c r="P607" s="6" t="s">
        <v>653</v>
      </c>
      <c r="Q607" s="6" t="s">
        <v>653</v>
      </c>
    </row>
    <row r="608" spans="1:17">
      <c r="A608" s="6" t="s">
        <v>1120</v>
      </c>
      <c r="B608" s="6" t="s">
        <v>988</v>
      </c>
      <c r="C608" s="6">
        <v>0.46200000000000002</v>
      </c>
      <c r="D608" s="6">
        <v>0.46200000000000002</v>
      </c>
      <c r="E608" s="6">
        <v>0.46200000000000002</v>
      </c>
      <c r="F608" s="6">
        <v>0</v>
      </c>
      <c r="G608" s="6">
        <v>0</v>
      </c>
      <c r="H608" s="6">
        <v>0</v>
      </c>
      <c r="I608" s="6">
        <v>0</v>
      </c>
      <c r="J608" s="6">
        <v>0</v>
      </c>
      <c r="K608" s="6">
        <v>0</v>
      </c>
      <c r="L608" s="6">
        <v>0</v>
      </c>
      <c r="M608" s="6">
        <v>0</v>
      </c>
      <c r="N608" s="6">
        <v>0</v>
      </c>
      <c r="O608" s="6">
        <v>0</v>
      </c>
      <c r="P608" s="6">
        <v>0</v>
      </c>
      <c r="Q608" s="6">
        <v>0</v>
      </c>
    </row>
    <row r="609" spans="1:17">
      <c r="A609" s="6" t="s">
        <v>1121</v>
      </c>
      <c r="B609" s="6" t="s">
        <v>1160</v>
      </c>
      <c r="C609" s="6">
        <v>0.54300000000000004</v>
      </c>
      <c r="D609" s="6" t="s">
        <v>1931</v>
      </c>
      <c r="E609" s="6" t="s">
        <v>1931</v>
      </c>
      <c r="F609" s="6">
        <v>0</v>
      </c>
      <c r="G609" s="6">
        <v>0</v>
      </c>
      <c r="H609" s="6">
        <v>0</v>
      </c>
      <c r="I609" s="6">
        <v>0</v>
      </c>
      <c r="J609" s="6">
        <v>0</v>
      </c>
      <c r="K609" s="6">
        <v>0</v>
      </c>
      <c r="L609" s="6">
        <v>0</v>
      </c>
      <c r="M609" s="6">
        <v>0</v>
      </c>
      <c r="N609" s="6">
        <v>0</v>
      </c>
      <c r="O609" s="6">
        <v>0</v>
      </c>
      <c r="P609" s="6">
        <v>0</v>
      </c>
      <c r="Q609" s="6">
        <v>0</v>
      </c>
    </row>
    <row r="610" spans="1:17">
      <c r="A610" s="6" t="s">
        <v>1122</v>
      </c>
      <c r="B610" s="6" t="s">
        <v>1932</v>
      </c>
      <c r="C610" s="6" t="s">
        <v>653</v>
      </c>
      <c r="D610" s="6" t="s">
        <v>653</v>
      </c>
      <c r="E610" s="6" t="s">
        <v>653</v>
      </c>
      <c r="F610" s="6" t="s">
        <v>653</v>
      </c>
      <c r="G610" s="6" t="s">
        <v>653</v>
      </c>
      <c r="H610" s="6" t="s">
        <v>653</v>
      </c>
      <c r="I610" s="6" t="s">
        <v>653</v>
      </c>
      <c r="J610" s="6" t="s">
        <v>653</v>
      </c>
      <c r="K610" s="6" t="s">
        <v>653</v>
      </c>
      <c r="L610" s="6" t="s">
        <v>653</v>
      </c>
      <c r="M610" s="6" t="s">
        <v>653</v>
      </c>
      <c r="N610" s="6" t="s">
        <v>653</v>
      </c>
      <c r="O610" s="6" t="s">
        <v>653</v>
      </c>
      <c r="P610" s="6" t="s">
        <v>653</v>
      </c>
      <c r="Q610" s="6" t="s">
        <v>653</v>
      </c>
    </row>
    <row r="611" spans="1:17">
      <c r="A611" s="6" t="s">
        <v>1123</v>
      </c>
      <c r="B611" s="6" t="s">
        <v>989</v>
      </c>
      <c r="C611" s="6" t="s">
        <v>653</v>
      </c>
      <c r="D611" s="6" t="s">
        <v>653</v>
      </c>
      <c r="E611" s="6" t="s">
        <v>653</v>
      </c>
      <c r="F611" s="6" t="s">
        <v>653</v>
      </c>
      <c r="G611" s="6" t="s">
        <v>653</v>
      </c>
      <c r="H611" s="6" t="s">
        <v>653</v>
      </c>
      <c r="I611" s="6" t="s">
        <v>653</v>
      </c>
      <c r="J611" s="6" t="s">
        <v>653</v>
      </c>
      <c r="K611" s="6" t="s">
        <v>653</v>
      </c>
      <c r="L611" s="6" t="s">
        <v>653</v>
      </c>
      <c r="M611" s="6" t="s">
        <v>653</v>
      </c>
      <c r="N611" s="6" t="s">
        <v>653</v>
      </c>
      <c r="O611" s="6" t="s">
        <v>653</v>
      </c>
      <c r="P611" s="6" t="s">
        <v>653</v>
      </c>
      <c r="Q611" s="6" t="s">
        <v>653</v>
      </c>
    </row>
    <row r="612" spans="1:17">
      <c r="A612" s="6" t="s">
        <v>1124</v>
      </c>
      <c r="B612" s="6" t="s">
        <v>990</v>
      </c>
      <c r="C612" s="6" t="s">
        <v>653</v>
      </c>
      <c r="D612" s="6" t="s">
        <v>653</v>
      </c>
      <c r="E612" s="6" t="s">
        <v>653</v>
      </c>
      <c r="F612" s="6" t="s">
        <v>653</v>
      </c>
      <c r="G612" s="6" t="s">
        <v>653</v>
      </c>
      <c r="H612" s="6" t="s">
        <v>653</v>
      </c>
      <c r="I612" s="6" t="s">
        <v>653</v>
      </c>
      <c r="J612" s="6" t="s">
        <v>653</v>
      </c>
      <c r="K612" s="6" t="s">
        <v>653</v>
      </c>
      <c r="L612" s="6" t="s">
        <v>653</v>
      </c>
      <c r="M612" s="6" t="s">
        <v>653</v>
      </c>
      <c r="N612" s="6" t="s">
        <v>653</v>
      </c>
      <c r="O612" s="6" t="s">
        <v>653</v>
      </c>
      <c r="P612" s="6" t="s">
        <v>653</v>
      </c>
      <c r="Q612" s="6" t="s">
        <v>653</v>
      </c>
    </row>
    <row r="613" spans="1:17">
      <c r="A613" s="6" t="s">
        <v>1125</v>
      </c>
      <c r="B613" s="6" t="s">
        <v>991</v>
      </c>
      <c r="C613" s="6" t="s">
        <v>653</v>
      </c>
      <c r="D613" s="6" t="s">
        <v>653</v>
      </c>
      <c r="E613" s="6" t="s">
        <v>653</v>
      </c>
      <c r="F613" s="6" t="s">
        <v>653</v>
      </c>
      <c r="G613" s="6" t="s">
        <v>653</v>
      </c>
      <c r="H613" s="6" t="s">
        <v>653</v>
      </c>
      <c r="I613" s="6" t="s">
        <v>653</v>
      </c>
      <c r="J613" s="6" t="s">
        <v>653</v>
      </c>
      <c r="K613" s="6" t="s">
        <v>653</v>
      </c>
      <c r="L613" s="6" t="s">
        <v>653</v>
      </c>
      <c r="M613" s="6" t="s">
        <v>653</v>
      </c>
      <c r="N613" s="6" t="s">
        <v>653</v>
      </c>
      <c r="O613" s="6" t="s">
        <v>653</v>
      </c>
      <c r="P613" s="6" t="s">
        <v>653</v>
      </c>
      <c r="Q613" s="6" t="s">
        <v>653</v>
      </c>
    </row>
    <row r="614" spans="1:17">
      <c r="A614" s="6" t="s">
        <v>1126</v>
      </c>
      <c r="B614" s="6" t="s">
        <v>1161</v>
      </c>
      <c r="C614" s="6">
        <v>0</v>
      </c>
      <c r="D614" s="6">
        <v>0</v>
      </c>
      <c r="E614" s="6">
        <v>0</v>
      </c>
      <c r="F614" s="6">
        <v>50</v>
      </c>
      <c r="G614" s="6">
        <v>1</v>
      </c>
      <c r="H614" s="6">
        <v>100</v>
      </c>
      <c r="I614" s="6">
        <v>1</v>
      </c>
      <c r="J614" s="6">
        <v>5000</v>
      </c>
      <c r="K614" s="6">
        <v>0</v>
      </c>
      <c r="L614" s="6">
        <v>0</v>
      </c>
      <c r="M614" s="6">
        <v>0</v>
      </c>
      <c r="N614" s="6">
        <v>0</v>
      </c>
      <c r="O614" s="6">
        <v>0</v>
      </c>
      <c r="P614" s="6">
        <v>0</v>
      </c>
      <c r="Q614" s="6">
        <v>0</v>
      </c>
    </row>
    <row r="615" spans="1:17">
      <c r="A615" s="6" t="s">
        <v>1127</v>
      </c>
      <c r="B615" s="6" t="s">
        <v>992</v>
      </c>
      <c r="C615" s="6" t="s">
        <v>653</v>
      </c>
      <c r="D615" s="6" t="s">
        <v>653</v>
      </c>
      <c r="E615" s="6" t="s">
        <v>653</v>
      </c>
      <c r="F615" s="6" t="s">
        <v>653</v>
      </c>
      <c r="G615" s="6" t="s">
        <v>653</v>
      </c>
      <c r="H615" s="6" t="s">
        <v>653</v>
      </c>
      <c r="I615" s="6" t="s">
        <v>653</v>
      </c>
      <c r="J615" s="6" t="s">
        <v>653</v>
      </c>
      <c r="K615" s="6" t="s">
        <v>653</v>
      </c>
      <c r="L615" s="6" t="s">
        <v>653</v>
      </c>
      <c r="M615" s="6" t="s">
        <v>653</v>
      </c>
      <c r="N615" s="6" t="s">
        <v>653</v>
      </c>
      <c r="O615" s="6" t="s">
        <v>653</v>
      </c>
      <c r="P615" s="6" t="s">
        <v>653</v>
      </c>
      <c r="Q615" s="6" t="s">
        <v>653</v>
      </c>
    </row>
    <row r="616" spans="1:17">
      <c r="A616" s="6" t="s">
        <v>1128</v>
      </c>
      <c r="B616" s="6" t="s">
        <v>993</v>
      </c>
      <c r="C616" s="6" t="s">
        <v>653</v>
      </c>
      <c r="D616" s="6" t="s">
        <v>653</v>
      </c>
      <c r="E616" s="6" t="s">
        <v>653</v>
      </c>
      <c r="F616" s="6" t="s">
        <v>653</v>
      </c>
      <c r="G616" s="6" t="s">
        <v>653</v>
      </c>
      <c r="H616" s="6" t="s">
        <v>653</v>
      </c>
      <c r="I616" s="6" t="s">
        <v>653</v>
      </c>
      <c r="J616" s="6" t="s">
        <v>653</v>
      </c>
      <c r="K616" s="6" t="s">
        <v>653</v>
      </c>
      <c r="L616" s="6" t="s">
        <v>653</v>
      </c>
      <c r="M616" s="6" t="s">
        <v>653</v>
      </c>
      <c r="N616" s="6" t="s">
        <v>653</v>
      </c>
      <c r="O616" s="6" t="s">
        <v>653</v>
      </c>
      <c r="P616" s="6" t="s">
        <v>653</v>
      </c>
      <c r="Q616" s="6" t="s">
        <v>653</v>
      </c>
    </row>
    <row r="617" spans="1:17">
      <c r="A617" s="6" t="s">
        <v>1129</v>
      </c>
      <c r="B617" s="6" t="s">
        <v>653</v>
      </c>
      <c r="C617" s="6" t="s">
        <v>653</v>
      </c>
      <c r="D617" s="6" t="s">
        <v>653</v>
      </c>
      <c r="E617" s="6" t="s">
        <v>653</v>
      </c>
      <c r="F617" s="6" t="s">
        <v>653</v>
      </c>
      <c r="G617" s="6" t="s">
        <v>653</v>
      </c>
      <c r="H617" s="6" t="s">
        <v>653</v>
      </c>
      <c r="I617" s="6" t="s">
        <v>653</v>
      </c>
      <c r="J617" s="6" t="s">
        <v>653</v>
      </c>
      <c r="K617" s="6" t="s">
        <v>653</v>
      </c>
      <c r="L617" s="6" t="s">
        <v>653</v>
      </c>
      <c r="M617" s="6" t="s">
        <v>653</v>
      </c>
      <c r="N617" s="6" t="s">
        <v>653</v>
      </c>
      <c r="O617" s="6" t="s">
        <v>653</v>
      </c>
      <c r="P617" s="6" t="s">
        <v>653</v>
      </c>
      <c r="Q617" s="6" t="s">
        <v>653</v>
      </c>
    </row>
    <row r="618" spans="1:17">
      <c r="A618" s="6" t="s">
        <v>1130</v>
      </c>
      <c r="B618" s="6" t="s">
        <v>994</v>
      </c>
      <c r="C618" s="6">
        <v>0.41099999999999998</v>
      </c>
      <c r="D618" s="6" t="s">
        <v>1650</v>
      </c>
      <c r="E618" s="6" t="s">
        <v>1650</v>
      </c>
      <c r="F618" s="6">
        <v>1230</v>
      </c>
      <c r="G618" s="6">
        <v>0.14280000000000001</v>
      </c>
      <c r="H618" s="6" t="s">
        <v>1651</v>
      </c>
      <c r="I618" s="6" t="s">
        <v>1651</v>
      </c>
      <c r="J618" s="6" t="s">
        <v>1933</v>
      </c>
      <c r="K618" s="6" t="s">
        <v>1933</v>
      </c>
      <c r="L618" s="6">
        <v>30</v>
      </c>
      <c r="M618" s="6">
        <v>3.5000000000000001E-3</v>
      </c>
      <c r="N618" s="6" t="s">
        <v>1651</v>
      </c>
      <c r="O618" s="6" t="s">
        <v>1651</v>
      </c>
      <c r="P618" s="6" t="s">
        <v>1933</v>
      </c>
      <c r="Q618" s="6" t="s">
        <v>1933</v>
      </c>
    </row>
    <row r="619" spans="1:17">
      <c r="A619" s="6" t="s">
        <v>1131</v>
      </c>
      <c r="B619" s="6" t="s">
        <v>995</v>
      </c>
      <c r="C619" s="6" t="s">
        <v>653</v>
      </c>
      <c r="D619" s="6" t="s">
        <v>653</v>
      </c>
      <c r="E619" s="6" t="s">
        <v>653</v>
      </c>
      <c r="F619" s="6" t="s">
        <v>653</v>
      </c>
      <c r="G619" s="6" t="s">
        <v>653</v>
      </c>
      <c r="H619" s="6" t="s">
        <v>653</v>
      </c>
      <c r="I619" s="6" t="s">
        <v>653</v>
      </c>
      <c r="J619" s="6" t="s">
        <v>653</v>
      </c>
      <c r="K619" s="6" t="s">
        <v>653</v>
      </c>
      <c r="L619" s="6" t="s">
        <v>653</v>
      </c>
      <c r="M619" s="6" t="s">
        <v>653</v>
      </c>
      <c r="N619" s="6" t="s">
        <v>653</v>
      </c>
      <c r="O619" s="6" t="s">
        <v>653</v>
      </c>
      <c r="P619" s="6" t="s">
        <v>653</v>
      </c>
      <c r="Q619" s="6" t="s">
        <v>653</v>
      </c>
    </row>
    <row r="620" spans="1:17">
      <c r="A620" s="6" t="s">
        <v>1132</v>
      </c>
      <c r="B620" s="6" t="s">
        <v>996</v>
      </c>
      <c r="C620" s="6">
        <v>0.4</v>
      </c>
      <c r="D620" s="6">
        <v>0.4</v>
      </c>
      <c r="E620" s="6">
        <v>0.3</v>
      </c>
      <c r="F620" s="6">
        <v>1200</v>
      </c>
      <c r="G620" s="6">
        <v>0.02</v>
      </c>
      <c r="H620" s="6">
        <v>2400</v>
      </c>
      <c r="I620" s="6">
        <v>0.04</v>
      </c>
      <c r="J620" s="6" t="s">
        <v>1325</v>
      </c>
      <c r="K620" s="6">
        <v>0.5</v>
      </c>
      <c r="L620" s="6">
        <v>0</v>
      </c>
      <c r="M620" s="6">
        <v>0</v>
      </c>
      <c r="N620" s="6">
        <v>0</v>
      </c>
      <c r="O620" s="6">
        <v>0</v>
      </c>
      <c r="P620" s="6">
        <v>0</v>
      </c>
      <c r="Q620" s="6">
        <v>0</v>
      </c>
    </row>
    <row r="621" spans="1:17">
      <c r="A621" s="6" t="s">
        <v>1133</v>
      </c>
      <c r="B621" s="6" t="s">
        <v>653</v>
      </c>
      <c r="C621" s="6" t="s">
        <v>653</v>
      </c>
      <c r="D621" s="6" t="s">
        <v>653</v>
      </c>
      <c r="E621" s="6" t="s">
        <v>653</v>
      </c>
      <c r="F621" s="6" t="s">
        <v>653</v>
      </c>
      <c r="G621" s="6" t="s">
        <v>653</v>
      </c>
      <c r="H621" s="6" t="s">
        <v>653</v>
      </c>
      <c r="I621" s="6" t="s">
        <v>653</v>
      </c>
      <c r="J621" s="6" t="s">
        <v>653</v>
      </c>
      <c r="K621" s="6" t="s">
        <v>653</v>
      </c>
      <c r="L621" s="6" t="s">
        <v>653</v>
      </c>
      <c r="M621" s="6" t="s">
        <v>653</v>
      </c>
      <c r="N621" s="6" t="s">
        <v>653</v>
      </c>
      <c r="O621" s="6" t="s">
        <v>653</v>
      </c>
      <c r="P621" s="6" t="s">
        <v>653</v>
      </c>
      <c r="Q621" s="6" t="s">
        <v>653</v>
      </c>
    </row>
    <row r="622" spans="1:17">
      <c r="A622" s="6" t="s">
        <v>1134</v>
      </c>
      <c r="B622" s="6" t="s">
        <v>653</v>
      </c>
      <c r="C622" s="6" t="s">
        <v>653</v>
      </c>
      <c r="D622" s="6" t="s">
        <v>653</v>
      </c>
      <c r="E622" s="6" t="s">
        <v>653</v>
      </c>
      <c r="F622" s="6" t="s">
        <v>653</v>
      </c>
      <c r="G622" s="6" t="s">
        <v>653</v>
      </c>
      <c r="H622" s="6" t="s">
        <v>653</v>
      </c>
      <c r="I622" s="6" t="s">
        <v>653</v>
      </c>
      <c r="J622" s="6" t="s">
        <v>653</v>
      </c>
      <c r="K622" s="6" t="s">
        <v>653</v>
      </c>
      <c r="L622" s="6" t="s">
        <v>653</v>
      </c>
      <c r="M622" s="6" t="s">
        <v>653</v>
      </c>
      <c r="N622" s="6" t="s">
        <v>653</v>
      </c>
      <c r="O622" s="6" t="s">
        <v>653</v>
      </c>
      <c r="P622" s="6" t="s">
        <v>653</v>
      </c>
      <c r="Q622" s="6" t="s">
        <v>653</v>
      </c>
    </row>
    <row r="623" spans="1:17">
      <c r="A623" s="6" t="s">
        <v>1135</v>
      </c>
      <c r="B623" s="6" t="s">
        <v>1162</v>
      </c>
      <c r="C623" s="6">
        <v>0.46899999999999997</v>
      </c>
      <c r="D623" s="6" t="s">
        <v>1934</v>
      </c>
      <c r="E623" s="6" t="s">
        <v>325</v>
      </c>
      <c r="F623" s="6">
        <v>0</v>
      </c>
      <c r="G623" s="6">
        <v>0</v>
      </c>
      <c r="H623" s="6">
        <v>0</v>
      </c>
      <c r="I623" s="6">
        <v>0</v>
      </c>
      <c r="J623" s="6">
        <v>0</v>
      </c>
      <c r="K623" s="6">
        <v>0</v>
      </c>
      <c r="L623" s="6">
        <v>0</v>
      </c>
      <c r="M623" s="6">
        <v>0</v>
      </c>
      <c r="N623" s="6">
        <v>0</v>
      </c>
      <c r="O623" s="6">
        <v>0</v>
      </c>
      <c r="P623" s="6">
        <v>0</v>
      </c>
      <c r="Q623" s="6">
        <v>0</v>
      </c>
    </row>
    <row r="624" spans="1:17">
      <c r="A624" s="6" t="s">
        <v>1136</v>
      </c>
      <c r="B624" s="6" t="s">
        <v>997</v>
      </c>
      <c r="C624" s="6" t="s">
        <v>653</v>
      </c>
      <c r="D624" s="6" t="s">
        <v>653</v>
      </c>
      <c r="E624" s="6" t="s">
        <v>653</v>
      </c>
      <c r="F624" s="6" t="s">
        <v>653</v>
      </c>
      <c r="G624" s="6" t="s">
        <v>653</v>
      </c>
      <c r="H624" s="6" t="s">
        <v>653</v>
      </c>
      <c r="I624" s="6" t="s">
        <v>653</v>
      </c>
      <c r="J624" s="6" t="s">
        <v>653</v>
      </c>
      <c r="K624" s="6" t="s">
        <v>653</v>
      </c>
      <c r="L624" s="6" t="s">
        <v>653</v>
      </c>
      <c r="M624" s="6" t="s">
        <v>653</v>
      </c>
      <c r="N624" s="6" t="s">
        <v>653</v>
      </c>
      <c r="O624" s="6" t="s">
        <v>653</v>
      </c>
      <c r="P624" s="6" t="s">
        <v>653</v>
      </c>
      <c r="Q624" s="6" t="s">
        <v>653</v>
      </c>
    </row>
    <row r="625" spans="1:17">
      <c r="A625" s="6" t="s">
        <v>1163</v>
      </c>
      <c r="B625" s="6" t="s">
        <v>1513</v>
      </c>
      <c r="C625" s="6">
        <v>0.436</v>
      </c>
      <c r="D625" s="6">
        <v>0.42</v>
      </c>
      <c r="E625" s="6">
        <v>0.2</v>
      </c>
      <c r="F625" s="6">
        <v>0</v>
      </c>
      <c r="G625" s="6">
        <v>0</v>
      </c>
      <c r="H625" s="6">
        <v>0</v>
      </c>
      <c r="I625" s="6">
        <v>0</v>
      </c>
      <c r="J625" s="6">
        <v>1200</v>
      </c>
      <c r="K625" s="6">
        <v>0.1</v>
      </c>
      <c r="L625" s="6">
        <v>0</v>
      </c>
      <c r="M625" s="6">
        <v>0</v>
      </c>
      <c r="N625" s="6">
        <v>0</v>
      </c>
      <c r="O625" s="6">
        <v>0</v>
      </c>
      <c r="P625" s="6">
        <v>0</v>
      </c>
      <c r="Q625" s="6">
        <v>0</v>
      </c>
    </row>
    <row r="626" spans="1:17">
      <c r="A626" s="6" t="s">
        <v>1164</v>
      </c>
      <c r="B626" s="6" t="s">
        <v>1165</v>
      </c>
      <c r="C626" s="6" t="s">
        <v>653</v>
      </c>
      <c r="D626" s="6" t="s">
        <v>653</v>
      </c>
      <c r="E626" s="6" t="s">
        <v>653</v>
      </c>
      <c r="F626" s="6" t="s">
        <v>653</v>
      </c>
      <c r="G626" s="6" t="s">
        <v>653</v>
      </c>
      <c r="H626" s="6" t="s">
        <v>653</v>
      </c>
      <c r="I626" s="6" t="s">
        <v>653</v>
      </c>
      <c r="J626" s="6" t="s">
        <v>653</v>
      </c>
      <c r="K626" s="6" t="s">
        <v>653</v>
      </c>
      <c r="L626" s="6" t="s">
        <v>653</v>
      </c>
      <c r="M626" s="6" t="s">
        <v>653</v>
      </c>
      <c r="N626" s="6" t="s">
        <v>653</v>
      </c>
      <c r="O626" s="6" t="s">
        <v>653</v>
      </c>
      <c r="P626" s="6" t="s">
        <v>653</v>
      </c>
      <c r="Q626" s="6" t="s">
        <v>653</v>
      </c>
    </row>
    <row r="627" spans="1:17">
      <c r="A627" s="6" t="s">
        <v>1166</v>
      </c>
      <c r="B627" s="6" t="s">
        <v>1688</v>
      </c>
      <c r="C627" s="6">
        <v>0.45</v>
      </c>
      <c r="D627" s="6">
        <v>0.45</v>
      </c>
      <c r="E627" s="6" t="s">
        <v>325</v>
      </c>
      <c r="F627" s="6">
        <v>21</v>
      </c>
      <c r="G627" s="6">
        <v>0.17100000000000001</v>
      </c>
      <c r="H627" s="6">
        <v>21</v>
      </c>
      <c r="I627" s="6">
        <v>0.17100000000000001</v>
      </c>
      <c r="J627" s="6" t="s">
        <v>882</v>
      </c>
      <c r="K627" s="6" t="s">
        <v>882</v>
      </c>
      <c r="L627" s="6">
        <v>0</v>
      </c>
      <c r="M627" s="6">
        <v>2.2000000000000001E-3</v>
      </c>
      <c r="N627" s="6">
        <v>0</v>
      </c>
      <c r="O627" s="6">
        <v>2.2000000000000001E-3</v>
      </c>
      <c r="P627" s="6" t="s">
        <v>882</v>
      </c>
      <c r="Q627" s="6" t="s">
        <v>882</v>
      </c>
    </row>
    <row r="628" spans="1:17">
      <c r="A628" s="6" t="s">
        <v>1167</v>
      </c>
      <c r="B628" s="6" t="s">
        <v>1168</v>
      </c>
      <c r="C628" s="6" t="s">
        <v>653</v>
      </c>
      <c r="D628" s="6" t="s">
        <v>653</v>
      </c>
      <c r="E628" s="6" t="s">
        <v>653</v>
      </c>
      <c r="F628" s="6" t="s">
        <v>653</v>
      </c>
      <c r="G628" s="6" t="s">
        <v>653</v>
      </c>
      <c r="H628" s="6" t="s">
        <v>653</v>
      </c>
      <c r="I628" s="6" t="s">
        <v>653</v>
      </c>
      <c r="J628" s="6" t="s">
        <v>653</v>
      </c>
      <c r="K628" s="6" t="s">
        <v>653</v>
      </c>
      <c r="L628" s="6" t="s">
        <v>653</v>
      </c>
      <c r="M628" s="6" t="s">
        <v>653</v>
      </c>
      <c r="N628" s="6" t="s">
        <v>653</v>
      </c>
      <c r="O628" s="6" t="s">
        <v>653</v>
      </c>
      <c r="P628" s="6" t="s">
        <v>653</v>
      </c>
      <c r="Q628" s="6" t="s">
        <v>653</v>
      </c>
    </row>
    <row r="629" spans="1:17">
      <c r="A629" s="6" t="s">
        <v>1169</v>
      </c>
      <c r="B629" s="6" t="s">
        <v>653</v>
      </c>
      <c r="C629" s="6" t="s">
        <v>653</v>
      </c>
      <c r="D629" s="6" t="s">
        <v>653</v>
      </c>
      <c r="E629" s="6" t="s">
        <v>653</v>
      </c>
      <c r="F629" s="6" t="s">
        <v>653</v>
      </c>
      <c r="G629" s="6" t="s">
        <v>653</v>
      </c>
      <c r="H629" s="6" t="s">
        <v>653</v>
      </c>
      <c r="I629" s="6" t="s">
        <v>653</v>
      </c>
      <c r="J629" s="6" t="s">
        <v>653</v>
      </c>
      <c r="K629" s="6" t="s">
        <v>653</v>
      </c>
      <c r="L629" s="6" t="s">
        <v>653</v>
      </c>
      <c r="M629" s="6" t="s">
        <v>653</v>
      </c>
      <c r="N629" s="6" t="s">
        <v>653</v>
      </c>
      <c r="O629" s="6" t="s">
        <v>653</v>
      </c>
      <c r="P629" s="6" t="s">
        <v>653</v>
      </c>
      <c r="Q629" s="6" t="s">
        <v>653</v>
      </c>
    </row>
    <row r="630" spans="1:17">
      <c r="A630" s="6" t="s">
        <v>1170</v>
      </c>
      <c r="B630" s="6" t="s">
        <v>1171</v>
      </c>
      <c r="C630" s="6">
        <v>0.49</v>
      </c>
      <c r="D630" s="6">
        <v>0.48</v>
      </c>
      <c r="E630" s="6">
        <v>0.45</v>
      </c>
      <c r="F630" s="6">
        <v>0</v>
      </c>
      <c r="G630" s="6">
        <v>0</v>
      </c>
      <c r="H630" s="6">
        <v>0</v>
      </c>
      <c r="I630" s="6">
        <v>0</v>
      </c>
      <c r="J630" s="6">
        <v>10</v>
      </c>
      <c r="K630" s="6">
        <v>0</v>
      </c>
      <c r="L630" s="6">
        <v>0</v>
      </c>
      <c r="M630" s="6">
        <v>0</v>
      </c>
      <c r="N630" s="6">
        <v>0</v>
      </c>
      <c r="O630" s="6">
        <v>0</v>
      </c>
      <c r="P630" s="6">
        <v>0</v>
      </c>
      <c r="Q630" s="6">
        <v>0</v>
      </c>
    </row>
    <row r="631" spans="1:17">
      <c r="A631" s="6" t="s">
        <v>1172</v>
      </c>
      <c r="B631" s="6" t="s">
        <v>653</v>
      </c>
      <c r="C631" s="6" t="s">
        <v>653</v>
      </c>
      <c r="D631" s="6" t="s">
        <v>653</v>
      </c>
      <c r="E631" s="6" t="s">
        <v>653</v>
      </c>
      <c r="F631" s="6" t="s">
        <v>653</v>
      </c>
      <c r="G631" s="6" t="s">
        <v>653</v>
      </c>
      <c r="H631" s="6" t="s">
        <v>653</v>
      </c>
      <c r="I631" s="6" t="s">
        <v>653</v>
      </c>
      <c r="J631" s="6" t="s">
        <v>653</v>
      </c>
      <c r="K631" s="6" t="s">
        <v>653</v>
      </c>
      <c r="L631" s="6" t="s">
        <v>653</v>
      </c>
      <c r="M631" s="6" t="s">
        <v>653</v>
      </c>
      <c r="N631" s="6" t="s">
        <v>653</v>
      </c>
      <c r="O631" s="6" t="s">
        <v>653</v>
      </c>
      <c r="P631" s="6" t="s">
        <v>653</v>
      </c>
      <c r="Q631" s="6" t="s">
        <v>653</v>
      </c>
    </row>
    <row r="632" spans="1:17">
      <c r="A632" s="6" t="s">
        <v>1173</v>
      </c>
      <c r="B632" s="6" t="s">
        <v>1174</v>
      </c>
      <c r="C632" s="6" t="s">
        <v>653</v>
      </c>
      <c r="D632" s="6" t="s">
        <v>653</v>
      </c>
      <c r="E632" s="6" t="s">
        <v>653</v>
      </c>
      <c r="F632" s="6" t="s">
        <v>653</v>
      </c>
      <c r="G632" s="6" t="s">
        <v>653</v>
      </c>
      <c r="H632" s="6" t="s">
        <v>653</v>
      </c>
      <c r="I632" s="6" t="s">
        <v>653</v>
      </c>
      <c r="J632" s="6" t="s">
        <v>653</v>
      </c>
      <c r="K632" s="6" t="s">
        <v>653</v>
      </c>
      <c r="L632" s="6" t="s">
        <v>653</v>
      </c>
      <c r="M632" s="6" t="s">
        <v>653</v>
      </c>
      <c r="N632" s="6" t="s">
        <v>653</v>
      </c>
      <c r="O632" s="6" t="s">
        <v>653</v>
      </c>
      <c r="P632" s="6" t="s">
        <v>653</v>
      </c>
      <c r="Q632" s="6" t="s">
        <v>653</v>
      </c>
    </row>
    <row r="633" spans="1:17">
      <c r="A633" s="6" t="s">
        <v>1175</v>
      </c>
      <c r="B633" s="6" t="s">
        <v>1689</v>
      </c>
      <c r="C633" s="6">
        <v>0.15</v>
      </c>
      <c r="D633" s="6">
        <v>0.1</v>
      </c>
      <c r="E633" s="6">
        <v>0.1</v>
      </c>
      <c r="F633" s="6">
        <v>2500</v>
      </c>
      <c r="G633" s="6">
        <v>1</v>
      </c>
      <c r="H633" s="6">
        <v>2800</v>
      </c>
      <c r="I633" s="6">
        <v>0.99</v>
      </c>
      <c r="J633" s="6">
        <v>2800</v>
      </c>
      <c r="K633" s="6">
        <v>0.99</v>
      </c>
      <c r="L633" s="6">
        <v>0</v>
      </c>
      <c r="M633" s="6">
        <v>0</v>
      </c>
      <c r="N633" s="6">
        <v>0</v>
      </c>
      <c r="O633" s="6">
        <v>0</v>
      </c>
      <c r="P633" s="6">
        <v>0</v>
      </c>
      <c r="Q633" s="6">
        <v>0</v>
      </c>
    </row>
    <row r="634" spans="1:17">
      <c r="A634" s="6" t="s">
        <v>1176</v>
      </c>
      <c r="B634" s="6" t="s">
        <v>1177</v>
      </c>
      <c r="C634" s="6">
        <v>0.3</v>
      </c>
      <c r="D634" s="6">
        <v>0.3</v>
      </c>
      <c r="E634" s="6">
        <v>0.2</v>
      </c>
      <c r="F634" s="6">
        <v>1050</v>
      </c>
      <c r="G634" s="6">
        <v>0.48521256931608131</v>
      </c>
      <c r="H634" s="6">
        <v>1500</v>
      </c>
      <c r="I634" s="6">
        <v>0.69316081330868762</v>
      </c>
      <c r="J634" s="6">
        <v>2000</v>
      </c>
      <c r="K634" s="6">
        <v>0.92421441774491686</v>
      </c>
      <c r="L634" s="6">
        <v>0</v>
      </c>
      <c r="M634" s="6">
        <v>0</v>
      </c>
      <c r="N634" s="6">
        <v>0</v>
      </c>
      <c r="O634" s="6">
        <v>0</v>
      </c>
      <c r="P634" s="6">
        <v>0</v>
      </c>
      <c r="Q634" s="6">
        <v>0</v>
      </c>
    </row>
    <row r="635" spans="1:17">
      <c r="A635" s="6" t="s">
        <v>1178</v>
      </c>
      <c r="B635" s="6" t="s">
        <v>1179</v>
      </c>
      <c r="C635" s="6">
        <v>8.0000000000000002E-3</v>
      </c>
      <c r="D635" s="6" t="s">
        <v>325</v>
      </c>
      <c r="E635" s="6" t="s">
        <v>325</v>
      </c>
      <c r="F635" s="6">
        <v>128</v>
      </c>
      <c r="G635" s="6">
        <v>0.98299999999999998</v>
      </c>
      <c r="H635" s="6" t="s">
        <v>867</v>
      </c>
      <c r="I635" s="6" t="s">
        <v>867</v>
      </c>
      <c r="J635" s="6" t="s">
        <v>867</v>
      </c>
      <c r="K635" s="6" t="s">
        <v>867</v>
      </c>
      <c r="L635" s="6">
        <v>0</v>
      </c>
      <c r="M635" s="6">
        <v>0</v>
      </c>
      <c r="N635" s="6">
        <v>0</v>
      </c>
      <c r="O635" s="6">
        <v>0</v>
      </c>
      <c r="P635" s="6">
        <v>0</v>
      </c>
      <c r="Q635" s="6">
        <v>0</v>
      </c>
    </row>
    <row r="636" spans="1:17">
      <c r="A636" s="6" t="s">
        <v>1180</v>
      </c>
      <c r="B636" s="6" t="s">
        <v>653</v>
      </c>
      <c r="C636" s="6" t="s">
        <v>653</v>
      </c>
      <c r="D636" s="6" t="s">
        <v>653</v>
      </c>
      <c r="E636" s="6" t="s">
        <v>653</v>
      </c>
      <c r="F636" s="6" t="s">
        <v>653</v>
      </c>
      <c r="G636" s="6" t="s">
        <v>653</v>
      </c>
      <c r="H636" s="6" t="s">
        <v>653</v>
      </c>
      <c r="I636" s="6" t="s">
        <v>653</v>
      </c>
      <c r="J636" s="6" t="s">
        <v>653</v>
      </c>
      <c r="K636" s="6" t="s">
        <v>653</v>
      </c>
      <c r="L636" s="6" t="s">
        <v>653</v>
      </c>
      <c r="M636" s="6" t="s">
        <v>653</v>
      </c>
      <c r="N636" s="6" t="s">
        <v>653</v>
      </c>
      <c r="O636" s="6" t="s">
        <v>653</v>
      </c>
      <c r="P636" s="6" t="s">
        <v>653</v>
      </c>
      <c r="Q636" s="6" t="s">
        <v>653</v>
      </c>
    </row>
    <row r="637" spans="1:17">
      <c r="A637" s="6" t="s">
        <v>1181</v>
      </c>
      <c r="B637" s="6" t="s">
        <v>1182</v>
      </c>
      <c r="C637" s="6" t="s">
        <v>653</v>
      </c>
      <c r="D637" s="6" t="s">
        <v>653</v>
      </c>
      <c r="E637" s="6" t="s">
        <v>653</v>
      </c>
      <c r="F637" s="6" t="s">
        <v>653</v>
      </c>
      <c r="G637" s="6" t="s">
        <v>653</v>
      </c>
      <c r="H637" s="6" t="s">
        <v>653</v>
      </c>
      <c r="I637" s="6" t="s">
        <v>653</v>
      </c>
      <c r="J637" s="6" t="s">
        <v>653</v>
      </c>
      <c r="K637" s="6" t="s">
        <v>653</v>
      </c>
      <c r="L637" s="6" t="s">
        <v>653</v>
      </c>
      <c r="M637" s="6" t="s">
        <v>653</v>
      </c>
      <c r="N637" s="6" t="s">
        <v>653</v>
      </c>
      <c r="O637" s="6" t="s">
        <v>653</v>
      </c>
      <c r="P637" s="6" t="s">
        <v>653</v>
      </c>
      <c r="Q637" s="6" t="s">
        <v>653</v>
      </c>
    </row>
    <row r="638" spans="1:17">
      <c r="A638" s="6" t="s">
        <v>1183</v>
      </c>
      <c r="B638" s="6" t="s">
        <v>653</v>
      </c>
      <c r="C638" s="6" t="s">
        <v>653</v>
      </c>
      <c r="D638" s="6" t="s">
        <v>653</v>
      </c>
      <c r="E638" s="6" t="s">
        <v>653</v>
      </c>
      <c r="F638" s="6" t="s">
        <v>653</v>
      </c>
      <c r="G638" s="6" t="s">
        <v>653</v>
      </c>
      <c r="H638" s="6" t="s">
        <v>653</v>
      </c>
      <c r="I638" s="6" t="s">
        <v>653</v>
      </c>
      <c r="J638" s="6" t="s">
        <v>653</v>
      </c>
      <c r="K638" s="6" t="s">
        <v>653</v>
      </c>
      <c r="L638" s="6" t="s">
        <v>653</v>
      </c>
      <c r="M638" s="6" t="s">
        <v>653</v>
      </c>
      <c r="N638" s="6" t="s">
        <v>653</v>
      </c>
      <c r="O638" s="6" t="s">
        <v>653</v>
      </c>
      <c r="P638" s="6" t="s">
        <v>653</v>
      </c>
      <c r="Q638" s="6" t="s">
        <v>653</v>
      </c>
    </row>
    <row r="639" spans="1:17">
      <c r="A639" s="6" t="s">
        <v>1184</v>
      </c>
      <c r="B639" s="6" t="s">
        <v>1185</v>
      </c>
      <c r="C639" s="6" t="s">
        <v>653</v>
      </c>
      <c r="D639" s="6" t="s">
        <v>653</v>
      </c>
      <c r="E639" s="6" t="s">
        <v>653</v>
      </c>
      <c r="F639" s="6" t="s">
        <v>653</v>
      </c>
      <c r="G639" s="6" t="s">
        <v>653</v>
      </c>
      <c r="H639" s="6" t="s">
        <v>653</v>
      </c>
      <c r="I639" s="6" t="s">
        <v>653</v>
      </c>
      <c r="J639" s="6" t="s">
        <v>653</v>
      </c>
      <c r="K639" s="6" t="s">
        <v>653</v>
      </c>
      <c r="L639" s="6" t="s">
        <v>653</v>
      </c>
      <c r="M639" s="6" t="s">
        <v>653</v>
      </c>
      <c r="N639" s="6" t="s">
        <v>653</v>
      </c>
      <c r="O639" s="6" t="s">
        <v>653</v>
      </c>
      <c r="P639" s="6" t="s">
        <v>653</v>
      </c>
      <c r="Q639" s="6" t="s">
        <v>653</v>
      </c>
    </row>
    <row r="640" spans="1:17">
      <c r="A640" s="6" t="s">
        <v>1186</v>
      </c>
      <c r="B640" s="6" t="s">
        <v>1187</v>
      </c>
      <c r="C640" s="6">
        <v>0.37</v>
      </c>
      <c r="D640" s="6" t="s">
        <v>1885</v>
      </c>
      <c r="E640" s="6" t="s">
        <v>1885</v>
      </c>
      <c r="F640" s="6">
        <v>0</v>
      </c>
      <c r="G640" s="6">
        <v>0</v>
      </c>
      <c r="H640" s="6" t="s">
        <v>1935</v>
      </c>
      <c r="I640" s="6">
        <v>0</v>
      </c>
      <c r="J640" s="6">
        <v>0</v>
      </c>
      <c r="K640" s="6">
        <v>0</v>
      </c>
      <c r="L640" s="6">
        <v>0</v>
      </c>
      <c r="M640" s="6">
        <v>0</v>
      </c>
      <c r="N640" s="6" t="s">
        <v>871</v>
      </c>
      <c r="O640" s="6" t="s">
        <v>871</v>
      </c>
      <c r="P640" s="6" t="s">
        <v>871</v>
      </c>
      <c r="Q640" s="6" t="s">
        <v>871</v>
      </c>
    </row>
    <row r="641" spans="1:17">
      <c r="A641" s="6" t="s">
        <v>1188</v>
      </c>
      <c r="B641" s="6" t="s">
        <v>1189</v>
      </c>
      <c r="C641" s="6" t="s">
        <v>653</v>
      </c>
      <c r="D641" s="6" t="s">
        <v>653</v>
      </c>
      <c r="E641" s="6" t="s">
        <v>653</v>
      </c>
      <c r="F641" s="6" t="s">
        <v>653</v>
      </c>
      <c r="G641" s="6" t="s">
        <v>653</v>
      </c>
      <c r="H641" s="6" t="s">
        <v>653</v>
      </c>
      <c r="I641" s="6" t="s">
        <v>653</v>
      </c>
      <c r="J641" s="6" t="s">
        <v>653</v>
      </c>
      <c r="K641" s="6" t="s">
        <v>653</v>
      </c>
      <c r="L641" s="6" t="s">
        <v>653</v>
      </c>
      <c r="M641" s="6" t="s">
        <v>653</v>
      </c>
      <c r="N641" s="6" t="s">
        <v>653</v>
      </c>
      <c r="O641" s="6" t="s">
        <v>653</v>
      </c>
      <c r="P641" s="6" t="s">
        <v>653</v>
      </c>
      <c r="Q641" s="6" t="s">
        <v>653</v>
      </c>
    </row>
    <row r="642" spans="1:17">
      <c r="A642" s="6" t="s">
        <v>1190</v>
      </c>
      <c r="B642" s="6" t="s">
        <v>1191</v>
      </c>
      <c r="C642" s="6" t="s">
        <v>653</v>
      </c>
      <c r="D642" s="6" t="s">
        <v>653</v>
      </c>
      <c r="E642" s="6" t="s">
        <v>653</v>
      </c>
      <c r="F642" s="6" t="s">
        <v>653</v>
      </c>
      <c r="G642" s="6" t="s">
        <v>653</v>
      </c>
      <c r="H642" s="6" t="s">
        <v>653</v>
      </c>
      <c r="I642" s="6" t="s">
        <v>653</v>
      </c>
      <c r="J642" s="6" t="s">
        <v>653</v>
      </c>
      <c r="K642" s="6" t="s">
        <v>653</v>
      </c>
      <c r="L642" s="6" t="s">
        <v>653</v>
      </c>
      <c r="M642" s="6" t="s">
        <v>653</v>
      </c>
      <c r="N642" s="6" t="s">
        <v>653</v>
      </c>
      <c r="O642" s="6" t="s">
        <v>653</v>
      </c>
      <c r="P642" s="6" t="s">
        <v>653</v>
      </c>
      <c r="Q642" s="6" t="s">
        <v>653</v>
      </c>
    </row>
    <row r="643" spans="1:17">
      <c r="A643" s="6" t="s">
        <v>1192</v>
      </c>
      <c r="B643" s="6" t="s">
        <v>1193</v>
      </c>
      <c r="C643" s="6" t="s">
        <v>653</v>
      </c>
      <c r="D643" s="6" t="s">
        <v>653</v>
      </c>
      <c r="E643" s="6" t="s">
        <v>653</v>
      </c>
      <c r="F643" s="6" t="s">
        <v>653</v>
      </c>
      <c r="G643" s="6" t="s">
        <v>653</v>
      </c>
      <c r="H643" s="6" t="s">
        <v>653</v>
      </c>
      <c r="I643" s="6" t="s">
        <v>653</v>
      </c>
      <c r="J643" s="6" t="s">
        <v>653</v>
      </c>
      <c r="K643" s="6" t="s">
        <v>653</v>
      </c>
      <c r="L643" s="6" t="s">
        <v>653</v>
      </c>
      <c r="M643" s="6" t="s">
        <v>653</v>
      </c>
      <c r="N643" s="6" t="s">
        <v>653</v>
      </c>
      <c r="O643" s="6" t="s">
        <v>653</v>
      </c>
      <c r="P643" s="6" t="s">
        <v>653</v>
      </c>
      <c r="Q643" s="6" t="s">
        <v>653</v>
      </c>
    </row>
    <row r="644" spans="1:17">
      <c r="A644" s="6" t="s">
        <v>1194</v>
      </c>
      <c r="B644" s="6" t="s">
        <v>1195</v>
      </c>
      <c r="C644" s="6" t="s">
        <v>653</v>
      </c>
      <c r="D644" s="6" t="s">
        <v>653</v>
      </c>
      <c r="E644" s="6" t="s">
        <v>653</v>
      </c>
      <c r="F644" s="6" t="s">
        <v>653</v>
      </c>
      <c r="G644" s="6" t="s">
        <v>653</v>
      </c>
      <c r="H644" s="6" t="s">
        <v>653</v>
      </c>
      <c r="I644" s="6" t="s">
        <v>653</v>
      </c>
      <c r="J644" s="6" t="s">
        <v>653</v>
      </c>
      <c r="K644" s="6" t="s">
        <v>653</v>
      </c>
      <c r="L644" s="6" t="s">
        <v>653</v>
      </c>
      <c r="M644" s="6" t="s">
        <v>653</v>
      </c>
      <c r="N644" s="6" t="s">
        <v>653</v>
      </c>
      <c r="O644" s="6" t="s">
        <v>653</v>
      </c>
      <c r="P644" s="6" t="s">
        <v>653</v>
      </c>
      <c r="Q644" s="6" t="s">
        <v>653</v>
      </c>
    </row>
    <row r="645" spans="1:17">
      <c r="A645" s="6" t="s">
        <v>1196</v>
      </c>
      <c r="B645" s="6" t="s">
        <v>1197</v>
      </c>
      <c r="C645" s="6" t="s">
        <v>653</v>
      </c>
      <c r="D645" s="6" t="s">
        <v>653</v>
      </c>
      <c r="E645" s="6" t="s">
        <v>653</v>
      </c>
      <c r="F645" s="6" t="s">
        <v>653</v>
      </c>
      <c r="G645" s="6" t="s">
        <v>653</v>
      </c>
      <c r="H645" s="6" t="s">
        <v>653</v>
      </c>
      <c r="I645" s="6" t="s">
        <v>653</v>
      </c>
      <c r="J645" s="6" t="s">
        <v>653</v>
      </c>
      <c r="K645" s="6" t="s">
        <v>653</v>
      </c>
      <c r="L645" s="6" t="s">
        <v>653</v>
      </c>
      <c r="M645" s="6" t="s">
        <v>653</v>
      </c>
      <c r="N645" s="6" t="s">
        <v>653</v>
      </c>
      <c r="O645" s="6" t="s">
        <v>653</v>
      </c>
      <c r="P645" s="6" t="s">
        <v>653</v>
      </c>
      <c r="Q645" s="6" t="s">
        <v>653</v>
      </c>
    </row>
    <row r="646" spans="1:17">
      <c r="A646" s="6" t="s">
        <v>1198</v>
      </c>
      <c r="B646" s="6" t="s">
        <v>1936</v>
      </c>
      <c r="C646" s="6" t="s">
        <v>653</v>
      </c>
      <c r="D646" s="6" t="s">
        <v>653</v>
      </c>
      <c r="E646" s="6" t="s">
        <v>653</v>
      </c>
      <c r="F646" s="6" t="s">
        <v>653</v>
      </c>
      <c r="G646" s="6" t="s">
        <v>653</v>
      </c>
      <c r="H646" s="6" t="s">
        <v>653</v>
      </c>
      <c r="I646" s="6" t="s">
        <v>653</v>
      </c>
      <c r="J646" s="6" t="s">
        <v>653</v>
      </c>
      <c r="K646" s="6" t="s">
        <v>653</v>
      </c>
      <c r="L646" s="6" t="s">
        <v>653</v>
      </c>
      <c r="M646" s="6" t="s">
        <v>653</v>
      </c>
      <c r="N646" s="6" t="s">
        <v>653</v>
      </c>
      <c r="O646" s="6" t="s">
        <v>653</v>
      </c>
      <c r="P646" s="6" t="s">
        <v>653</v>
      </c>
      <c r="Q646" s="6" t="s">
        <v>653</v>
      </c>
    </row>
    <row r="647" spans="1:17">
      <c r="A647" s="6" t="s">
        <v>1199</v>
      </c>
      <c r="B647" s="6" t="s">
        <v>1200</v>
      </c>
      <c r="C647" s="6">
        <v>0.44700000000000001</v>
      </c>
      <c r="D647" s="6">
        <v>0.4</v>
      </c>
      <c r="E647" s="6">
        <v>0.33</v>
      </c>
      <c r="F647" s="6">
        <v>1200</v>
      </c>
      <c r="G647" s="6">
        <v>0.6</v>
      </c>
      <c r="H647" s="6">
        <v>1500</v>
      </c>
      <c r="I647" s="6">
        <v>0.6</v>
      </c>
      <c r="J647" s="6">
        <v>2900</v>
      </c>
      <c r="K647" s="6">
        <v>0.85</v>
      </c>
      <c r="L647" s="6">
        <v>0</v>
      </c>
      <c r="M647" s="6">
        <v>0</v>
      </c>
      <c r="N647" s="6">
        <v>0</v>
      </c>
      <c r="O647" s="6">
        <v>0</v>
      </c>
      <c r="P647" s="6">
        <v>50</v>
      </c>
      <c r="Q647" s="6">
        <v>0.01</v>
      </c>
    </row>
    <row r="648" spans="1:17">
      <c r="A648" s="6" t="s">
        <v>1201</v>
      </c>
      <c r="B648" s="6" t="s">
        <v>653</v>
      </c>
      <c r="C648" s="6" t="s">
        <v>653</v>
      </c>
      <c r="D648" s="6" t="s">
        <v>653</v>
      </c>
      <c r="E648" s="6" t="s">
        <v>653</v>
      </c>
      <c r="F648" s="6" t="s">
        <v>653</v>
      </c>
      <c r="G648" s="6" t="s">
        <v>653</v>
      </c>
      <c r="H648" s="6" t="s">
        <v>653</v>
      </c>
      <c r="I648" s="6" t="s">
        <v>653</v>
      </c>
      <c r="J648" s="6" t="s">
        <v>653</v>
      </c>
      <c r="K648" s="6" t="s">
        <v>653</v>
      </c>
      <c r="L648" s="6" t="s">
        <v>653</v>
      </c>
      <c r="M648" s="6" t="s">
        <v>653</v>
      </c>
      <c r="N648" s="6" t="s">
        <v>653</v>
      </c>
      <c r="O648" s="6" t="s">
        <v>653</v>
      </c>
      <c r="P648" s="6" t="s">
        <v>653</v>
      </c>
      <c r="Q648" s="6" t="s">
        <v>653</v>
      </c>
    </row>
    <row r="649" spans="1:17">
      <c r="A649" s="6" t="s">
        <v>1202</v>
      </c>
      <c r="B649" s="6" t="s">
        <v>1937</v>
      </c>
      <c r="C649" s="6" t="s">
        <v>653</v>
      </c>
      <c r="D649" s="6" t="s">
        <v>653</v>
      </c>
      <c r="E649" s="6" t="s">
        <v>653</v>
      </c>
      <c r="F649" s="6" t="s">
        <v>653</v>
      </c>
      <c r="G649" s="6" t="s">
        <v>653</v>
      </c>
      <c r="H649" s="6" t="s">
        <v>653</v>
      </c>
      <c r="I649" s="6" t="s">
        <v>653</v>
      </c>
      <c r="J649" s="6" t="s">
        <v>653</v>
      </c>
      <c r="K649" s="6" t="s">
        <v>653</v>
      </c>
      <c r="L649" s="6" t="s">
        <v>653</v>
      </c>
      <c r="M649" s="6" t="s">
        <v>653</v>
      </c>
      <c r="N649" s="6" t="s">
        <v>653</v>
      </c>
      <c r="O649" s="6" t="s">
        <v>653</v>
      </c>
      <c r="P649" s="6" t="s">
        <v>653</v>
      </c>
      <c r="Q649" s="6" t="s">
        <v>653</v>
      </c>
    </row>
    <row r="650" spans="1:17">
      <c r="A650" s="6" t="s">
        <v>1203</v>
      </c>
      <c r="B650" s="6" t="s">
        <v>1204</v>
      </c>
      <c r="C650" s="6" t="s">
        <v>653</v>
      </c>
      <c r="D650" s="6" t="s">
        <v>653</v>
      </c>
      <c r="E650" s="6" t="s">
        <v>653</v>
      </c>
      <c r="F650" s="6" t="s">
        <v>653</v>
      </c>
      <c r="G650" s="6" t="s">
        <v>653</v>
      </c>
      <c r="H650" s="6" t="s">
        <v>653</v>
      </c>
      <c r="I650" s="6" t="s">
        <v>653</v>
      </c>
      <c r="J650" s="6" t="s">
        <v>653</v>
      </c>
      <c r="K650" s="6" t="s">
        <v>653</v>
      </c>
      <c r="L650" s="6" t="s">
        <v>653</v>
      </c>
      <c r="M650" s="6" t="s">
        <v>653</v>
      </c>
      <c r="N650" s="6" t="s">
        <v>653</v>
      </c>
      <c r="O650" s="6" t="s">
        <v>653</v>
      </c>
      <c r="P650" s="6" t="s">
        <v>653</v>
      </c>
      <c r="Q650" s="6" t="s">
        <v>653</v>
      </c>
    </row>
    <row r="651" spans="1:17">
      <c r="A651" s="6" t="s">
        <v>1205</v>
      </c>
      <c r="B651" s="6" t="s">
        <v>1206</v>
      </c>
      <c r="C651" s="6">
        <v>0</v>
      </c>
      <c r="D651" s="6">
        <v>0</v>
      </c>
      <c r="E651" s="6">
        <v>0</v>
      </c>
      <c r="F651" s="6">
        <v>102248</v>
      </c>
      <c r="G651" s="6">
        <v>1</v>
      </c>
      <c r="H651" s="6" t="s">
        <v>1649</v>
      </c>
      <c r="I651" s="6">
        <v>1</v>
      </c>
      <c r="J651" s="6" t="s">
        <v>1649</v>
      </c>
      <c r="K651" s="6">
        <v>1</v>
      </c>
      <c r="L651" s="6">
        <v>285</v>
      </c>
      <c r="M651" s="6">
        <v>0.37319999999999998</v>
      </c>
      <c r="N651" s="6" t="s">
        <v>1649</v>
      </c>
      <c r="O651" s="6" t="s">
        <v>1649</v>
      </c>
      <c r="P651" s="6" t="s">
        <v>1649</v>
      </c>
      <c r="Q651" s="6" t="s">
        <v>1649</v>
      </c>
    </row>
    <row r="652" spans="1:17">
      <c r="A652" s="6" t="s">
        <v>1207</v>
      </c>
      <c r="B652" s="6" t="s">
        <v>1208</v>
      </c>
      <c r="C652" s="6" t="s">
        <v>653</v>
      </c>
      <c r="D652" s="6" t="s">
        <v>653</v>
      </c>
      <c r="E652" s="6" t="s">
        <v>653</v>
      </c>
      <c r="F652" s="6" t="s">
        <v>653</v>
      </c>
      <c r="G652" s="6" t="s">
        <v>653</v>
      </c>
      <c r="H652" s="6" t="s">
        <v>653</v>
      </c>
      <c r="I652" s="6" t="s">
        <v>653</v>
      </c>
      <c r="J652" s="6" t="s">
        <v>653</v>
      </c>
      <c r="K652" s="6" t="s">
        <v>653</v>
      </c>
      <c r="L652" s="6" t="s">
        <v>653</v>
      </c>
      <c r="M652" s="6" t="s">
        <v>653</v>
      </c>
      <c r="N652" s="6" t="s">
        <v>653</v>
      </c>
      <c r="O652" s="6" t="s">
        <v>653</v>
      </c>
      <c r="P652" s="6" t="s">
        <v>653</v>
      </c>
      <c r="Q652" s="6" t="s">
        <v>653</v>
      </c>
    </row>
    <row r="653" spans="1:17">
      <c r="A653" s="6" t="s">
        <v>1209</v>
      </c>
      <c r="B653" s="6" t="s">
        <v>1210</v>
      </c>
      <c r="C653" s="6" t="s">
        <v>325</v>
      </c>
      <c r="D653" s="6" t="s">
        <v>325</v>
      </c>
      <c r="E653" s="6" t="s">
        <v>325</v>
      </c>
      <c r="F653" s="6">
        <v>0</v>
      </c>
      <c r="G653" s="6">
        <v>0</v>
      </c>
      <c r="H653" s="6" t="s">
        <v>889</v>
      </c>
      <c r="I653" s="6" t="s">
        <v>889</v>
      </c>
      <c r="J653" s="6" t="s">
        <v>889</v>
      </c>
      <c r="K653" s="6" t="s">
        <v>889</v>
      </c>
      <c r="L653" s="6">
        <v>0</v>
      </c>
      <c r="M653" s="6">
        <v>0</v>
      </c>
      <c r="N653" s="6" t="s">
        <v>867</v>
      </c>
      <c r="O653" s="6" t="s">
        <v>867</v>
      </c>
      <c r="P653" s="6" t="s">
        <v>867</v>
      </c>
      <c r="Q653" s="6" t="s">
        <v>867</v>
      </c>
    </row>
    <row r="654" spans="1:17">
      <c r="A654" s="6" t="s">
        <v>1211</v>
      </c>
      <c r="B654" s="6" t="s">
        <v>653</v>
      </c>
      <c r="C654" s="6" t="s">
        <v>653</v>
      </c>
      <c r="D654" s="6" t="s">
        <v>653</v>
      </c>
      <c r="E654" s="6" t="s">
        <v>653</v>
      </c>
      <c r="F654" s="6" t="s">
        <v>653</v>
      </c>
      <c r="G654" s="6" t="s">
        <v>653</v>
      </c>
      <c r="H654" s="6" t="s">
        <v>653</v>
      </c>
      <c r="I654" s="6" t="s">
        <v>653</v>
      </c>
      <c r="J654" s="6" t="s">
        <v>653</v>
      </c>
      <c r="K654" s="6" t="s">
        <v>653</v>
      </c>
      <c r="L654" s="6" t="s">
        <v>653</v>
      </c>
      <c r="M654" s="6" t="s">
        <v>653</v>
      </c>
      <c r="N654" s="6" t="s">
        <v>653</v>
      </c>
      <c r="O654" s="6" t="s">
        <v>653</v>
      </c>
      <c r="P654" s="6" t="s">
        <v>653</v>
      </c>
      <c r="Q654" s="6" t="s">
        <v>653</v>
      </c>
    </row>
    <row r="655" spans="1:17">
      <c r="A655" s="6" t="s">
        <v>1212</v>
      </c>
      <c r="B655" s="6" t="s">
        <v>653</v>
      </c>
      <c r="C655" s="6" t="s">
        <v>653</v>
      </c>
      <c r="D655" s="6" t="s">
        <v>653</v>
      </c>
      <c r="E655" s="6" t="s">
        <v>653</v>
      </c>
      <c r="F655" s="6" t="s">
        <v>653</v>
      </c>
      <c r="G655" s="6" t="s">
        <v>653</v>
      </c>
      <c r="H655" s="6" t="s">
        <v>653</v>
      </c>
      <c r="I655" s="6" t="s">
        <v>653</v>
      </c>
      <c r="J655" s="6" t="s">
        <v>653</v>
      </c>
      <c r="K655" s="6" t="s">
        <v>653</v>
      </c>
      <c r="L655" s="6" t="s">
        <v>653</v>
      </c>
      <c r="M655" s="6" t="s">
        <v>653</v>
      </c>
      <c r="N655" s="6" t="s">
        <v>653</v>
      </c>
      <c r="O655" s="6" t="s">
        <v>653</v>
      </c>
      <c r="P655" s="6" t="s">
        <v>653</v>
      </c>
      <c r="Q655" s="6" t="s">
        <v>653</v>
      </c>
    </row>
    <row r="656" spans="1:17">
      <c r="A656" s="6" t="s">
        <v>1213</v>
      </c>
      <c r="B656" s="6" t="s">
        <v>1214</v>
      </c>
      <c r="C656" s="6" t="s">
        <v>325</v>
      </c>
      <c r="D656" s="6" t="s">
        <v>325</v>
      </c>
      <c r="E656" s="6" t="s">
        <v>325</v>
      </c>
      <c r="F656" s="6">
        <v>0</v>
      </c>
      <c r="G656" s="6">
        <v>0</v>
      </c>
      <c r="H656" s="6" t="s">
        <v>868</v>
      </c>
      <c r="I656" s="6" t="s">
        <v>868</v>
      </c>
      <c r="J656" s="6" t="s">
        <v>867</v>
      </c>
      <c r="K656" s="6" t="s">
        <v>867</v>
      </c>
      <c r="L656" s="6">
        <v>0</v>
      </c>
      <c r="M656" s="6">
        <v>0</v>
      </c>
      <c r="N656" s="6" t="s">
        <v>1663</v>
      </c>
      <c r="O656" s="6" t="s">
        <v>1663</v>
      </c>
      <c r="P656" s="6" t="s">
        <v>1663</v>
      </c>
      <c r="Q656" s="6" t="s">
        <v>1663</v>
      </c>
    </row>
    <row r="657" spans="1:17">
      <c r="A657" s="6" t="s">
        <v>1215</v>
      </c>
      <c r="B657" s="6" t="s">
        <v>1216</v>
      </c>
      <c r="C657" s="6" t="s">
        <v>653</v>
      </c>
      <c r="D657" s="6" t="s">
        <v>653</v>
      </c>
      <c r="E657" s="6" t="s">
        <v>653</v>
      </c>
      <c r="F657" s="6" t="s">
        <v>653</v>
      </c>
      <c r="G657" s="6" t="s">
        <v>653</v>
      </c>
      <c r="H657" s="6" t="s">
        <v>653</v>
      </c>
      <c r="I657" s="6" t="s">
        <v>653</v>
      </c>
      <c r="J657" s="6" t="s">
        <v>653</v>
      </c>
      <c r="K657" s="6" t="s">
        <v>653</v>
      </c>
      <c r="L657" s="6" t="s">
        <v>653</v>
      </c>
      <c r="M657" s="6" t="s">
        <v>653</v>
      </c>
      <c r="N657" s="6" t="s">
        <v>653</v>
      </c>
      <c r="O657" s="6" t="s">
        <v>653</v>
      </c>
      <c r="P657" s="6" t="s">
        <v>653</v>
      </c>
      <c r="Q657" s="6" t="s">
        <v>653</v>
      </c>
    </row>
    <row r="658" spans="1:17">
      <c r="A658" s="6" t="s">
        <v>1217</v>
      </c>
      <c r="B658" s="6" t="s">
        <v>1218</v>
      </c>
      <c r="C658" s="6" t="s">
        <v>653</v>
      </c>
      <c r="D658" s="6" t="s">
        <v>653</v>
      </c>
      <c r="E658" s="6" t="s">
        <v>653</v>
      </c>
      <c r="F658" s="6" t="s">
        <v>653</v>
      </c>
      <c r="G658" s="6" t="s">
        <v>653</v>
      </c>
      <c r="H658" s="6" t="s">
        <v>653</v>
      </c>
      <c r="I658" s="6" t="s">
        <v>653</v>
      </c>
      <c r="J658" s="6" t="s">
        <v>653</v>
      </c>
      <c r="K658" s="6" t="s">
        <v>653</v>
      </c>
      <c r="L658" s="6" t="s">
        <v>653</v>
      </c>
      <c r="M658" s="6" t="s">
        <v>653</v>
      </c>
      <c r="N658" s="6" t="s">
        <v>653</v>
      </c>
      <c r="O658" s="6" t="s">
        <v>653</v>
      </c>
      <c r="P658" s="6" t="s">
        <v>653</v>
      </c>
      <c r="Q658" s="6" t="s">
        <v>653</v>
      </c>
    </row>
    <row r="659" spans="1:17">
      <c r="A659" s="6" t="s">
        <v>1219</v>
      </c>
      <c r="B659" s="6" t="s">
        <v>1220</v>
      </c>
      <c r="C659" s="6">
        <v>0.48899999999999999</v>
      </c>
      <c r="D659" s="6" t="s">
        <v>327</v>
      </c>
      <c r="E659" s="6" t="s">
        <v>327</v>
      </c>
      <c r="F659" s="6">
        <v>700</v>
      </c>
      <c r="G659" s="6">
        <v>1.0999999999999999E-2</v>
      </c>
      <c r="H659" s="6">
        <v>1400</v>
      </c>
      <c r="I659" s="6">
        <v>2.1999999999999999E-2</v>
      </c>
      <c r="J659" s="6">
        <v>31030</v>
      </c>
      <c r="K659" s="6">
        <v>0.5</v>
      </c>
      <c r="L659" s="6">
        <v>0</v>
      </c>
      <c r="M659" s="6">
        <v>0</v>
      </c>
      <c r="N659" s="6" t="s">
        <v>1491</v>
      </c>
      <c r="O659" s="6" t="s">
        <v>1491</v>
      </c>
      <c r="P659" s="6" t="s">
        <v>1491</v>
      </c>
      <c r="Q659" s="6" t="s">
        <v>1491</v>
      </c>
    </row>
    <row r="660" spans="1:17">
      <c r="A660" s="6" t="s">
        <v>1221</v>
      </c>
      <c r="B660" s="6" t="s">
        <v>1222</v>
      </c>
      <c r="C660" s="6" t="s">
        <v>653</v>
      </c>
      <c r="D660" s="6" t="s">
        <v>653</v>
      </c>
      <c r="E660" s="6" t="s">
        <v>653</v>
      </c>
      <c r="F660" s="6" t="s">
        <v>653</v>
      </c>
      <c r="G660" s="6" t="s">
        <v>653</v>
      </c>
      <c r="H660" s="6" t="s">
        <v>653</v>
      </c>
      <c r="I660" s="6" t="s">
        <v>653</v>
      </c>
      <c r="J660" s="6" t="s">
        <v>653</v>
      </c>
      <c r="K660" s="6" t="s">
        <v>653</v>
      </c>
      <c r="L660" s="6" t="s">
        <v>653</v>
      </c>
      <c r="M660" s="6" t="s">
        <v>653</v>
      </c>
      <c r="N660" s="6" t="s">
        <v>653</v>
      </c>
      <c r="O660" s="6" t="s">
        <v>653</v>
      </c>
      <c r="P660" s="6" t="s">
        <v>653</v>
      </c>
      <c r="Q660" s="6" t="s">
        <v>653</v>
      </c>
    </row>
    <row r="661" spans="1:17">
      <c r="A661" s="6" t="s">
        <v>1223</v>
      </c>
      <c r="B661" s="6" t="s">
        <v>1224</v>
      </c>
      <c r="C661" s="6" t="s">
        <v>653</v>
      </c>
      <c r="D661" s="6" t="s">
        <v>653</v>
      </c>
      <c r="E661" s="6" t="s">
        <v>653</v>
      </c>
      <c r="F661" s="6" t="s">
        <v>653</v>
      </c>
      <c r="G661" s="6" t="s">
        <v>653</v>
      </c>
      <c r="H661" s="6" t="s">
        <v>653</v>
      </c>
      <c r="I661" s="6" t="s">
        <v>653</v>
      </c>
      <c r="J661" s="6" t="s">
        <v>653</v>
      </c>
      <c r="K661" s="6" t="s">
        <v>653</v>
      </c>
      <c r="L661" s="6" t="s">
        <v>653</v>
      </c>
      <c r="M661" s="6" t="s">
        <v>653</v>
      </c>
      <c r="N661" s="6" t="s">
        <v>653</v>
      </c>
      <c r="O661" s="6" t="s">
        <v>653</v>
      </c>
      <c r="P661" s="6" t="s">
        <v>653</v>
      </c>
      <c r="Q661" s="6" t="s">
        <v>653</v>
      </c>
    </row>
    <row r="662" spans="1:17">
      <c r="A662" s="6" t="s">
        <v>1225</v>
      </c>
      <c r="B662" s="6" t="s">
        <v>1226</v>
      </c>
      <c r="C662" s="6" t="s">
        <v>653</v>
      </c>
      <c r="D662" s="6" t="s">
        <v>653</v>
      </c>
      <c r="E662" s="6" t="s">
        <v>653</v>
      </c>
      <c r="F662" s="6" t="s">
        <v>653</v>
      </c>
      <c r="G662" s="6" t="s">
        <v>653</v>
      </c>
      <c r="H662" s="6" t="s">
        <v>653</v>
      </c>
      <c r="I662" s="6" t="s">
        <v>653</v>
      </c>
      <c r="J662" s="6" t="s">
        <v>653</v>
      </c>
      <c r="K662" s="6" t="s">
        <v>653</v>
      </c>
      <c r="L662" s="6" t="s">
        <v>653</v>
      </c>
      <c r="M662" s="6" t="s">
        <v>653</v>
      </c>
      <c r="N662" s="6" t="s">
        <v>653</v>
      </c>
      <c r="O662" s="6" t="s">
        <v>653</v>
      </c>
      <c r="P662" s="6" t="s">
        <v>653</v>
      </c>
      <c r="Q662" s="6" t="s">
        <v>653</v>
      </c>
    </row>
    <row r="663" spans="1:17">
      <c r="A663" s="6" t="s">
        <v>1227</v>
      </c>
      <c r="B663" s="6" t="s">
        <v>1228</v>
      </c>
      <c r="C663" s="6">
        <v>0.44600000000000001</v>
      </c>
      <c r="D663" s="6">
        <v>0.3</v>
      </c>
      <c r="E663" s="6">
        <v>0</v>
      </c>
      <c r="F663" s="6">
        <v>0</v>
      </c>
      <c r="G663" s="6">
        <v>0</v>
      </c>
      <c r="H663" s="6">
        <v>0</v>
      </c>
      <c r="I663" s="6">
        <v>0</v>
      </c>
      <c r="J663" s="6">
        <v>1000</v>
      </c>
      <c r="K663" s="6">
        <v>1</v>
      </c>
      <c r="L663" s="6">
        <v>0</v>
      </c>
      <c r="M663" s="6">
        <v>0</v>
      </c>
      <c r="N663" s="6">
        <v>0</v>
      </c>
      <c r="O663" s="6">
        <v>0</v>
      </c>
      <c r="P663" s="6">
        <v>0</v>
      </c>
      <c r="Q663" s="6">
        <v>0</v>
      </c>
    </row>
    <row r="664" spans="1:17">
      <c r="A664" s="6" t="s">
        <v>1229</v>
      </c>
      <c r="B664" s="6" t="s">
        <v>653</v>
      </c>
      <c r="C664" s="6" t="s">
        <v>653</v>
      </c>
      <c r="D664" s="6" t="s">
        <v>653</v>
      </c>
      <c r="E664" s="6" t="s">
        <v>653</v>
      </c>
      <c r="F664" s="6" t="s">
        <v>653</v>
      </c>
      <c r="G664" s="6" t="s">
        <v>653</v>
      </c>
      <c r="H664" s="6" t="s">
        <v>653</v>
      </c>
      <c r="I664" s="6" t="s">
        <v>653</v>
      </c>
      <c r="J664" s="6" t="s">
        <v>653</v>
      </c>
      <c r="K664" s="6" t="s">
        <v>653</v>
      </c>
      <c r="L664" s="6" t="s">
        <v>653</v>
      </c>
      <c r="M664" s="6" t="s">
        <v>653</v>
      </c>
      <c r="N664" s="6" t="s">
        <v>653</v>
      </c>
      <c r="O664" s="6" t="s">
        <v>653</v>
      </c>
      <c r="P664" s="6" t="s">
        <v>653</v>
      </c>
      <c r="Q664" s="6" t="s">
        <v>653</v>
      </c>
    </row>
    <row r="665" spans="1:17">
      <c r="A665" s="6" t="s">
        <v>1230</v>
      </c>
      <c r="B665" s="6" t="s">
        <v>653</v>
      </c>
      <c r="C665" s="6" t="s">
        <v>653</v>
      </c>
      <c r="D665" s="6" t="s">
        <v>653</v>
      </c>
      <c r="E665" s="6" t="s">
        <v>653</v>
      </c>
      <c r="F665" s="6" t="s">
        <v>653</v>
      </c>
      <c r="G665" s="6" t="s">
        <v>653</v>
      </c>
      <c r="H665" s="6" t="s">
        <v>653</v>
      </c>
      <c r="I665" s="6" t="s">
        <v>653</v>
      </c>
      <c r="J665" s="6" t="s">
        <v>653</v>
      </c>
      <c r="K665" s="6" t="s">
        <v>653</v>
      </c>
      <c r="L665" s="6" t="s">
        <v>653</v>
      </c>
      <c r="M665" s="6" t="s">
        <v>653</v>
      </c>
      <c r="N665" s="6" t="s">
        <v>653</v>
      </c>
      <c r="O665" s="6" t="s">
        <v>653</v>
      </c>
      <c r="P665" s="6" t="s">
        <v>653</v>
      </c>
      <c r="Q665" s="6" t="s">
        <v>653</v>
      </c>
    </row>
    <row r="666" spans="1:17">
      <c r="A666" s="6" t="s">
        <v>1231</v>
      </c>
      <c r="B666" s="6" t="s">
        <v>1232</v>
      </c>
      <c r="C666" s="6">
        <v>0.35399999999999998</v>
      </c>
      <c r="D666" s="6" t="s">
        <v>1490</v>
      </c>
      <c r="E666" s="6" t="s">
        <v>1647</v>
      </c>
      <c r="F666" s="6">
        <v>0</v>
      </c>
      <c r="G666" s="6">
        <v>0</v>
      </c>
      <c r="H666" s="6" t="s">
        <v>1318</v>
      </c>
      <c r="I666" s="6" t="s">
        <v>1318</v>
      </c>
      <c r="J666" s="6" t="s">
        <v>1318</v>
      </c>
      <c r="K666" s="6" t="s">
        <v>1318</v>
      </c>
      <c r="L666" s="6">
        <v>0</v>
      </c>
      <c r="M666" s="6">
        <v>0</v>
      </c>
      <c r="N666" s="6" t="s">
        <v>1318</v>
      </c>
      <c r="O666" s="6" t="s">
        <v>1318</v>
      </c>
      <c r="P666" s="6" t="s">
        <v>1318</v>
      </c>
      <c r="Q666" s="6" t="s">
        <v>1318</v>
      </c>
    </row>
    <row r="667" spans="1:17">
      <c r="A667" s="6" t="s">
        <v>1233</v>
      </c>
      <c r="B667" s="6" t="s">
        <v>1234</v>
      </c>
      <c r="C667" s="6">
        <v>0.42499999999999999</v>
      </c>
      <c r="D667" s="6">
        <v>0.42499999999999999</v>
      </c>
      <c r="E667" s="6">
        <v>0.4</v>
      </c>
      <c r="F667" s="6">
        <v>3000</v>
      </c>
      <c r="G667" s="6">
        <v>0.1</v>
      </c>
      <c r="H667" s="6">
        <v>6000</v>
      </c>
      <c r="I667" s="6">
        <v>0.1</v>
      </c>
      <c r="J667" s="6">
        <v>100000</v>
      </c>
      <c r="K667" s="6">
        <v>0.44</v>
      </c>
      <c r="L667" s="6">
        <v>0</v>
      </c>
      <c r="M667" s="6">
        <v>0</v>
      </c>
      <c r="N667" s="6">
        <v>0</v>
      </c>
      <c r="O667" s="6">
        <v>0</v>
      </c>
      <c r="P667" s="6">
        <v>0</v>
      </c>
      <c r="Q667" s="6">
        <v>0</v>
      </c>
    </row>
    <row r="668" spans="1:17">
      <c r="A668" s="6" t="s">
        <v>1235</v>
      </c>
      <c r="B668" s="6" t="s">
        <v>1236</v>
      </c>
      <c r="C668" s="6" t="s">
        <v>653</v>
      </c>
      <c r="D668" s="6" t="s">
        <v>653</v>
      </c>
      <c r="E668" s="6" t="s">
        <v>653</v>
      </c>
      <c r="F668" s="6" t="s">
        <v>653</v>
      </c>
      <c r="G668" s="6" t="s">
        <v>653</v>
      </c>
      <c r="H668" s="6" t="s">
        <v>653</v>
      </c>
      <c r="I668" s="6" t="s">
        <v>653</v>
      </c>
      <c r="J668" s="6" t="s">
        <v>653</v>
      </c>
      <c r="K668" s="6" t="s">
        <v>653</v>
      </c>
      <c r="L668" s="6" t="s">
        <v>653</v>
      </c>
      <c r="M668" s="6" t="s">
        <v>653</v>
      </c>
      <c r="N668" s="6" t="s">
        <v>653</v>
      </c>
      <c r="O668" s="6" t="s">
        <v>653</v>
      </c>
      <c r="P668" s="6" t="s">
        <v>653</v>
      </c>
      <c r="Q668" s="6" t="s">
        <v>653</v>
      </c>
    </row>
    <row r="669" spans="1:17">
      <c r="A669" s="6" t="s">
        <v>1237</v>
      </c>
      <c r="B669" s="6" t="s">
        <v>1238</v>
      </c>
      <c r="C669" s="6" t="s">
        <v>653</v>
      </c>
      <c r="D669" s="6" t="s">
        <v>653</v>
      </c>
      <c r="E669" s="6" t="s">
        <v>653</v>
      </c>
      <c r="F669" s="6" t="s">
        <v>653</v>
      </c>
      <c r="G669" s="6" t="s">
        <v>653</v>
      </c>
      <c r="H669" s="6" t="s">
        <v>653</v>
      </c>
      <c r="I669" s="6" t="s">
        <v>653</v>
      </c>
      <c r="J669" s="6" t="s">
        <v>653</v>
      </c>
      <c r="K669" s="6" t="s">
        <v>653</v>
      </c>
      <c r="L669" s="6" t="s">
        <v>653</v>
      </c>
      <c r="M669" s="6" t="s">
        <v>653</v>
      </c>
      <c r="N669" s="6" t="s">
        <v>653</v>
      </c>
      <c r="O669" s="6" t="s">
        <v>653</v>
      </c>
      <c r="P669" s="6" t="s">
        <v>653</v>
      </c>
      <c r="Q669" s="6" t="s">
        <v>653</v>
      </c>
    </row>
    <row r="670" spans="1:17">
      <c r="A670" s="6" t="s">
        <v>1239</v>
      </c>
      <c r="B670" s="6" t="s">
        <v>1240</v>
      </c>
      <c r="C670" s="6" t="s">
        <v>653</v>
      </c>
      <c r="D670" s="6" t="s">
        <v>653</v>
      </c>
      <c r="E670" s="6" t="s">
        <v>653</v>
      </c>
      <c r="F670" s="6" t="s">
        <v>653</v>
      </c>
      <c r="G670" s="6" t="s">
        <v>653</v>
      </c>
      <c r="H670" s="6" t="s">
        <v>653</v>
      </c>
      <c r="I670" s="6" t="s">
        <v>653</v>
      </c>
      <c r="J670" s="6" t="s">
        <v>653</v>
      </c>
      <c r="K670" s="6" t="s">
        <v>653</v>
      </c>
      <c r="L670" s="6" t="s">
        <v>653</v>
      </c>
      <c r="M670" s="6" t="s">
        <v>653</v>
      </c>
      <c r="N670" s="6" t="s">
        <v>653</v>
      </c>
      <c r="O670" s="6" t="s">
        <v>653</v>
      </c>
      <c r="P670" s="6" t="s">
        <v>653</v>
      </c>
      <c r="Q670" s="6" t="s">
        <v>653</v>
      </c>
    </row>
    <row r="671" spans="1:17">
      <c r="A671" s="6" t="s">
        <v>1241</v>
      </c>
      <c r="B671" s="6" t="s">
        <v>1326</v>
      </c>
      <c r="C671" s="6" t="s">
        <v>653</v>
      </c>
      <c r="D671" s="6" t="s">
        <v>653</v>
      </c>
      <c r="E671" s="6" t="s">
        <v>653</v>
      </c>
      <c r="F671" s="6" t="s">
        <v>653</v>
      </c>
      <c r="G671" s="6" t="s">
        <v>653</v>
      </c>
      <c r="H671" s="6" t="s">
        <v>653</v>
      </c>
      <c r="I671" s="6" t="s">
        <v>653</v>
      </c>
      <c r="J671" s="6" t="s">
        <v>653</v>
      </c>
      <c r="K671" s="6" t="s">
        <v>653</v>
      </c>
      <c r="L671" s="6" t="s">
        <v>653</v>
      </c>
      <c r="M671" s="6" t="s">
        <v>653</v>
      </c>
      <c r="N671" s="6" t="s">
        <v>653</v>
      </c>
      <c r="O671" s="6" t="s">
        <v>653</v>
      </c>
      <c r="P671" s="6" t="s">
        <v>653</v>
      </c>
      <c r="Q671" s="6" t="s">
        <v>653</v>
      </c>
    </row>
    <row r="672" spans="1:17">
      <c r="A672" s="6" t="s">
        <v>1242</v>
      </c>
      <c r="B672" s="6" t="s">
        <v>1690</v>
      </c>
      <c r="C672" s="6" t="s">
        <v>653</v>
      </c>
      <c r="D672" s="6" t="s">
        <v>653</v>
      </c>
      <c r="E672" s="6" t="s">
        <v>653</v>
      </c>
      <c r="F672" s="6" t="s">
        <v>653</v>
      </c>
      <c r="G672" s="6" t="s">
        <v>653</v>
      </c>
      <c r="H672" s="6" t="s">
        <v>653</v>
      </c>
      <c r="I672" s="6" t="s">
        <v>653</v>
      </c>
      <c r="J672" s="6" t="s">
        <v>653</v>
      </c>
      <c r="K672" s="6" t="s">
        <v>653</v>
      </c>
      <c r="L672" s="6" t="s">
        <v>653</v>
      </c>
      <c r="M672" s="6" t="s">
        <v>653</v>
      </c>
      <c r="N672" s="6" t="s">
        <v>653</v>
      </c>
      <c r="O672" s="6" t="s">
        <v>653</v>
      </c>
      <c r="P672" s="6" t="s">
        <v>653</v>
      </c>
      <c r="Q672" s="6" t="s">
        <v>653</v>
      </c>
    </row>
    <row r="673" spans="1:17">
      <c r="A673" s="6" t="s">
        <v>1243</v>
      </c>
      <c r="B673" s="6" t="s">
        <v>1327</v>
      </c>
      <c r="C673" s="6">
        <v>0.45300000000000001</v>
      </c>
      <c r="D673" s="6" t="s">
        <v>1657</v>
      </c>
      <c r="E673" s="6" t="s">
        <v>1657</v>
      </c>
      <c r="F673" s="6" t="s">
        <v>889</v>
      </c>
      <c r="G673" s="6" t="s">
        <v>889</v>
      </c>
      <c r="H673" s="6" t="s">
        <v>889</v>
      </c>
      <c r="I673" s="6" t="s">
        <v>889</v>
      </c>
      <c r="J673" s="6" t="s">
        <v>882</v>
      </c>
      <c r="K673" s="6" t="s">
        <v>882</v>
      </c>
      <c r="L673" s="6">
        <v>0</v>
      </c>
      <c r="M673" s="6">
        <v>0</v>
      </c>
      <c r="N673" s="6" t="s">
        <v>889</v>
      </c>
      <c r="O673" s="6" t="s">
        <v>889</v>
      </c>
      <c r="P673" s="6" t="s">
        <v>882</v>
      </c>
      <c r="Q673" s="6" t="s">
        <v>882</v>
      </c>
    </row>
    <row r="674" spans="1:17">
      <c r="A674" s="6" t="s">
        <v>1244</v>
      </c>
      <c r="B674" s="6" t="s">
        <v>1245</v>
      </c>
      <c r="C674" s="6" t="s">
        <v>653</v>
      </c>
      <c r="D674" s="6" t="s">
        <v>653</v>
      </c>
      <c r="E674" s="6" t="s">
        <v>653</v>
      </c>
      <c r="F674" s="6" t="s">
        <v>653</v>
      </c>
      <c r="G674" s="6" t="s">
        <v>653</v>
      </c>
      <c r="H674" s="6" t="s">
        <v>653</v>
      </c>
      <c r="I674" s="6" t="s">
        <v>653</v>
      </c>
      <c r="J674" s="6" t="s">
        <v>653</v>
      </c>
      <c r="K674" s="6" t="s">
        <v>653</v>
      </c>
      <c r="L674" s="6" t="s">
        <v>653</v>
      </c>
      <c r="M674" s="6" t="s">
        <v>653</v>
      </c>
      <c r="N674" s="6" t="s">
        <v>653</v>
      </c>
      <c r="O674" s="6" t="s">
        <v>653</v>
      </c>
      <c r="P674" s="6" t="s">
        <v>653</v>
      </c>
      <c r="Q674" s="6" t="s">
        <v>653</v>
      </c>
    </row>
    <row r="675" spans="1:17">
      <c r="A675" s="6" t="s">
        <v>1246</v>
      </c>
      <c r="B675" s="6" t="s">
        <v>653</v>
      </c>
      <c r="C675" s="6" t="s">
        <v>653</v>
      </c>
      <c r="D675" s="6" t="s">
        <v>653</v>
      </c>
      <c r="E675" s="6" t="s">
        <v>653</v>
      </c>
      <c r="F675" s="6" t="s">
        <v>653</v>
      </c>
      <c r="G675" s="6" t="s">
        <v>653</v>
      </c>
      <c r="H675" s="6" t="s">
        <v>653</v>
      </c>
      <c r="I675" s="6" t="s">
        <v>653</v>
      </c>
      <c r="J675" s="6" t="s">
        <v>653</v>
      </c>
      <c r="K675" s="6" t="s">
        <v>653</v>
      </c>
      <c r="L675" s="6" t="s">
        <v>653</v>
      </c>
      <c r="M675" s="6" t="s">
        <v>653</v>
      </c>
      <c r="N675" s="6" t="s">
        <v>653</v>
      </c>
      <c r="O675" s="6" t="s">
        <v>653</v>
      </c>
      <c r="P675" s="6" t="s">
        <v>653</v>
      </c>
      <c r="Q675" s="6" t="s">
        <v>653</v>
      </c>
    </row>
    <row r="676" spans="1:17">
      <c r="A676" s="6" t="s">
        <v>1247</v>
      </c>
      <c r="B676" s="6" t="s">
        <v>1248</v>
      </c>
      <c r="C676" s="6">
        <v>0.5</v>
      </c>
      <c r="D676" s="6" t="s">
        <v>1931</v>
      </c>
      <c r="E676" s="6" t="s">
        <v>1931</v>
      </c>
      <c r="F676" s="6">
        <v>0</v>
      </c>
      <c r="G676" s="6">
        <v>0</v>
      </c>
      <c r="H676" s="6">
        <v>0</v>
      </c>
      <c r="I676" s="6">
        <v>0</v>
      </c>
      <c r="J676" s="6" t="s">
        <v>1938</v>
      </c>
      <c r="K676" s="6" t="s">
        <v>1938</v>
      </c>
      <c r="L676" s="6">
        <v>0</v>
      </c>
      <c r="M676" s="6">
        <v>0</v>
      </c>
      <c r="N676" s="6">
        <v>0</v>
      </c>
      <c r="O676" s="6">
        <v>0</v>
      </c>
      <c r="P676" s="6" t="s">
        <v>892</v>
      </c>
      <c r="Q676" s="6" t="s">
        <v>892</v>
      </c>
    </row>
    <row r="677" spans="1:17">
      <c r="A677" s="6" t="s">
        <v>1249</v>
      </c>
      <c r="B677" s="6" t="s">
        <v>1328</v>
      </c>
      <c r="C677" s="6" t="s">
        <v>653</v>
      </c>
      <c r="D677" s="6" t="s">
        <v>653</v>
      </c>
      <c r="E677" s="6" t="s">
        <v>653</v>
      </c>
      <c r="F677" s="6" t="s">
        <v>653</v>
      </c>
      <c r="G677" s="6" t="s">
        <v>653</v>
      </c>
      <c r="H677" s="6" t="s">
        <v>653</v>
      </c>
      <c r="I677" s="6" t="s">
        <v>653</v>
      </c>
      <c r="J677" s="6" t="s">
        <v>653</v>
      </c>
      <c r="K677" s="6" t="s">
        <v>653</v>
      </c>
      <c r="L677" s="6" t="s">
        <v>653</v>
      </c>
      <c r="M677" s="6" t="s">
        <v>653</v>
      </c>
      <c r="N677" s="6" t="s">
        <v>653</v>
      </c>
      <c r="O677" s="6" t="s">
        <v>653</v>
      </c>
      <c r="P677" s="6" t="s">
        <v>653</v>
      </c>
      <c r="Q677" s="6" t="s">
        <v>653</v>
      </c>
    </row>
    <row r="678" spans="1:17">
      <c r="A678" s="6" t="s">
        <v>1250</v>
      </c>
      <c r="B678" s="6" t="s">
        <v>1251</v>
      </c>
      <c r="C678" s="6" t="s">
        <v>325</v>
      </c>
      <c r="D678" s="6" t="s">
        <v>325</v>
      </c>
      <c r="E678" s="6" t="s">
        <v>325</v>
      </c>
      <c r="F678" s="6">
        <v>0</v>
      </c>
      <c r="G678" s="6">
        <v>0</v>
      </c>
      <c r="H678" s="6" t="s">
        <v>1512</v>
      </c>
      <c r="I678" s="6" t="s">
        <v>1512</v>
      </c>
      <c r="J678" s="6" t="s">
        <v>1512</v>
      </c>
      <c r="K678" s="6" t="s">
        <v>1512</v>
      </c>
      <c r="L678" s="6">
        <v>0</v>
      </c>
      <c r="M678" s="6">
        <v>0</v>
      </c>
      <c r="N678" s="6" t="s">
        <v>1512</v>
      </c>
      <c r="O678" s="6" t="s">
        <v>1512</v>
      </c>
      <c r="P678" s="6" t="s">
        <v>1512</v>
      </c>
      <c r="Q678" s="6" t="s">
        <v>1512</v>
      </c>
    </row>
    <row r="679" spans="1:17">
      <c r="A679" s="6" t="s">
        <v>1252</v>
      </c>
      <c r="B679" s="6" t="s">
        <v>1514</v>
      </c>
      <c r="C679" s="6" t="s">
        <v>653</v>
      </c>
      <c r="D679" s="6" t="s">
        <v>653</v>
      </c>
      <c r="E679" s="6" t="s">
        <v>653</v>
      </c>
      <c r="F679" s="6" t="s">
        <v>653</v>
      </c>
      <c r="G679" s="6" t="s">
        <v>653</v>
      </c>
      <c r="H679" s="6" t="s">
        <v>653</v>
      </c>
      <c r="I679" s="6" t="s">
        <v>653</v>
      </c>
      <c r="J679" s="6" t="s">
        <v>653</v>
      </c>
      <c r="K679" s="6" t="s">
        <v>653</v>
      </c>
      <c r="L679" s="6" t="s">
        <v>653</v>
      </c>
      <c r="M679" s="6" t="s">
        <v>653</v>
      </c>
      <c r="N679" s="6" t="s">
        <v>653</v>
      </c>
      <c r="O679" s="6" t="s">
        <v>653</v>
      </c>
      <c r="P679" s="6" t="s">
        <v>653</v>
      </c>
      <c r="Q679" s="6" t="s">
        <v>653</v>
      </c>
    </row>
    <row r="680" spans="1:17">
      <c r="A680" s="6" t="s">
        <v>1253</v>
      </c>
      <c r="B680" s="6" t="s">
        <v>1254</v>
      </c>
      <c r="C680" s="6">
        <v>0.442</v>
      </c>
      <c r="D680" s="6" t="s">
        <v>1939</v>
      </c>
      <c r="E680" s="6" t="s">
        <v>1939</v>
      </c>
      <c r="F680" s="6">
        <v>16</v>
      </c>
      <c r="G680" s="6">
        <v>0.2</v>
      </c>
      <c r="H680" s="6">
        <v>100</v>
      </c>
      <c r="I680" s="6">
        <v>0.5</v>
      </c>
      <c r="J680" s="6">
        <v>500</v>
      </c>
      <c r="K680" s="6">
        <v>0.5</v>
      </c>
      <c r="L680" s="6">
        <v>0</v>
      </c>
      <c r="M680" s="6">
        <v>0</v>
      </c>
      <c r="N680" s="6">
        <v>0</v>
      </c>
      <c r="O680" s="6">
        <v>0</v>
      </c>
      <c r="P680" s="6">
        <v>0</v>
      </c>
      <c r="Q680" s="6">
        <v>0</v>
      </c>
    </row>
    <row r="681" spans="1:17">
      <c r="A681" s="6" t="s">
        <v>1255</v>
      </c>
      <c r="B681" s="6" t="s">
        <v>1940</v>
      </c>
      <c r="C681" s="6" t="s">
        <v>653</v>
      </c>
      <c r="D681" s="6" t="s">
        <v>653</v>
      </c>
      <c r="E681" s="6" t="s">
        <v>653</v>
      </c>
      <c r="F681" s="6" t="s">
        <v>653</v>
      </c>
      <c r="G681" s="6" t="s">
        <v>653</v>
      </c>
      <c r="H681" s="6" t="s">
        <v>653</v>
      </c>
      <c r="I681" s="6" t="s">
        <v>653</v>
      </c>
      <c r="J681" s="6" t="s">
        <v>653</v>
      </c>
      <c r="K681" s="6" t="s">
        <v>653</v>
      </c>
      <c r="L681" s="6" t="s">
        <v>653</v>
      </c>
      <c r="M681" s="6" t="s">
        <v>653</v>
      </c>
      <c r="N681" s="6" t="s">
        <v>653</v>
      </c>
      <c r="O681" s="6" t="s">
        <v>653</v>
      </c>
      <c r="P681" s="6" t="s">
        <v>653</v>
      </c>
      <c r="Q681" s="6" t="s">
        <v>653</v>
      </c>
    </row>
    <row r="682" spans="1:17">
      <c r="A682" s="6" t="s">
        <v>1256</v>
      </c>
      <c r="B682" s="6" t="s">
        <v>1941</v>
      </c>
      <c r="C682" s="6" t="s">
        <v>653</v>
      </c>
      <c r="D682" s="6" t="s">
        <v>653</v>
      </c>
      <c r="E682" s="6" t="s">
        <v>653</v>
      </c>
      <c r="F682" s="6" t="s">
        <v>653</v>
      </c>
      <c r="G682" s="6" t="s">
        <v>653</v>
      </c>
      <c r="H682" s="6" t="s">
        <v>653</v>
      </c>
      <c r="I682" s="6" t="s">
        <v>653</v>
      </c>
      <c r="J682" s="6" t="s">
        <v>653</v>
      </c>
      <c r="K682" s="6" t="s">
        <v>653</v>
      </c>
      <c r="L682" s="6" t="s">
        <v>653</v>
      </c>
      <c r="M682" s="6" t="s">
        <v>653</v>
      </c>
      <c r="N682" s="6" t="s">
        <v>653</v>
      </c>
      <c r="O682" s="6" t="s">
        <v>653</v>
      </c>
      <c r="P682" s="6" t="s">
        <v>653</v>
      </c>
      <c r="Q682" s="6" t="s">
        <v>653</v>
      </c>
    </row>
    <row r="683" spans="1:17">
      <c r="A683" s="6" t="s">
        <v>1257</v>
      </c>
      <c r="B683" s="6" t="s">
        <v>1329</v>
      </c>
      <c r="C683" s="6" t="s">
        <v>653</v>
      </c>
      <c r="D683" s="6" t="s">
        <v>653</v>
      </c>
      <c r="E683" s="6" t="s">
        <v>653</v>
      </c>
      <c r="F683" s="6" t="s">
        <v>653</v>
      </c>
      <c r="G683" s="6" t="s">
        <v>653</v>
      </c>
      <c r="H683" s="6" t="s">
        <v>653</v>
      </c>
      <c r="I683" s="6" t="s">
        <v>653</v>
      </c>
      <c r="J683" s="6" t="s">
        <v>653</v>
      </c>
      <c r="K683" s="6" t="s">
        <v>653</v>
      </c>
      <c r="L683" s="6" t="s">
        <v>653</v>
      </c>
      <c r="M683" s="6" t="s">
        <v>653</v>
      </c>
      <c r="N683" s="6" t="s">
        <v>653</v>
      </c>
      <c r="O683" s="6" t="s">
        <v>653</v>
      </c>
      <c r="P683" s="6" t="s">
        <v>653</v>
      </c>
      <c r="Q683" s="6" t="s">
        <v>653</v>
      </c>
    </row>
    <row r="684" spans="1:17">
      <c r="A684" s="6" t="s">
        <v>1258</v>
      </c>
      <c r="B684" s="6" t="s">
        <v>1259</v>
      </c>
      <c r="C684" s="6" t="s">
        <v>653</v>
      </c>
      <c r="D684" s="6" t="s">
        <v>653</v>
      </c>
      <c r="E684" s="6" t="s">
        <v>653</v>
      </c>
      <c r="F684" s="6" t="s">
        <v>653</v>
      </c>
      <c r="G684" s="6" t="s">
        <v>653</v>
      </c>
      <c r="H684" s="6" t="s">
        <v>653</v>
      </c>
      <c r="I684" s="6" t="s">
        <v>653</v>
      </c>
      <c r="J684" s="6" t="s">
        <v>653</v>
      </c>
      <c r="K684" s="6" t="s">
        <v>653</v>
      </c>
      <c r="L684" s="6" t="s">
        <v>653</v>
      </c>
      <c r="M684" s="6" t="s">
        <v>653</v>
      </c>
      <c r="N684" s="6" t="s">
        <v>653</v>
      </c>
      <c r="O684" s="6" t="s">
        <v>653</v>
      </c>
      <c r="P684" s="6" t="s">
        <v>653</v>
      </c>
      <c r="Q684" s="6" t="s">
        <v>653</v>
      </c>
    </row>
    <row r="685" spans="1:17">
      <c r="A685" s="6" t="s">
        <v>1260</v>
      </c>
      <c r="B685" s="6" t="s">
        <v>653</v>
      </c>
      <c r="C685" s="6" t="s">
        <v>653</v>
      </c>
      <c r="D685" s="6" t="s">
        <v>653</v>
      </c>
      <c r="E685" s="6" t="s">
        <v>653</v>
      </c>
      <c r="F685" s="6" t="s">
        <v>653</v>
      </c>
      <c r="G685" s="6" t="s">
        <v>653</v>
      </c>
      <c r="H685" s="6" t="s">
        <v>653</v>
      </c>
      <c r="I685" s="6" t="s">
        <v>653</v>
      </c>
      <c r="J685" s="6" t="s">
        <v>653</v>
      </c>
      <c r="K685" s="6" t="s">
        <v>653</v>
      </c>
      <c r="L685" s="6" t="s">
        <v>653</v>
      </c>
      <c r="M685" s="6" t="s">
        <v>653</v>
      </c>
      <c r="N685" s="6" t="s">
        <v>653</v>
      </c>
      <c r="O685" s="6" t="s">
        <v>653</v>
      </c>
      <c r="P685" s="6" t="s">
        <v>653</v>
      </c>
      <c r="Q685" s="6" t="s">
        <v>653</v>
      </c>
    </row>
    <row r="686" spans="1:17">
      <c r="A686" s="6" t="s">
        <v>1261</v>
      </c>
      <c r="B686" s="6" t="s">
        <v>1262</v>
      </c>
      <c r="C686" s="6" t="s">
        <v>653</v>
      </c>
      <c r="D686" s="6" t="s">
        <v>653</v>
      </c>
      <c r="E686" s="6" t="s">
        <v>653</v>
      </c>
      <c r="F686" s="6" t="s">
        <v>653</v>
      </c>
      <c r="G686" s="6" t="s">
        <v>653</v>
      </c>
      <c r="H686" s="6" t="s">
        <v>653</v>
      </c>
      <c r="I686" s="6" t="s">
        <v>653</v>
      </c>
      <c r="J686" s="6" t="s">
        <v>653</v>
      </c>
      <c r="K686" s="6" t="s">
        <v>653</v>
      </c>
      <c r="L686" s="6" t="s">
        <v>653</v>
      </c>
      <c r="M686" s="6" t="s">
        <v>653</v>
      </c>
      <c r="N686" s="6" t="s">
        <v>653</v>
      </c>
      <c r="O686" s="6" t="s">
        <v>653</v>
      </c>
      <c r="P686" s="6" t="s">
        <v>653</v>
      </c>
      <c r="Q686" s="6" t="s">
        <v>653</v>
      </c>
    </row>
    <row r="687" spans="1:17">
      <c r="A687" s="6" t="s">
        <v>1263</v>
      </c>
      <c r="B687" s="6" t="s">
        <v>1264</v>
      </c>
      <c r="C687" s="6" t="s">
        <v>653</v>
      </c>
      <c r="D687" s="6" t="s">
        <v>653</v>
      </c>
      <c r="E687" s="6" t="s">
        <v>653</v>
      </c>
      <c r="F687" s="6" t="s">
        <v>653</v>
      </c>
      <c r="G687" s="6" t="s">
        <v>653</v>
      </c>
      <c r="H687" s="6" t="s">
        <v>653</v>
      </c>
      <c r="I687" s="6" t="s">
        <v>653</v>
      </c>
      <c r="J687" s="6" t="s">
        <v>653</v>
      </c>
      <c r="K687" s="6" t="s">
        <v>653</v>
      </c>
      <c r="L687" s="6" t="s">
        <v>653</v>
      </c>
      <c r="M687" s="6" t="s">
        <v>653</v>
      </c>
      <c r="N687" s="6" t="s">
        <v>653</v>
      </c>
      <c r="O687" s="6" t="s">
        <v>653</v>
      </c>
      <c r="P687" s="6" t="s">
        <v>653</v>
      </c>
      <c r="Q687" s="6" t="s">
        <v>653</v>
      </c>
    </row>
    <row r="688" spans="1:17">
      <c r="A688" s="6" t="s">
        <v>1265</v>
      </c>
      <c r="B688" s="6" t="s">
        <v>1266</v>
      </c>
      <c r="C688" s="6" t="s">
        <v>653</v>
      </c>
      <c r="D688" s="6" t="s">
        <v>653</v>
      </c>
      <c r="E688" s="6" t="s">
        <v>653</v>
      </c>
      <c r="F688" s="6" t="s">
        <v>653</v>
      </c>
      <c r="G688" s="6" t="s">
        <v>653</v>
      </c>
      <c r="H688" s="6" t="s">
        <v>653</v>
      </c>
      <c r="I688" s="6" t="s">
        <v>653</v>
      </c>
      <c r="J688" s="6" t="s">
        <v>653</v>
      </c>
      <c r="K688" s="6" t="s">
        <v>653</v>
      </c>
      <c r="L688" s="6" t="s">
        <v>653</v>
      </c>
      <c r="M688" s="6" t="s">
        <v>653</v>
      </c>
      <c r="N688" s="6" t="s">
        <v>653</v>
      </c>
      <c r="O688" s="6" t="s">
        <v>653</v>
      </c>
      <c r="P688" s="6" t="s">
        <v>653</v>
      </c>
      <c r="Q688" s="6" t="s">
        <v>653</v>
      </c>
    </row>
    <row r="689" spans="1:17">
      <c r="A689" s="6" t="s">
        <v>1267</v>
      </c>
      <c r="B689" s="6" t="s">
        <v>1268</v>
      </c>
      <c r="C689" s="6" t="s">
        <v>653</v>
      </c>
      <c r="D689" s="6" t="s">
        <v>653</v>
      </c>
      <c r="E689" s="6" t="s">
        <v>653</v>
      </c>
      <c r="F689" s="6" t="s">
        <v>653</v>
      </c>
      <c r="G689" s="6" t="s">
        <v>653</v>
      </c>
      <c r="H689" s="6" t="s">
        <v>653</v>
      </c>
      <c r="I689" s="6" t="s">
        <v>653</v>
      </c>
      <c r="J689" s="6" t="s">
        <v>653</v>
      </c>
      <c r="K689" s="6" t="s">
        <v>653</v>
      </c>
      <c r="L689" s="6" t="s">
        <v>653</v>
      </c>
      <c r="M689" s="6" t="s">
        <v>653</v>
      </c>
      <c r="N689" s="6" t="s">
        <v>653</v>
      </c>
      <c r="O689" s="6" t="s">
        <v>653</v>
      </c>
      <c r="P689" s="6" t="s">
        <v>653</v>
      </c>
      <c r="Q689" s="6" t="s">
        <v>653</v>
      </c>
    </row>
    <row r="690" spans="1:17">
      <c r="A690" s="6" t="s">
        <v>1269</v>
      </c>
      <c r="B690" s="6" t="s">
        <v>1270</v>
      </c>
      <c r="C690" s="6">
        <v>0.47099999999999997</v>
      </c>
      <c r="D690" s="6">
        <v>0.47</v>
      </c>
      <c r="E690" s="6">
        <v>0.35</v>
      </c>
      <c r="F690" s="6">
        <v>3</v>
      </c>
      <c r="G690" s="6">
        <v>5.0000000000000001E-3</v>
      </c>
      <c r="H690" s="6">
        <v>24</v>
      </c>
      <c r="I690" s="6">
        <v>3.5000000000000003E-2</v>
      </c>
      <c r="J690" s="6">
        <v>400</v>
      </c>
      <c r="K690" s="6">
        <v>0.15</v>
      </c>
      <c r="L690" s="6">
        <v>0</v>
      </c>
      <c r="M690" s="6">
        <v>0</v>
      </c>
      <c r="N690" s="6">
        <v>0</v>
      </c>
      <c r="O690" s="6">
        <v>0</v>
      </c>
      <c r="P690" s="6">
        <v>0</v>
      </c>
      <c r="Q690" s="6">
        <v>0</v>
      </c>
    </row>
    <row r="691" spans="1:17">
      <c r="A691" s="6" t="s">
        <v>1271</v>
      </c>
      <c r="B691" s="6" t="s">
        <v>1272</v>
      </c>
      <c r="C691" s="6" t="s">
        <v>653</v>
      </c>
      <c r="D691" s="6" t="s">
        <v>653</v>
      </c>
      <c r="E691" s="6" t="s">
        <v>653</v>
      </c>
      <c r="F691" s="6" t="s">
        <v>653</v>
      </c>
      <c r="G691" s="6" t="s">
        <v>653</v>
      </c>
      <c r="H691" s="6" t="s">
        <v>653</v>
      </c>
      <c r="I691" s="6" t="s">
        <v>653</v>
      </c>
      <c r="J691" s="6" t="s">
        <v>653</v>
      </c>
      <c r="K691" s="6" t="s">
        <v>653</v>
      </c>
      <c r="L691" s="6" t="s">
        <v>653</v>
      </c>
      <c r="M691" s="6" t="s">
        <v>653</v>
      </c>
      <c r="N691" s="6" t="s">
        <v>653</v>
      </c>
      <c r="O691" s="6" t="s">
        <v>653</v>
      </c>
      <c r="P691" s="6" t="s">
        <v>653</v>
      </c>
      <c r="Q691" s="6" t="s">
        <v>653</v>
      </c>
    </row>
    <row r="692" spans="1:17">
      <c r="A692" s="6" t="s">
        <v>1273</v>
      </c>
      <c r="B692" s="6" t="s">
        <v>1274</v>
      </c>
      <c r="C692" s="6" t="s">
        <v>902</v>
      </c>
      <c r="D692" s="6" t="s">
        <v>902</v>
      </c>
      <c r="E692" s="6" t="s">
        <v>902</v>
      </c>
      <c r="F692" s="6" t="s">
        <v>903</v>
      </c>
      <c r="G692" s="6">
        <v>0</v>
      </c>
      <c r="H692" s="6" t="s">
        <v>903</v>
      </c>
      <c r="I692" s="6">
        <v>0</v>
      </c>
      <c r="J692" s="6" t="s">
        <v>903</v>
      </c>
      <c r="K692" s="6">
        <v>0</v>
      </c>
      <c r="L692" s="6">
        <v>0</v>
      </c>
      <c r="M692" s="6">
        <v>0</v>
      </c>
      <c r="N692" s="6">
        <v>0</v>
      </c>
      <c r="O692" s="6">
        <v>0</v>
      </c>
      <c r="P692" s="6">
        <v>0</v>
      </c>
      <c r="Q692" s="6">
        <v>0</v>
      </c>
    </row>
    <row r="693" spans="1:17">
      <c r="A693" s="6" t="s">
        <v>1275</v>
      </c>
      <c r="B693" s="6" t="s">
        <v>1276</v>
      </c>
      <c r="C693" s="6" t="s">
        <v>653</v>
      </c>
      <c r="D693" s="6" t="s">
        <v>653</v>
      </c>
      <c r="E693" s="6" t="s">
        <v>653</v>
      </c>
      <c r="F693" s="6" t="s">
        <v>653</v>
      </c>
      <c r="G693" s="6" t="s">
        <v>653</v>
      </c>
      <c r="H693" s="6" t="s">
        <v>653</v>
      </c>
      <c r="I693" s="6" t="s">
        <v>653</v>
      </c>
      <c r="J693" s="6" t="s">
        <v>653</v>
      </c>
      <c r="K693" s="6" t="s">
        <v>653</v>
      </c>
      <c r="L693" s="6" t="s">
        <v>653</v>
      </c>
      <c r="M693" s="6" t="s">
        <v>653</v>
      </c>
      <c r="N693" s="6" t="s">
        <v>653</v>
      </c>
      <c r="O693" s="6" t="s">
        <v>653</v>
      </c>
      <c r="P693" s="6" t="s">
        <v>653</v>
      </c>
      <c r="Q693" s="6" t="s">
        <v>653</v>
      </c>
    </row>
    <row r="694" spans="1:17">
      <c r="A694" s="6" t="s">
        <v>1277</v>
      </c>
      <c r="B694" s="6" t="s">
        <v>653</v>
      </c>
      <c r="C694" s="6" t="s">
        <v>653</v>
      </c>
      <c r="D694" s="6" t="s">
        <v>653</v>
      </c>
      <c r="E694" s="6" t="s">
        <v>653</v>
      </c>
      <c r="F694" s="6" t="s">
        <v>653</v>
      </c>
      <c r="G694" s="6" t="s">
        <v>653</v>
      </c>
      <c r="H694" s="6" t="s">
        <v>653</v>
      </c>
      <c r="I694" s="6" t="s">
        <v>653</v>
      </c>
      <c r="J694" s="6" t="s">
        <v>653</v>
      </c>
      <c r="K694" s="6" t="s">
        <v>653</v>
      </c>
      <c r="L694" s="6" t="s">
        <v>653</v>
      </c>
      <c r="M694" s="6" t="s">
        <v>653</v>
      </c>
      <c r="N694" s="6" t="s">
        <v>653</v>
      </c>
      <c r="O694" s="6" t="s">
        <v>653</v>
      </c>
      <c r="P694" s="6" t="s">
        <v>653</v>
      </c>
      <c r="Q694" s="6" t="s">
        <v>653</v>
      </c>
    </row>
    <row r="695" spans="1:17">
      <c r="A695" s="6" t="s">
        <v>1278</v>
      </c>
      <c r="B695" s="6" t="s">
        <v>1279</v>
      </c>
      <c r="C695" s="6">
        <v>0.246</v>
      </c>
      <c r="D695" s="6">
        <v>0.246</v>
      </c>
      <c r="E695" s="6" t="s">
        <v>1647</v>
      </c>
      <c r="F695" s="6">
        <v>2420</v>
      </c>
      <c r="G695" s="6">
        <v>0.12</v>
      </c>
      <c r="H695" s="6">
        <v>2420</v>
      </c>
      <c r="I695" s="6">
        <v>0.1</v>
      </c>
      <c r="J695" s="6" t="s">
        <v>1873</v>
      </c>
      <c r="K695" s="6" t="s">
        <v>1873</v>
      </c>
      <c r="L695" s="6">
        <v>0</v>
      </c>
      <c r="M695" s="6">
        <v>0</v>
      </c>
      <c r="N695" s="6">
        <v>0</v>
      </c>
      <c r="O695" s="6">
        <v>0</v>
      </c>
      <c r="P695" s="6">
        <v>0</v>
      </c>
      <c r="Q695" s="6">
        <v>0</v>
      </c>
    </row>
    <row r="696" spans="1:17">
      <c r="A696" s="6" t="s">
        <v>1280</v>
      </c>
      <c r="B696" s="6" t="s">
        <v>1281</v>
      </c>
      <c r="C696" s="6" t="s">
        <v>653</v>
      </c>
      <c r="D696" s="6" t="s">
        <v>653</v>
      </c>
      <c r="E696" s="6" t="s">
        <v>653</v>
      </c>
      <c r="F696" s="6" t="s">
        <v>653</v>
      </c>
      <c r="G696" s="6" t="s">
        <v>653</v>
      </c>
      <c r="H696" s="6" t="s">
        <v>653</v>
      </c>
      <c r="I696" s="6" t="s">
        <v>653</v>
      </c>
      <c r="J696" s="6" t="s">
        <v>653</v>
      </c>
      <c r="K696" s="6" t="s">
        <v>653</v>
      </c>
      <c r="L696" s="6" t="s">
        <v>653</v>
      </c>
      <c r="M696" s="6" t="s">
        <v>653</v>
      </c>
      <c r="N696" s="6" t="s">
        <v>653</v>
      </c>
      <c r="O696" s="6" t="s">
        <v>653</v>
      </c>
      <c r="P696" s="6" t="s">
        <v>653</v>
      </c>
      <c r="Q696" s="6" t="s">
        <v>653</v>
      </c>
    </row>
    <row r="697" spans="1:17">
      <c r="A697" s="6" t="s">
        <v>1282</v>
      </c>
      <c r="B697" s="6" t="s">
        <v>1283</v>
      </c>
      <c r="C697" s="6" t="s">
        <v>653</v>
      </c>
      <c r="D697" s="6" t="s">
        <v>653</v>
      </c>
      <c r="E697" s="6" t="s">
        <v>653</v>
      </c>
      <c r="F697" s="6" t="s">
        <v>653</v>
      </c>
      <c r="G697" s="6" t="s">
        <v>653</v>
      </c>
      <c r="H697" s="6" t="s">
        <v>653</v>
      </c>
      <c r="I697" s="6" t="s">
        <v>653</v>
      </c>
      <c r="J697" s="6" t="s">
        <v>653</v>
      </c>
      <c r="K697" s="6" t="s">
        <v>653</v>
      </c>
      <c r="L697" s="6" t="s">
        <v>653</v>
      </c>
      <c r="M697" s="6" t="s">
        <v>653</v>
      </c>
      <c r="N697" s="6" t="s">
        <v>653</v>
      </c>
      <c r="O697" s="6" t="s">
        <v>653</v>
      </c>
      <c r="P697" s="6" t="s">
        <v>653</v>
      </c>
      <c r="Q697" s="6" t="s">
        <v>653</v>
      </c>
    </row>
    <row r="698" spans="1:17">
      <c r="A698" s="6" t="s">
        <v>1284</v>
      </c>
      <c r="B698" s="6" t="s">
        <v>1691</v>
      </c>
      <c r="C698" s="6" t="s">
        <v>653</v>
      </c>
      <c r="D698" s="6" t="s">
        <v>653</v>
      </c>
      <c r="E698" s="6" t="s">
        <v>653</v>
      </c>
      <c r="F698" s="6" t="s">
        <v>653</v>
      </c>
      <c r="G698" s="6" t="s">
        <v>653</v>
      </c>
      <c r="H698" s="6" t="s">
        <v>653</v>
      </c>
      <c r="I698" s="6" t="s">
        <v>653</v>
      </c>
      <c r="J698" s="6" t="s">
        <v>653</v>
      </c>
      <c r="K698" s="6" t="s">
        <v>653</v>
      </c>
      <c r="L698" s="6" t="s">
        <v>653</v>
      </c>
      <c r="M698" s="6" t="s">
        <v>653</v>
      </c>
      <c r="N698" s="6" t="s">
        <v>653</v>
      </c>
      <c r="O698" s="6" t="s">
        <v>653</v>
      </c>
      <c r="P698" s="6" t="s">
        <v>653</v>
      </c>
      <c r="Q698" s="6" t="s">
        <v>653</v>
      </c>
    </row>
    <row r="699" spans="1:17">
      <c r="A699" s="6" t="s">
        <v>1285</v>
      </c>
      <c r="B699" s="6" t="s">
        <v>1286</v>
      </c>
      <c r="C699" s="6" t="s">
        <v>653</v>
      </c>
      <c r="D699" s="6" t="s">
        <v>653</v>
      </c>
      <c r="E699" s="6" t="s">
        <v>653</v>
      </c>
      <c r="F699" s="6" t="s">
        <v>653</v>
      </c>
      <c r="G699" s="6" t="s">
        <v>653</v>
      </c>
      <c r="H699" s="6" t="s">
        <v>653</v>
      </c>
      <c r="I699" s="6" t="s">
        <v>653</v>
      </c>
      <c r="J699" s="6" t="s">
        <v>653</v>
      </c>
      <c r="K699" s="6" t="s">
        <v>653</v>
      </c>
      <c r="L699" s="6" t="s">
        <v>653</v>
      </c>
      <c r="M699" s="6" t="s">
        <v>653</v>
      </c>
      <c r="N699" s="6" t="s">
        <v>653</v>
      </c>
      <c r="O699" s="6" t="s">
        <v>653</v>
      </c>
      <c r="P699" s="6" t="s">
        <v>653</v>
      </c>
      <c r="Q699" s="6" t="s">
        <v>653</v>
      </c>
    </row>
    <row r="700" spans="1:17">
      <c r="A700" s="6" t="s">
        <v>1287</v>
      </c>
      <c r="B700" s="6" t="s">
        <v>1515</v>
      </c>
      <c r="C700" s="6" t="s">
        <v>653</v>
      </c>
      <c r="D700" s="6" t="s">
        <v>653</v>
      </c>
      <c r="E700" s="6" t="s">
        <v>653</v>
      </c>
      <c r="F700" s="6" t="s">
        <v>653</v>
      </c>
      <c r="G700" s="6" t="s">
        <v>653</v>
      </c>
      <c r="H700" s="6" t="s">
        <v>653</v>
      </c>
      <c r="I700" s="6" t="s">
        <v>653</v>
      </c>
      <c r="J700" s="6" t="s">
        <v>653</v>
      </c>
      <c r="K700" s="6" t="s">
        <v>653</v>
      </c>
      <c r="L700" s="6" t="s">
        <v>653</v>
      </c>
      <c r="M700" s="6" t="s">
        <v>653</v>
      </c>
      <c r="N700" s="6" t="s">
        <v>653</v>
      </c>
      <c r="O700" s="6" t="s">
        <v>653</v>
      </c>
      <c r="P700" s="6" t="s">
        <v>653</v>
      </c>
      <c r="Q700" s="6" t="s">
        <v>653</v>
      </c>
    </row>
    <row r="701" spans="1:17">
      <c r="A701" s="6" t="s">
        <v>1288</v>
      </c>
      <c r="B701" s="6" t="s">
        <v>1289</v>
      </c>
      <c r="C701" s="6">
        <v>0.1</v>
      </c>
      <c r="D701" s="6">
        <v>0.1</v>
      </c>
      <c r="E701" s="6">
        <v>9.2999999999999999E-2</v>
      </c>
      <c r="F701" s="6">
        <v>8603</v>
      </c>
      <c r="G701" s="6">
        <v>0.83</v>
      </c>
      <c r="H701" s="6">
        <v>8603</v>
      </c>
      <c r="I701" s="6">
        <v>0.83</v>
      </c>
      <c r="J701" s="6">
        <v>8603</v>
      </c>
      <c r="K701" s="6">
        <v>0.83</v>
      </c>
      <c r="L701" s="6">
        <v>0</v>
      </c>
      <c r="M701" s="6">
        <v>0</v>
      </c>
      <c r="N701" s="6">
        <v>0</v>
      </c>
      <c r="O701" s="6">
        <v>0</v>
      </c>
      <c r="P701" s="6">
        <v>0</v>
      </c>
      <c r="Q701" s="6">
        <v>0</v>
      </c>
    </row>
    <row r="702" spans="1:17">
      <c r="A702" s="6" t="s">
        <v>1290</v>
      </c>
      <c r="B702" s="6" t="s">
        <v>1291</v>
      </c>
      <c r="C702" s="6" t="s">
        <v>653</v>
      </c>
      <c r="D702" s="6" t="s">
        <v>653</v>
      </c>
      <c r="E702" s="6" t="s">
        <v>653</v>
      </c>
      <c r="F702" s="6" t="s">
        <v>653</v>
      </c>
      <c r="G702" s="6" t="s">
        <v>653</v>
      </c>
      <c r="H702" s="6" t="s">
        <v>653</v>
      </c>
      <c r="I702" s="6" t="s">
        <v>653</v>
      </c>
      <c r="J702" s="6" t="s">
        <v>653</v>
      </c>
      <c r="K702" s="6" t="s">
        <v>653</v>
      </c>
      <c r="L702" s="6" t="s">
        <v>653</v>
      </c>
      <c r="M702" s="6" t="s">
        <v>653</v>
      </c>
      <c r="N702" s="6" t="s">
        <v>653</v>
      </c>
      <c r="O702" s="6" t="s">
        <v>653</v>
      </c>
      <c r="P702" s="6" t="s">
        <v>653</v>
      </c>
      <c r="Q702" s="6" t="s">
        <v>653</v>
      </c>
    </row>
    <row r="703" spans="1:17">
      <c r="A703" s="6" t="s">
        <v>1292</v>
      </c>
      <c r="B703" s="6" t="s">
        <v>1942</v>
      </c>
      <c r="C703" s="6" t="s">
        <v>653</v>
      </c>
      <c r="D703" s="6" t="s">
        <v>653</v>
      </c>
      <c r="E703" s="6" t="s">
        <v>653</v>
      </c>
      <c r="F703" s="6" t="s">
        <v>653</v>
      </c>
      <c r="G703" s="6" t="s">
        <v>653</v>
      </c>
      <c r="H703" s="6" t="s">
        <v>653</v>
      </c>
      <c r="I703" s="6" t="s">
        <v>653</v>
      </c>
      <c r="J703" s="6" t="s">
        <v>653</v>
      </c>
      <c r="K703" s="6" t="s">
        <v>653</v>
      </c>
      <c r="L703" s="6" t="s">
        <v>653</v>
      </c>
      <c r="M703" s="6" t="s">
        <v>653</v>
      </c>
      <c r="N703" s="6" t="s">
        <v>653</v>
      </c>
      <c r="O703" s="6" t="s">
        <v>653</v>
      </c>
      <c r="P703" s="6" t="s">
        <v>653</v>
      </c>
      <c r="Q703" s="6" t="s">
        <v>653</v>
      </c>
    </row>
    <row r="704" spans="1:17">
      <c r="A704" s="6" t="s">
        <v>1293</v>
      </c>
      <c r="B704" s="6" t="s">
        <v>1294</v>
      </c>
      <c r="C704" s="6" t="s">
        <v>653</v>
      </c>
      <c r="D704" s="6" t="s">
        <v>653</v>
      </c>
      <c r="E704" s="6" t="s">
        <v>653</v>
      </c>
      <c r="F704" s="6" t="s">
        <v>653</v>
      </c>
      <c r="G704" s="6" t="s">
        <v>653</v>
      </c>
      <c r="H704" s="6" t="s">
        <v>653</v>
      </c>
      <c r="I704" s="6" t="s">
        <v>653</v>
      </c>
      <c r="J704" s="6" t="s">
        <v>653</v>
      </c>
      <c r="K704" s="6" t="s">
        <v>653</v>
      </c>
      <c r="L704" s="6" t="s">
        <v>653</v>
      </c>
      <c r="M704" s="6" t="s">
        <v>653</v>
      </c>
      <c r="N704" s="6" t="s">
        <v>653</v>
      </c>
      <c r="O704" s="6" t="s">
        <v>653</v>
      </c>
      <c r="P704" s="6" t="s">
        <v>653</v>
      </c>
      <c r="Q704" s="6" t="s">
        <v>653</v>
      </c>
    </row>
    <row r="705" spans="1:17">
      <c r="A705" s="6" t="s">
        <v>1295</v>
      </c>
      <c r="B705" s="6" t="s">
        <v>1296</v>
      </c>
      <c r="C705" s="6" t="s">
        <v>653</v>
      </c>
      <c r="D705" s="6" t="s">
        <v>653</v>
      </c>
      <c r="E705" s="6" t="s">
        <v>653</v>
      </c>
      <c r="F705" s="6" t="s">
        <v>653</v>
      </c>
      <c r="G705" s="6" t="s">
        <v>653</v>
      </c>
      <c r="H705" s="6" t="s">
        <v>653</v>
      </c>
      <c r="I705" s="6" t="s">
        <v>653</v>
      </c>
      <c r="J705" s="6" t="s">
        <v>653</v>
      </c>
      <c r="K705" s="6" t="s">
        <v>653</v>
      </c>
      <c r="L705" s="6" t="s">
        <v>653</v>
      </c>
      <c r="M705" s="6" t="s">
        <v>653</v>
      </c>
      <c r="N705" s="6" t="s">
        <v>653</v>
      </c>
      <c r="O705" s="6" t="s">
        <v>653</v>
      </c>
      <c r="P705" s="6" t="s">
        <v>653</v>
      </c>
      <c r="Q705" s="6" t="s">
        <v>653</v>
      </c>
    </row>
    <row r="706" spans="1:17">
      <c r="A706" s="6" t="s">
        <v>1297</v>
      </c>
      <c r="B706" s="6" t="s">
        <v>1330</v>
      </c>
      <c r="C706" s="6" t="s">
        <v>653</v>
      </c>
      <c r="D706" s="6" t="s">
        <v>653</v>
      </c>
      <c r="E706" s="6" t="s">
        <v>653</v>
      </c>
      <c r="F706" s="6" t="s">
        <v>653</v>
      </c>
      <c r="G706" s="6" t="s">
        <v>653</v>
      </c>
      <c r="H706" s="6" t="s">
        <v>653</v>
      </c>
      <c r="I706" s="6" t="s">
        <v>653</v>
      </c>
      <c r="J706" s="6" t="s">
        <v>653</v>
      </c>
      <c r="K706" s="6" t="s">
        <v>653</v>
      </c>
      <c r="L706" s="6" t="s">
        <v>653</v>
      </c>
      <c r="M706" s="6" t="s">
        <v>653</v>
      </c>
      <c r="N706" s="6" t="s">
        <v>653</v>
      </c>
      <c r="O706" s="6" t="s">
        <v>653</v>
      </c>
      <c r="P706" s="6" t="s">
        <v>653</v>
      </c>
      <c r="Q706" s="6" t="s">
        <v>653</v>
      </c>
    </row>
    <row r="707" spans="1:17">
      <c r="A707" s="6" t="s">
        <v>1298</v>
      </c>
      <c r="B707" s="6" t="s">
        <v>1943</v>
      </c>
      <c r="C707" s="6">
        <v>0.58899999999999997</v>
      </c>
      <c r="D707" s="6">
        <v>0.4</v>
      </c>
      <c r="E707" s="6">
        <v>0.38500000000000001</v>
      </c>
      <c r="F707" s="6">
        <v>8.5</v>
      </c>
      <c r="G707" s="6">
        <v>8.5000000000000006E-2</v>
      </c>
      <c r="H707" s="6">
        <v>10</v>
      </c>
      <c r="I707" s="6">
        <v>0.1</v>
      </c>
      <c r="J707" s="6">
        <v>20</v>
      </c>
      <c r="K707" s="6">
        <v>0.2</v>
      </c>
      <c r="L707" s="6">
        <v>0</v>
      </c>
      <c r="M707" s="6">
        <v>0</v>
      </c>
      <c r="N707" s="6">
        <v>0</v>
      </c>
      <c r="O707" s="6">
        <v>0</v>
      </c>
      <c r="P707" s="6">
        <v>5</v>
      </c>
      <c r="Q707" s="6">
        <v>0.05</v>
      </c>
    </row>
    <row r="708" spans="1:17">
      <c r="A708" s="6" t="s">
        <v>1299</v>
      </c>
      <c r="B708" s="6" t="s">
        <v>1300</v>
      </c>
      <c r="C708" s="6">
        <v>0.47</v>
      </c>
      <c r="D708" s="6" t="s">
        <v>876</v>
      </c>
      <c r="E708" s="6" t="s">
        <v>876</v>
      </c>
      <c r="F708" s="6">
        <v>0</v>
      </c>
      <c r="G708" s="6">
        <v>0</v>
      </c>
      <c r="H708" s="6">
        <v>0</v>
      </c>
      <c r="I708" s="6">
        <v>0</v>
      </c>
      <c r="J708" s="6">
        <v>0</v>
      </c>
      <c r="K708" s="6">
        <v>0</v>
      </c>
      <c r="L708" s="6">
        <v>0</v>
      </c>
      <c r="M708" s="6">
        <v>0</v>
      </c>
      <c r="N708" s="6">
        <v>0</v>
      </c>
      <c r="O708" s="6">
        <v>0</v>
      </c>
      <c r="P708" s="6">
        <v>0</v>
      </c>
      <c r="Q708" s="6">
        <v>0</v>
      </c>
    </row>
    <row r="709" spans="1:17">
      <c r="A709" s="6" t="s">
        <v>1331</v>
      </c>
      <c r="B709" s="6" t="s">
        <v>1332</v>
      </c>
      <c r="C709" s="6" t="s">
        <v>653</v>
      </c>
      <c r="D709" s="6" t="s">
        <v>653</v>
      </c>
      <c r="E709" s="6" t="s">
        <v>653</v>
      </c>
      <c r="F709" s="6" t="s">
        <v>653</v>
      </c>
      <c r="G709" s="6" t="s">
        <v>653</v>
      </c>
      <c r="H709" s="6" t="s">
        <v>653</v>
      </c>
      <c r="I709" s="6" t="s">
        <v>653</v>
      </c>
      <c r="J709" s="6" t="s">
        <v>653</v>
      </c>
      <c r="K709" s="6" t="s">
        <v>653</v>
      </c>
      <c r="L709" s="6" t="s">
        <v>653</v>
      </c>
      <c r="M709" s="6" t="s">
        <v>653</v>
      </c>
      <c r="N709" s="6" t="s">
        <v>653</v>
      </c>
      <c r="O709" s="6" t="s">
        <v>653</v>
      </c>
      <c r="P709" s="6" t="s">
        <v>653</v>
      </c>
      <c r="Q709" s="6" t="s">
        <v>653</v>
      </c>
    </row>
    <row r="710" spans="1:17">
      <c r="A710" s="6" t="s">
        <v>1333</v>
      </c>
      <c r="B710" s="6" t="s">
        <v>1334</v>
      </c>
      <c r="C710" s="6" t="s">
        <v>653</v>
      </c>
      <c r="D710" s="6" t="s">
        <v>653</v>
      </c>
      <c r="E710" s="6" t="s">
        <v>653</v>
      </c>
      <c r="F710" s="6" t="s">
        <v>653</v>
      </c>
      <c r="G710" s="6" t="s">
        <v>653</v>
      </c>
      <c r="H710" s="6" t="s">
        <v>653</v>
      </c>
      <c r="I710" s="6" t="s">
        <v>653</v>
      </c>
      <c r="J710" s="6" t="s">
        <v>653</v>
      </c>
      <c r="K710" s="6" t="s">
        <v>653</v>
      </c>
      <c r="L710" s="6" t="s">
        <v>653</v>
      </c>
      <c r="M710" s="6" t="s">
        <v>653</v>
      </c>
      <c r="N710" s="6" t="s">
        <v>653</v>
      </c>
      <c r="O710" s="6" t="s">
        <v>653</v>
      </c>
      <c r="P710" s="6" t="s">
        <v>653</v>
      </c>
      <c r="Q710" s="6" t="s">
        <v>653</v>
      </c>
    </row>
    <row r="711" spans="1:17">
      <c r="A711" s="6" t="s">
        <v>1335</v>
      </c>
      <c r="B711" s="6" t="s">
        <v>1516</v>
      </c>
      <c r="C711" s="6" t="s">
        <v>653</v>
      </c>
      <c r="D711" s="6" t="s">
        <v>653</v>
      </c>
      <c r="E711" s="6" t="s">
        <v>653</v>
      </c>
      <c r="F711" s="6" t="s">
        <v>653</v>
      </c>
      <c r="G711" s="6" t="s">
        <v>653</v>
      </c>
      <c r="H711" s="6" t="s">
        <v>653</v>
      </c>
      <c r="I711" s="6" t="s">
        <v>653</v>
      </c>
      <c r="J711" s="6" t="s">
        <v>653</v>
      </c>
      <c r="K711" s="6" t="s">
        <v>653</v>
      </c>
      <c r="L711" s="6" t="s">
        <v>653</v>
      </c>
      <c r="M711" s="6" t="s">
        <v>653</v>
      </c>
      <c r="N711" s="6" t="s">
        <v>653</v>
      </c>
      <c r="O711" s="6" t="s">
        <v>653</v>
      </c>
      <c r="P711" s="6" t="s">
        <v>653</v>
      </c>
      <c r="Q711" s="6" t="s">
        <v>653</v>
      </c>
    </row>
    <row r="712" spans="1:17">
      <c r="A712" s="6" t="s">
        <v>1336</v>
      </c>
      <c r="B712" s="6" t="s">
        <v>1337</v>
      </c>
      <c r="C712" s="6" t="s">
        <v>653</v>
      </c>
      <c r="D712" s="6" t="s">
        <v>653</v>
      </c>
      <c r="E712" s="6" t="s">
        <v>653</v>
      </c>
      <c r="F712" s="6" t="s">
        <v>653</v>
      </c>
      <c r="G712" s="6" t="s">
        <v>653</v>
      </c>
      <c r="H712" s="6" t="s">
        <v>653</v>
      </c>
      <c r="I712" s="6" t="s">
        <v>653</v>
      </c>
      <c r="J712" s="6" t="s">
        <v>653</v>
      </c>
      <c r="K712" s="6" t="s">
        <v>653</v>
      </c>
      <c r="L712" s="6" t="s">
        <v>653</v>
      </c>
      <c r="M712" s="6" t="s">
        <v>653</v>
      </c>
      <c r="N712" s="6" t="s">
        <v>653</v>
      </c>
      <c r="O712" s="6" t="s">
        <v>653</v>
      </c>
      <c r="P712" s="6" t="s">
        <v>653</v>
      </c>
      <c r="Q712" s="6" t="s">
        <v>653</v>
      </c>
    </row>
    <row r="713" spans="1:17">
      <c r="A713" s="6" t="s">
        <v>1338</v>
      </c>
      <c r="B713" s="6" t="s">
        <v>1339</v>
      </c>
      <c r="C713" s="6" t="s">
        <v>653</v>
      </c>
      <c r="D713" s="6" t="s">
        <v>653</v>
      </c>
      <c r="E713" s="6" t="s">
        <v>653</v>
      </c>
      <c r="F713" s="6" t="s">
        <v>653</v>
      </c>
      <c r="G713" s="6" t="s">
        <v>653</v>
      </c>
      <c r="H713" s="6" t="s">
        <v>653</v>
      </c>
      <c r="I713" s="6" t="s">
        <v>653</v>
      </c>
      <c r="J713" s="6" t="s">
        <v>653</v>
      </c>
      <c r="K713" s="6" t="s">
        <v>653</v>
      </c>
      <c r="L713" s="6" t="s">
        <v>653</v>
      </c>
      <c r="M713" s="6" t="s">
        <v>653</v>
      </c>
      <c r="N713" s="6" t="s">
        <v>653</v>
      </c>
      <c r="O713" s="6" t="s">
        <v>653</v>
      </c>
      <c r="P713" s="6" t="s">
        <v>653</v>
      </c>
      <c r="Q713" s="6" t="s">
        <v>653</v>
      </c>
    </row>
    <row r="714" spans="1:17">
      <c r="A714" s="6" t="s">
        <v>1340</v>
      </c>
      <c r="B714" s="6" t="s">
        <v>1341</v>
      </c>
      <c r="C714" s="6" t="s">
        <v>653</v>
      </c>
      <c r="D714" s="6" t="s">
        <v>653</v>
      </c>
      <c r="E714" s="6" t="s">
        <v>653</v>
      </c>
      <c r="F714" s="6" t="s">
        <v>653</v>
      </c>
      <c r="G714" s="6" t="s">
        <v>653</v>
      </c>
      <c r="H714" s="6" t="s">
        <v>653</v>
      </c>
      <c r="I714" s="6" t="s">
        <v>653</v>
      </c>
      <c r="J714" s="6" t="s">
        <v>653</v>
      </c>
      <c r="K714" s="6" t="s">
        <v>653</v>
      </c>
      <c r="L714" s="6" t="s">
        <v>653</v>
      </c>
      <c r="M714" s="6" t="s">
        <v>653</v>
      </c>
      <c r="N714" s="6" t="s">
        <v>653</v>
      </c>
      <c r="O714" s="6" t="s">
        <v>653</v>
      </c>
      <c r="P714" s="6" t="s">
        <v>653</v>
      </c>
      <c r="Q714" s="6" t="s">
        <v>653</v>
      </c>
    </row>
    <row r="715" spans="1:17">
      <c r="A715" s="6" t="s">
        <v>1342</v>
      </c>
      <c r="B715" s="6" t="s">
        <v>1343</v>
      </c>
      <c r="C715" s="6" t="s">
        <v>653</v>
      </c>
      <c r="D715" s="6" t="s">
        <v>653</v>
      </c>
      <c r="E715" s="6" t="s">
        <v>653</v>
      </c>
      <c r="F715" s="6" t="s">
        <v>653</v>
      </c>
      <c r="G715" s="6" t="s">
        <v>653</v>
      </c>
      <c r="H715" s="6" t="s">
        <v>653</v>
      </c>
      <c r="I715" s="6" t="s">
        <v>653</v>
      </c>
      <c r="J715" s="6" t="s">
        <v>653</v>
      </c>
      <c r="K715" s="6" t="s">
        <v>653</v>
      </c>
      <c r="L715" s="6" t="s">
        <v>653</v>
      </c>
      <c r="M715" s="6" t="s">
        <v>653</v>
      </c>
      <c r="N715" s="6" t="s">
        <v>653</v>
      </c>
      <c r="O715" s="6" t="s">
        <v>653</v>
      </c>
      <c r="P715" s="6" t="s">
        <v>653</v>
      </c>
      <c r="Q715" s="6" t="s">
        <v>653</v>
      </c>
    </row>
    <row r="716" spans="1:17">
      <c r="A716" s="6" t="s">
        <v>1344</v>
      </c>
      <c r="B716" s="6" t="s">
        <v>1345</v>
      </c>
      <c r="C716" s="6" t="s">
        <v>653</v>
      </c>
      <c r="D716" s="6" t="s">
        <v>653</v>
      </c>
      <c r="E716" s="6" t="s">
        <v>653</v>
      </c>
      <c r="F716" s="6" t="s">
        <v>653</v>
      </c>
      <c r="G716" s="6" t="s">
        <v>653</v>
      </c>
      <c r="H716" s="6" t="s">
        <v>653</v>
      </c>
      <c r="I716" s="6" t="s">
        <v>653</v>
      </c>
      <c r="J716" s="6" t="s">
        <v>653</v>
      </c>
      <c r="K716" s="6" t="s">
        <v>653</v>
      </c>
      <c r="L716" s="6" t="s">
        <v>653</v>
      </c>
      <c r="M716" s="6" t="s">
        <v>653</v>
      </c>
      <c r="N716" s="6" t="s">
        <v>653</v>
      </c>
      <c r="O716" s="6" t="s">
        <v>653</v>
      </c>
      <c r="P716" s="6" t="s">
        <v>653</v>
      </c>
      <c r="Q716" s="6" t="s">
        <v>653</v>
      </c>
    </row>
    <row r="717" spans="1:17">
      <c r="A717" s="6" t="s">
        <v>1346</v>
      </c>
      <c r="B717" s="6" t="s">
        <v>1347</v>
      </c>
      <c r="C717" s="6" t="s">
        <v>653</v>
      </c>
      <c r="D717" s="6" t="s">
        <v>653</v>
      </c>
      <c r="E717" s="6" t="s">
        <v>653</v>
      </c>
      <c r="F717" s="6" t="s">
        <v>653</v>
      </c>
      <c r="G717" s="6" t="s">
        <v>653</v>
      </c>
      <c r="H717" s="6" t="s">
        <v>653</v>
      </c>
      <c r="I717" s="6" t="s">
        <v>653</v>
      </c>
      <c r="J717" s="6" t="s">
        <v>653</v>
      </c>
      <c r="K717" s="6" t="s">
        <v>653</v>
      </c>
      <c r="L717" s="6" t="s">
        <v>653</v>
      </c>
      <c r="M717" s="6" t="s">
        <v>653</v>
      </c>
      <c r="N717" s="6" t="s">
        <v>653</v>
      </c>
      <c r="O717" s="6" t="s">
        <v>653</v>
      </c>
      <c r="P717" s="6" t="s">
        <v>653</v>
      </c>
      <c r="Q717" s="6" t="s">
        <v>653</v>
      </c>
    </row>
    <row r="718" spans="1:17">
      <c r="A718" s="6" t="s">
        <v>1348</v>
      </c>
      <c r="B718" s="6" t="s">
        <v>1349</v>
      </c>
      <c r="C718" s="6">
        <v>0.45</v>
      </c>
      <c r="D718" s="6">
        <v>0.44030000000000002</v>
      </c>
      <c r="E718" s="6">
        <v>0.37</v>
      </c>
      <c r="F718" s="6">
        <v>0</v>
      </c>
      <c r="G718" s="6">
        <v>0</v>
      </c>
      <c r="H718" s="6">
        <v>0</v>
      </c>
      <c r="I718" s="6">
        <v>0</v>
      </c>
      <c r="J718" s="6">
        <v>0</v>
      </c>
      <c r="K718" s="6">
        <v>0</v>
      </c>
      <c r="L718" s="6">
        <v>0</v>
      </c>
      <c r="M718" s="6">
        <v>0</v>
      </c>
      <c r="N718" s="6" t="s">
        <v>871</v>
      </c>
      <c r="O718" s="6" t="s">
        <v>871</v>
      </c>
      <c r="P718" s="6" t="s">
        <v>871</v>
      </c>
      <c r="Q718" s="6" t="s">
        <v>871</v>
      </c>
    </row>
    <row r="719" spans="1:17">
      <c r="A719" s="6" t="s">
        <v>1350</v>
      </c>
      <c r="B719" s="6" t="s">
        <v>1351</v>
      </c>
      <c r="C719" s="6">
        <v>0.54700000000000004</v>
      </c>
      <c r="D719" s="6" t="s">
        <v>327</v>
      </c>
      <c r="E719" s="6" t="s">
        <v>327</v>
      </c>
      <c r="F719" s="6">
        <v>0</v>
      </c>
      <c r="G719" s="6">
        <v>0</v>
      </c>
      <c r="H719" s="6">
        <v>0</v>
      </c>
      <c r="I719" s="6">
        <v>0</v>
      </c>
      <c r="J719" s="6">
        <v>0</v>
      </c>
      <c r="K719" s="6">
        <v>0</v>
      </c>
      <c r="L719" s="6">
        <v>0</v>
      </c>
      <c r="M719" s="6">
        <v>0</v>
      </c>
      <c r="N719" s="6">
        <v>0</v>
      </c>
      <c r="O719" s="6">
        <v>0</v>
      </c>
      <c r="P719" s="6">
        <v>0</v>
      </c>
      <c r="Q719" s="6">
        <v>0</v>
      </c>
    </row>
    <row r="720" spans="1:17">
      <c r="A720" s="6" t="s">
        <v>1352</v>
      </c>
      <c r="B720" s="6" t="s">
        <v>653</v>
      </c>
      <c r="C720" s="6" t="s">
        <v>653</v>
      </c>
      <c r="D720" s="6" t="s">
        <v>653</v>
      </c>
      <c r="E720" s="6" t="s">
        <v>653</v>
      </c>
      <c r="F720" s="6" t="s">
        <v>653</v>
      </c>
      <c r="G720" s="6" t="s">
        <v>653</v>
      </c>
      <c r="H720" s="6" t="s">
        <v>653</v>
      </c>
      <c r="I720" s="6" t="s">
        <v>653</v>
      </c>
      <c r="J720" s="6" t="s">
        <v>653</v>
      </c>
      <c r="K720" s="6" t="s">
        <v>653</v>
      </c>
      <c r="L720" s="6" t="s">
        <v>653</v>
      </c>
      <c r="M720" s="6" t="s">
        <v>653</v>
      </c>
      <c r="N720" s="6" t="s">
        <v>653</v>
      </c>
      <c r="O720" s="6" t="s">
        <v>653</v>
      </c>
      <c r="P720" s="6" t="s">
        <v>653</v>
      </c>
      <c r="Q720" s="6" t="s">
        <v>653</v>
      </c>
    </row>
    <row r="721" spans="1:17">
      <c r="A721" s="6" t="s">
        <v>1353</v>
      </c>
      <c r="B721" s="6" t="s">
        <v>1354</v>
      </c>
      <c r="C721" s="6" t="s">
        <v>653</v>
      </c>
      <c r="D721" s="6" t="s">
        <v>653</v>
      </c>
      <c r="E721" s="6" t="s">
        <v>653</v>
      </c>
      <c r="F721" s="6" t="s">
        <v>653</v>
      </c>
      <c r="G721" s="6" t="s">
        <v>653</v>
      </c>
      <c r="H721" s="6" t="s">
        <v>653</v>
      </c>
      <c r="I721" s="6" t="s">
        <v>653</v>
      </c>
      <c r="J721" s="6" t="s">
        <v>653</v>
      </c>
      <c r="K721" s="6" t="s">
        <v>653</v>
      </c>
      <c r="L721" s="6" t="s">
        <v>653</v>
      </c>
      <c r="M721" s="6" t="s">
        <v>653</v>
      </c>
      <c r="N721" s="6" t="s">
        <v>653</v>
      </c>
      <c r="O721" s="6" t="s">
        <v>653</v>
      </c>
      <c r="P721" s="6" t="s">
        <v>653</v>
      </c>
      <c r="Q721" s="6" t="s">
        <v>653</v>
      </c>
    </row>
    <row r="722" spans="1:17">
      <c r="A722" s="6" t="s">
        <v>1355</v>
      </c>
      <c r="B722" s="6" t="s">
        <v>1356</v>
      </c>
      <c r="C722" s="6" t="s">
        <v>653</v>
      </c>
      <c r="D722" s="6" t="s">
        <v>653</v>
      </c>
      <c r="E722" s="6" t="s">
        <v>653</v>
      </c>
      <c r="F722" s="6" t="s">
        <v>653</v>
      </c>
      <c r="G722" s="6" t="s">
        <v>653</v>
      </c>
      <c r="H722" s="6" t="s">
        <v>653</v>
      </c>
      <c r="I722" s="6" t="s">
        <v>653</v>
      </c>
      <c r="J722" s="6" t="s">
        <v>653</v>
      </c>
      <c r="K722" s="6" t="s">
        <v>653</v>
      </c>
      <c r="L722" s="6" t="s">
        <v>653</v>
      </c>
      <c r="M722" s="6" t="s">
        <v>653</v>
      </c>
      <c r="N722" s="6" t="s">
        <v>653</v>
      </c>
      <c r="O722" s="6" t="s">
        <v>653</v>
      </c>
      <c r="P722" s="6" t="s">
        <v>653</v>
      </c>
      <c r="Q722" s="6" t="s">
        <v>653</v>
      </c>
    </row>
    <row r="723" spans="1:17">
      <c r="A723" s="6" t="s">
        <v>1357</v>
      </c>
      <c r="B723" s="6" t="s">
        <v>1358</v>
      </c>
      <c r="C723" s="6">
        <v>0.3</v>
      </c>
      <c r="D723" s="6">
        <v>0.2</v>
      </c>
      <c r="E723" s="6">
        <v>0</v>
      </c>
      <c r="F723" s="6">
        <v>1000</v>
      </c>
      <c r="G723" s="6">
        <v>0.3</v>
      </c>
      <c r="H723" s="6">
        <v>5000</v>
      </c>
      <c r="I723" s="6">
        <v>0.3</v>
      </c>
      <c r="J723" s="6">
        <v>20000</v>
      </c>
      <c r="K723" s="6">
        <v>0.5</v>
      </c>
      <c r="L723" s="6">
        <v>0</v>
      </c>
      <c r="M723" s="6">
        <v>0</v>
      </c>
      <c r="N723" s="6">
        <v>0</v>
      </c>
      <c r="O723" s="6">
        <v>0</v>
      </c>
      <c r="P723" s="6">
        <v>0</v>
      </c>
      <c r="Q723" s="6">
        <v>0</v>
      </c>
    </row>
    <row r="724" spans="1:17">
      <c r="A724" s="6" t="s">
        <v>1359</v>
      </c>
      <c r="B724" s="6" t="s">
        <v>1360</v>
      </c>
      <c r="C724" s="6">
        <v>0.5</v>
      </c>
      <c r="D724" s="6">
        <v>0.49</v>
      </c>
      <c r="E724" s="6">
        <v>0.47</v>
      </c>
      <c r="F724" s="6">
        <v>0</v>
      </c>
      <c r="G724" s="6">
        <v>0</v>
      </c>
      <c r="H724" s="6">
        <v>0</v>
      </c>
      <c r="I724" s="6">
        <v>0</v>
      </c>
      <c r="J724" s="6">
        <v>0</v>
      </c>
      <c r="K724" s="6">
        <v>0</v>
      </c>
      <c r="L724" s="6">
        <v>0</v>
      </c>
      <c r="M724" s="6">
        <v>0</v>
      </c>
      <c r="N724" s="6">
        <v>0</v>
      </c>
      <c r="O724" s="6">
        <v>0</v>
      </c>
      <c r="P724" s="6">
        <v>0</v>
      </c>
      <c r="Q724" s="6">
        <v>0</v>
      </c>
    </row>
    <row r="725" spans="1:17">
      <c r="A725" s="6" t="s">
        <v>1361</v>
      </c>
      <c r="B725" s="6" t="s">
        <v>1362</v>
      </c>
      <c r="C725" s="6" t="s">
        <v>653</v>
      </c>
      <c r="D725" s="6" t="s">
        <v>653</v>
      </c>
      <c r="E725" s="6" t="s">
        <v>653</v>
      </c>
      <c r="F725" s="6" t="s">
        <v>653</v>
      </c>
      <c r="G725" s="6" t="s">
        <v>653</v>
      </c>
      <c r="H725" s="6" t="s">
        <v>653</v>
      </c>
      <c r="I725" s="6" t="s">
        <v>653</v>
      </c>
      <c r="J725" s="6" t="s">
        <v>653</v>
      </c>
      <c r="K725" s="6" t="s">
        <v>653</v>
      </c>
      <c r="L725" s="6" t="s">
        <v>653</v>
      </c>
      <c r="M725" s="6" t="s">
        <v>653</v>
      </c>
      <c r="N725" s="6" t="s">
        <v>653</v>
      </c>
      <c r="O725" s="6" t="s">
        <v>653</v>
      </c>
      <c r="P725" s="6" t="s">
        <v>653</v>
      </c>
      <c r="Q725" s="6" t="s">
        <v>653</v>
      </c>
    </row>
    <row r="726" spans="1:17">
      <c r="A726" s="6" t="s">
        <v>1363</v>
      </c>
      <c r="B726" s="6" t="s">
        <v>1364</v>
      </c>
      <c r="C726" s="6" t="s">
        <v>653</v>
      </c>
      <c r="D726" s="6" t="s">
        <v>653</v>
      </c>
      <c r="E726" s="6" t="s">
        <v>653</v>
      </c>
      <c r="F726" s="6" t="s">
        <v>653</v>
      </c>
      <c r="G726" s="6" t="s">
        <v>653</v>
      </c>
      <c r="H726" s="6" t="s">
        <v>653</v>
      </c>
      <c r="I726" s="6" t="s">
        <v>653</v>
      </c>
      <c r="J726" s="6" t="s">
        <v>653</v>
      </c>
      <c r="K726" s="6" t="s">
        <v>653</v>
      </c>
      <c r="L726" s="6" t="s">
        <v>653</v>
      </c>
      <c r="M726" s="6" t="s">
        <v>653</v>
      </c>
      <c r="N726" s="6" t="s">
        <v>653</v>
      </c>
      <c r="O726" s="6" t="s">
        <v>653</v>
      </c>
      <c r="P726" s="6" t="s">
        <v>653</v>
      </c>
      <c r="Q726" s="6" t="s">
        <v>653</v>
      </c>
    </row>
    <row r="727" spans="1:17">
      <c r="A727" s="6" t="s">
        <v>1365</v>
      </c>
      <c r="B727" s="6" t="s">
        <v>1944</v>
      </c>
      <c r="C727" s="6" t="s">
        <v>653</v>
      </c>
      <c r="D727" s="6" t="s">
        <v>653</v>
      </c>
      <c r="E727" s="6" t="s">
        <v>653</v>
      </c>
      <c r="F727" s="6" t="s">
        <v>653</v>
      </c>
      <c r="G727" s="6" t="s">
        <v>653</v>
      </c>
      <c r="H727" s="6" t="s">
        <v>653</v>
      </c>
      <c r="I727" s="6" t="s">
        <v>653</v>
      </c>
      <c r="J727" s="6" t="s">
        <v>653</v>
      </c>
      <c r="K727" s="6" t="s">
        <v>653</v>
      </c>
      <c r="L727" s="6" t="s">
        <v>653</v>
      </c>
      <c r="M727" s="6" t="s">
        <v>653</v>
      </c>
      <c r="N727" s="6" t="s">
        <v>653</v>
      </c>
      <c r="O727" s="6" t="s">
        <v>653</v>
      </c>
      <c r="P727" s="6" t="s">
        <v>653</v>
      </c>
      <c r="Q727" s="6" t="s">
        <v>653</v>
      </c>
    </row>
    <row r="728" spans="1:17">
      <c r="A728" s="6" t="s">
        <v>1366</v>
      </c>
      <c r="B728" s="6" t="s">
        <v>1692</v>
      </c>
      <c r="C728" s="6" t="s">
        <v>653</v>
      </c>
      <c r="D728" s="6" t="s">
        <v>653</v>
      </c>
      <c r="E728" s="6" t="s">
        <v>653</v>
      </c>
      <c r="F728" s="6" t="s">
        <v>653</v>
      </c>
      <c r="G728" s="6" t="s">
        <v>653</v>
      </c>
      <c r="H728" s="6" t="s">
        <v>653</v>
      </c>
      <c r="I728" s="6" t="s">
        <v>653</v>
      </c>
      <c r="J728" s="6" t="s">
        <v>653</v>
      </c>
      <c r="K728" s="6" t="s">
        <v>653</v>
      </c>
      <c r="L728" s="6" t="s">
        <v>653</v>
      </c>
      <c r="M728" s="6" t="s">
        <v>653</v>
      </c>
      <c r="N728" s="6" t="s">
        <v>653</v>
      </c>
      <c r="O728" s="6" t="s">
        <v>653</v>
      </c>
      <c r="P728" s="6" t="s">
        <v>653</v>
      </c>
      <c r="Q728" s="6" t="s">
        <v>653</v>
      </c>
    </row>
    <row r="729" spans="1:17">
      <c r="A729" s="6" t="s">
        <v>1367</v>
      </c>
      <c r="B729" s="6" t="s">
        <v>1368</v>
      </c>
      <c r="C729" s="6">
        <v>0</v>
      </c>
      <c r="D729" s="6">
        <v>0</v>
      </c>
      <c r="E729" s="6">
        <v>0</v>
      </c>
      <c r="F729" s="6">
        <v>10</v>
      </c>
      <c r="G729" s="6">
        <v>1</v>
      </c>
      <c r="H729" s="6">
        <v>30</v>
      </c>
      <c r="I729" s="6">
        <v>1</v>
      </c>
      <c r="J729" s="6">
        <v>300</v>
      </c>
      <c r="K729" s="6">
        <v>1</v>
      </c>
      <c r="L729" s="6">
        <v>0</v>
      </c>
      <c r="M729" s="6">
        <v>0</v>
      </c>
      <c r="N729" s="6">
        <v>10</v>
      </c>
      <c r="O729" s="6">
        <v>0.33</v>
      </c>
      <c r="P729" s="6">
        <v>100</v>
      </c>
      <c r="Q729" s="6">
        <v>0.33</v>
      </c>
    </row>
    <row r="730" spans="1:17">
      <c r="A730" s="6" t="s">
        <v>1369</v>
      </c>
      <c r="B730" s="6" t="s">
        <v>1370</v>
      </c>
      <c r="C730" s="6" t="s">
        <v>653</v>
      </c>
      <c r="D730" s="6" t="s">
        <v>653</v>
      </c>
      <c r="E730" s="6" t="s">
        <v>653</v>
      </c>
      <c r="F730" s="6" t="s">
        <v>653</v>
      </c>
      <c r="G730" s="6" t="s">
        <v>653</v>
      </c>
      <c r="H730" s="6" t="s">
        <v>653</v>
      </c>
      <c r="I730" s="6" t="s">
        <v>653</v>
      </c>
      <c r="J730" s="6" t="s">
        <v>653</v>
      </c>
      <c r="K730" s="6" t="s">
        <v>653</v>
      </c>
      <c r="L730" s="6" t="s">
        <v>653</v>
      </c>
      <c r="M730" s="6" t="s">
        <v>653</v>
      </c>
      <c r="N730" s="6" t="s">
        <v>653</v>
      </c>
      <c r="O730" s="6" t="s">
        <v>653</v>
      </c>
      <c r="P730" s="6" t="s">
        <v>653</v>
      </c>
      <c r="Q730" s="6" t="s">
        <v>653</v>
      </c>
    </row>
    <row r="731" spans="1:17">
      <c r="A731" s="6" t="s">
        <v>1371</v>
      </c>
      <c r="B731" s="6" t="s">
        <v>653</v>
      </c>
      <c r="C731" s="6" t="s">
        <v>653</v>
      </c>
      <c r="D731" s="6" t="s">
        <v>653</v>
      </c>
      <c r="E731" s="6" t="s">
        <v>653</v>
      </c>
      <c r="F731" s="6" t="s">
        <v>653</v>
      </c>
      <c r="G731" s="6" t="s">
        <v>653</v>
      </c>
      <c r="H731" s="6" t="s">
        <v>653</v>
      </c>
      <c r="I731" s="6" t="s">
        <v>653</v>
      </c>
      <c r="J731" s="6" t="s">
        <v>653</v>
      </c>
      <c r="K731" s="6" t="s">
        <v>653</v>
      </c>
      <c r="L731" s="6" t="s">
        <v>653</v>
      </c>
      <c r="M731" s="6" t="s">
        <v>653</v>
      </c>
      <c r="N731" s="6" t="s">
        <v>653</v>
      </c>
      <c r="O731" s="6" t="s">
        <v>653</v>
      </c>
      <c r="P731" s="6" t="s">
        <v>653</v>
      </c>
      <c r="Q731" s="6" t="s">
        <v>653</v>
      </c>
    </row>
    <row r="732" spans="1:17">
      <c r="A732" s="6" t="s">
        <v>1372</v>
      </c>
      <c r="B732" s="6" t="s">
        <v>1373</v>
      </c>
      <c r="C732" s="6" t="s">
        <v>653</v>
      </c>
      <c r="D732" s="6" t="s">
        <v>653</v>
      </c>
      <c r="E732" s="6" t="s">
        <v>653</v>
      </c>
      <c r="F732" s="6" t="s">
        <v>653</v>
      </c>
      <c r="G732" s="6" t="s">
        <v>653</v>
      </c>
      <c r="H732" s="6" t="s">
        <v>653</v>
      </c>
      <c r="I732" s="6" t="s">
        <v>653</v>
      </c>
      <c r="J732" s="6" t="s">
        <v>653</v>
      </c>
      <c r="K732" s="6" t="s">
        <v>653</v>
      </c>
      <c r="L732" s="6" t="s">
        <v>653</v>
      </c>
      <c r="M732" s="6" t="s">
        <v>653</v>
      </c>
      <c r="N732" s="6" t="s">
        <v>653</v>
      </c>
      <c r="O732" s="6" t="s">
        <v>653</v>
      </c>
      <c r="P732" s="6" t="s">
        <v>653</v>
      </c>
      <c r="Q732" s="6" t="s">
        <v>653</v>
      </c>
    </row>
    <row r="733" spans="1:17">
      <c r="A733" s="6" t="s">
        <v>1374</v>
      </c>
      <c r="B733" s="6" t="s">
        <v>1375</v>
      </c>
      <c r="C733" s="6">
        <v>0.44500000000000001</v>
      </c>
      <c r="D733" s="6">
        <v>0.44500000000000001</v>
      </c>
      <c r="E733" s="6">
        <v>0.4</v>
      </c>
      <c r="F733" s="6">
        <v>0</v>
      </c>
      <c r="G733" s="6">
        <v>0</v>
      </c>
      <c r="H733" s="6">
        <v>0</v>
      </c>
      <c r="I733" s="6">
        <v>0</v>
      </c>
      <c r="J733" s="6">
        <v>2</v>
      </c>
      <c r="K733" s="6">
        <v>0.1</v>
      </c>
      <c r="L733" s="6">
        <v>0</v>
      </c>
      <c r="M733" s="6">
        <v>0</v>
      </c>
      <c r="N733" s="6">
        <v>0</v>
      </c>
      <c r="O733" s="6">
        <v>0</v>
      </c>
      <c r="P733" s="6">
        <v>0</v>
      </c>
      <c r="Q733" s="6">
        <v>0</v>
      </c>
    </row>
    <row r="734" spans="1:17">
      <c r="A734" s="6" t="s">
        <v>1376</v>
      </c>
      <c r="B734" s="6" t="s">
        <v>653</v>
      </c>
      <c r="C734" s="6" t="s">
        <v>653</v>
      </c>
      <c r="D734" s="6" t="s">
        <v>653</v>
      </c>
      <c r="E734" s="6" t="s">
        <v>653</v>
      </c>
      <c r="F734" s="6" t="s">
        <v>653</v>
      </c>
      <c r="G734" s="6" t="s">
        <v>653</v>
      </c>
      <c r="H734" s="6" t="s">
        <v>653</v>
      </c>
      <c r="I734" s="6" t="s">
        <v>653</v>
      </c>
      <c r="J734" s="6" t="s">
        <v>653</v>
      </c>
      <c r="K734" s="6" t="s">
        <v>653</v>
      </c>
      <c r="L734" s="6" t="s">
        <v>653</v>
      </c>
      <c r="M734" s="6" t="s">
        <v>653</v>
      </c>
      <c r="N734" s="6" t="s">
        <v>653</v>
      </c>
      <c r="O734" s="6" t="s">
        <v>653</v>
      </c>
      <c r="P734" s="6" t="s">
        <v>653</v>
      </c>
      <c r="Q734" s="6" t="s">
        <v>653</v>
      </c>
    </row>
    <row r="735" spans="1:17">
      <c r="A735" s="6" t="s">
        <v>1377</v>
      </c>
      <c r="B735" s="6" t="s">
        <v>1378</v>
      </c>
      <c r="C735" s="6" t="s">
        <v>653</v>
      </c>
      <c r="D735" s="6" t="s">
        <v>653</v>
      </c>
      <c r="E735" s="6" t="s">
        <v>653</v>
      </c>
      <c r="F735" s="6" t="s">
        <v>653</v>
      </c>
      <c r="G735" s="6" t="s">
        <v>653</v>
      </c>
      <c r="H735" s="6" t="s">
        <v>653</v>
      </c>
      <c r="I735" s="6" t="s">
        <v>653</v>
      </c>
      <c r="J735" s="6" t="s">
        <v>653</v>
      </c>
      <c r="K735" s="6" t="s">
        <v>653</v>
      </c>
      <c r="L735" s="6" t="s">
        <v>653</v>
      </c>
      <c r="M735" s="6" t="s">
        <v>653</v>
      </c>
      <c r="N735" s="6" t="s">
        <v>653</v>
      </c>
      <c r="O735" s="6" t="s">
        <v>653</v>
      </c>
      <c r="P735" s="6" t="s">
        <v>653</v>
      </c>
      <c r="Q735" s="6" t="s">
        <v>653</v>
      </c>
    </row>
    <row r="736" spans="1:17">
      <c r="A736" s="6" t="s">
        <v>1379</v>
      </c>
      <c r="B736" s="6" t="s">
        <v>1380</v>
      </c>
      <c r="C736" s="6" t="s">
        <v>653</v>
      </c>
      <c r="D736" s="6" t="s">
        <v>653</v>
      </c>
      <c r="E736" s="6" t="s">
        <v>653</v>
      </c>
      <c r="F736" s="6" t="s">
        <v>653</v>
      </c>
      <c r="G736" s="6" t="s">
        <v>653</v>
      </c>
      <c r="H736" s="6" t="s">
        <v>653</v>
      </c>
      <c r="I736" s="6" t="s">
        <v>653</v>
      </c>
      <c r="J736" s="6" t="s">
        <v>653</v>
      </c>
      <c r="K736" s="6" t="s">
        <v>653</v>
      </c>
      <c r="L736" s="6" t="s">
        <v>653</v>
      </c>
      <c r="M736" s="6" t="s">
        <v>653</v>
      </c>
      <c r="N736" s="6" t="s">
        <v>653</v>
      </c>
      <c r="O736" s="6" t="s">
        <v>653</v>
      </c>
      <c r="P736" s="6" t="s">
        <v>653</v>
      </c>
      <c r="Q736" s="6" t="s">
        <v>653</v>
      </c>
    </row>
    <row r="737" spans="1:17">
      <c r="A737" s="6" t="s">
        <v>1381</v>
      </c>
      <c r="B737" s="6" t="s">
        <v>1693</v>
      </c>
      <c r="C737" s="6" t="s">
        <v>653</v>
      </c>
      <c r="D737" s="6" t="s">
        <v>653</v>
      </c>
      <c r="E737" s="6" t="s">
        <v>653</v>
      </c>
      <c r="F737" s="6" t="s">
        <v>653</v>
      </c>
      <c r="G737" s="6" t="s">
        <v>653</v>
      </c>
      <c r="H737" s="6" t="s">
        <v>653</v>
      </c>
      <c r="I737" s="6" t="s">
        <v>653</v>
      </c>
      <c r="J737" s="6" t="s">
        <v>653</v>
      </c>
      <c r="K737" s="6" t="s">
        <v>653</v>
      </c>
      <c r="L737" s="6" t="s">
        <v>653</v>
      </c>
      <c r="M737" s="6" t="s">
        <v>653</v>
      </c>
      <c r="N737" s="6" t="s">
        <v>653</v>
      </c>
      <c r="O737" s="6" t="s">
        <v>653</v>
      </c>
      <c r="P737" s="6" t="s">
        <v>653</v>
      </c>
      <c r="Q737" s="6" t="s">
        <v>653</v>
      </c>
    </row>
    <row r="738" spans="1:17">
      <c r="A738" s="6" t="s">
        <v>1382</v>
      </c>
      <c r="B738" s="6" t="s">
        <v>1383</v>
      </c>
      <c r="C738" s="6" t="s">
        <v>653</v>
      </c>
      <c r="D738" s="6" t="s">
        <v>653</v>
      </c>
      <c r="E738" s="6" t="s">
        <v>653</v>
      </c>
      <c r="F738" s="6" t="s">
        <v>653</v>
      </c>
      <c r="G738" s="6" t="s">
        <v>653</v>
      </c>
      <c r="H738" s="6" t="s">
        <v>653</v>
      </c>
      <c r="I738" s="6" t="s">
        <v>653</v>
      </c>
      <c r="J738" s="6" t="s">
        <v>653</v>
      </c>
      <c r="K738" s="6" t="s">
        <v>653</v>
      </c>
      <c r="L738" s="6" t="s">
        <v>653</v>
      </c>
      <c r="M738" s="6" t="s">
        <v>653</v>
      </c>
      <c r="N738" s="6" t="s">
        <v>653</v>
      </c>
      <c r="O738" s="6" t="s">
        <v>653</v>
      </c>
      <c r="P738" s="6" t="s">
        <v>653</v>
      </c>
      <c r="Q738" s="6" t="s">
        <v>653</v>
      </c>
    </row>
    <row r="739" spans="1:17">
      <c r="A739" s="6" t="s">
        <v>1384</v>
      </c>
      <c r="B739" s="6" t="s">
        <v>653</v>
      </c>
      <c r="C739" s="6" t="s">
        <v>653</v>
      </c>
      <c r="D739" s="6" t="s">
        <v>653</v>
      </c>
      <c r="E739" s="6" t="s">
        <v>653</v>
      </c>
      <c r="F739" s="6" t="s">
        <v>653</v>
      </c>
      <c r="G739" s="6" t="s">
        <v>653</v>
      </c>
      <c r="H739" s="6" t="s">
        <v>653</v>
      </c>
      <c r="I739" s="6" t="s">
        <v>653</v>
      </c>
      <c r="J739" s="6" t="s">
        <v>653</v>
      </c>
      <c r="K739" s="6" t="s">
        <v>653</v>
      </c>
      <c r="L739" s="6" t="s">
        <v>653</v>
      </c>
      <c r="M739" s="6" t="s">
        <v>653</v>
      </c>
      <c r="N739" s="6" t="s">
        <v>653</v>
      </c>
      <c r="O739" s="6" t="s">
        <v>653</v>
      </c>
      <c r="P739" s="6" t="s">
        <v>653</v>
      </c>
      <c r="Q739" s="6" t="s">
        <v>653</v>
      </c>
    </row>
    <row r="740" spans="1:17">
      <c r="A740" s="6" t="s">
        <v>1385</v>
      </c>
      <c r="B740" s="6" t="s">
        <v>1386</v>
      </c>
      <c r="C740" s="6">
        <v>0.436</v>
      </c>
      <c r="D740" s="6">
        <v>0.39</v>
      </c>
      <c r="E740" s="6">
        <v>0.37</v>
      </c>
      <c r="F740" s="6">
        <v>0</v>
      </c>
      <c r="G740" s="6">
        <v>0</v>
      </c>
      <c r="H740" s="6">
        <v>30</v>
      </c>
      <c r="I740" s="6">
        <v>0.01</v>
      </c>
      <c r="J740" s="6">
        <v>300</v>
      </c>
      <c r="K740" s="6">
        <v>0.1</v>
      </c>
      <c r="L740" s="6">
        <v>0</v>
      </c>
      <c r="M740" s="6">
        <v>0</v>
      </c>
      <c r="N740" s="6">
        <v>0</v>
      </c>
      <c r="O740" s="6">
        <v>0</v>
      </c>
      <c r="P740" s="6">
        <v>0</v>
      </c>
      <c r="Q740" s="6">
        <v>0</v>
      </c>
    </row>
    <row r="741" spans="1:17">
      <c r="A741" s="6" t="s">
        <v>1387</v>
      </c>
      <c r="B741" s="6" t="s">
        <v>1388</v>
      </c>
      <c r="C741" s="6" t="s">
        <v>653</v>
      </c>
      <c r="D741" s="6" t="s">
        <v>653</v>
      </c>
      <c r="E741" s="6" t="s">
        <v>653</v>
      </c>
      <c r="F741" s="6" t="s">
        <v>653</v>
      </c>
      <c r="G741" s="6" t="s">
        <v>653</v>
      </c>
      <c r="H741" s="6" t="s">
        <v>653</v>
      </c>
      <c r="I741" s="6" t="s">
        <v>653</v>
      </c>
      <c r="J741" s="6" t="s">
        <v>653</v>
      </c>
      <c r="K741" s="6" t="s">
        <v>653</v>
      </c>
      <c r="L741" s="6" t="s">
        <v>653</v>
      </c>
      <c r="M741" s="6" t="s">
        <v>653</v>
      </c>
      <c r="N741" s="6" t="s">
        <v>653</v>
      </c>
      <c r="O741" s="6" t="s">
        <v>653</v>
      </c>
      <c r="P741" s="6" t="s">
        <v>653</v>
      </c>
      <c r="Q741" s="6" t="s">
        <v>653</v>
      </c>
    </row>
    <row r="742" spans="1:17">
      <c r="A742" s="6" t="s">
        <v>1389</v>
      </c>
      <c r="B742" s="6" t="s">
        <v>1390</v>
      </c>
      <c r="C742" s="6" t="s">
        <v>653</v>
      </c>
      <c r="D742" s="6" t="s">
        <v>653</v>
      </c>
      <c r="E742" s="6" t="s">
        <v>653</v>
      </c>
      <c r="F742" s="6" t="s">
        <v>653</v>
      </c>
      <c r="G742" s="6" t="s">
        <v>653</v>
      </c>
      <c r="H742" s="6" t="s">
        <v>653</v>
      </c>
      <c r="I742" s="6" t="s">
        <v>653</v>
      </c>
      <c r="J742" s="6" t="s">
        <v>653</v>
      </c>
      <c r="K742" s="6" t="s">
        <v>653</v>
      </c>
      <c r="L742" s="6" t="s">
        <v>653</v>
      </c>
      <c r="M742" s="6" t="s">
        <v>653</v>
      </c>
      <c r="N742" s="6" t="s">
        <v>653</v>
      </c>
      <c r="O742" s="6" t="s">
        <v>653</v>
      </c>
      <c r="P742" s="6" t="s">
        <v>653</v>
      </c>
      <c r="Q742" s="6" t="s">
        <v>653</v>
      </c>
    </row>
    <row r="743" spans="1:17">
      <c r="A743" s="6" t="s">
        <v>1391</v>
      </c>
      <c r="B743" s="6" t="s">
        <v>1392</v>
      </c>
      <c r="C743" s="6" t="s">
        <v>653</v>
      </c>
      <c r="D743" s="6" t="s">
        <v>653</v>
      </c>
      <c r="E743" s="6" t="s">
        <v>653</v>
      </c>
      <c r="F743" s="6" t="s">
        <v>653</v>
      </c>
      <c r="G743" s="6" t="s">
        <v>653</v>
      </c>
      <c r="H743" s="6" t="s">
        <v>653</v>
      </c>
      <c r="I743" s="6" t="s">
        <v>653</v>
      </c>
      <c r="J743" s="6" t="s">
        <v>653</v>
      </c>
      <c r="K743" s="6" t="s">
        <v>653</v>
      </c>
      <c r="L743" s="6" t="s">
        <v>653</v>
      </c>
      <c r="M743" s="6" t="s">
        <v>653</v>
      </c>
      <c r="N743" s="6" t="s">
        <v>653</v>
      </c>
      <c r="O743" s="6" t="s">
        <v>653</v>
      </c>
      <c r="P743" s="6" t="s">
        <v>653</v>
      </c>
      <c r="Q743" s="6" t="s">
        <v>653</v>
      </c>
    </row>
    <row r="744" spans="1:17">
      <c r="A744" s="6" t="s">
        <v>1393</v>
      </c>
      <c r="B744" s="6" t="s">
        <v>1394</v>
      </c>
      <c r="C744" s="6" t="s">
        <v>653</v>
      </c>
      <c r="D744" s="6" t="s">
        <v>653</v>
      </c>
      <c r="E744" s="6" t="s">
        <v>653</v>
      </c>
      <c r="F744" s="6" t="s">
        <v>653</v>
      </c>
      <c r="G744" s="6" t="s">
        <v>653</v>
      </c>
      <c r="H744" s="6" t="s">
        <v>653</v>
      </c>
      <c r="I744" s="6" t="s">
        <v>653</v>
      </c>
      <c r="J744" s="6" t="s">
        <v>653</v>
      </c>
      <c r="K744" s="6" t="s">
        <v>653</v>
      </c>
      <c r="L744" s="6" t="s">
        <v>653</v>
      </c>
      <c r="M744" s="6" t="s">
        <v>653</v>
      </c>
      <c r="N744" s="6" t="s">
        <v>653</v>
      </c>
      <c r="O744" s="6" t="s">
        <v>653</v>
      </c>
      <c r="P744" s="6" t="s">
        <v>653</v>
      </c>
      <c r="Q744" s="6" t="s">
        <v>653</v>
      </c>
    </row>
    <row r="745" spans="1:17">
      <c r="A745" s="6" t="s">
        <v>1395</v>
      </c>
      <c r="B745" s="6" t="s">
        <v>1396</v>
      </c>
      <c r="C745" s="6">
        <v>0.47799999999999998</v>
      </c>
      <c r="D745" s="6">
        <v>0.42899999999999999</v>
      </c>
      <c r="E745" s="6">
        <v>0.2</v>
      </c>
      <c r="F745" s="6">
        <v>2500</v>
      </c>
      <c r="G745" s="6">
        <v>0.1</v>
      </c>
      <c r="H745" s="6">
        <v>3125</v>
      </c>
      <c r="I745" s="6">
        <v>0.2</v>
      </c>
      <c r="J745" s="6">
        <v>4000</v>
      </c>
      <c r="K745" s="6">
        <v>0.5</v>
      </c>
      <c r="L745" s="6">
        <v>2500</v>
      </c>
      <c r="M745" s="6">
        <v>0</v>
      </c>
      <c r="N745" s="6">
        <v>3125</v>
      </c>
      <c r="O745" s="6">
        <v>0.1</v>
      </c>
      <c r="P745" s="6">
        <v>4000</v>
      </c>
      <c r="Q745" s="6">
        <v>0.2</v>
      </c>
    </row>
    <row r="746" spans="1:17">
      <c r="A746" s="6" t="s">
        <v>1397</v>
      </c>
      <c r="B746" s="6" t="s">
        <v>1398</v>
      </c>
      <c r="C746" s="6" t="s">
        <v>653</v>
      </c>
      <c r="D746" s="6" t="s">
        <v>653</v>
      </c>
      <c r="E746" s="6" t="s">
        <v>653</v>
      </c>
      <c r="F746" s="6" t="s">
        <v>653</v>
      </c>
      <c r="G746" s="6" t="s">
        <v>653</v>
      </c>
      <c r="H746" s="6" t="s">
        <v>653</v>
      </c>
      <c r="I746" s="6" t="s">
        <v>653</v>
      </c>
      <c r="J746" s="6" t="s">
        <v>653</v>
      </c>
      <c r="K746" s="6" t="s">
        <v>653</v>
      </c>
      <c r="L746" s="6" t="s">
        <v>653</v>
      </c>
      <c r="M746" s="6" t="s">
        <v>653</v>
      </c>
      <c r="N746" s="6" t="s">
        <v>653</v>
      </c>
      <c r="O746" s="6" t="s">
        <v>653</v>
      </c>
      <c r="P746" s="6" t="s">
        <v>653</v>
      </c>
      <c r="Q746" s="6" t="s">
        <v>653</v>
      </c>
    </row>
    <row r="747" spans="1:17">
      <c r="A747" s="6" t="s">
        <v>1399</v>
      </c>
      <c r="B747" s="6" t="s">
        <v>1400</v>
      </c>
      <c r="C747" s="6">
        <v>0.42499999999999999</v>
      </c>
      <c r="D747" s="6">
        <v>0.41</v>
      </c>
      <c r="E747" s="6">
        <v>0.39900000000000002</v>
      </c>
      <c r="F747" s="6">
        <v>46</v>
      </c>
      <c r="G747" s="6">
        <v>5.0000000000000002E-5</v>
      </c>
      <c r="H747" s="6">
        <v>53</v>
      </c>
      <c r="I747" s="6">
        <v>6.0000000000000002E-5</v>
      </c>
      <c r="J747" s="6">
        <v>100</v>
      </c>
      <c r="K747" s="6">
        <v>8.0000000000000007E-5</v>
      </c>
      <c r="L747" s="6">
        <v>0</v>
      </c>
      <c r="M747" s="6">
        <v>0</v>
      </c>
      <c r="N747" s="6">
        <v>0</v>
      </c>
      <c r="O747" s="6">
        <v>0</v>
      </c>
      <c r="P747" s="6">
        <v>0</v>
      </c>
      <c r="Q747" s="6">
        <v>0</v>
      </c>
    </row>
    <row r="748" spans="1:17">
      <c r="A748" s="6" t="s">
        <v>1401</v>
      </c>
      <c r="B748" s="6" t="s">
        <v>653</v>
      </c>
      <c r="C748" s="6" t="s">
        <v>653</v>
      </c>
      <c r="D748" s="6" t="s">
        <v>653</v>
      </c>
      <c r="E748" s="6" t="s">
        <v>653</v>
      </c>
      <c r="F748" s="6" t="s">
        <v>653</v>
      </c>
      <c r="G748" s="6" t="s">
        <v>653</v>
      </c>
      <c r="H748" s="6" t="s">
        <v>653</v>
      </c>
      <c r="I748" s="6" t="s">
        <v>653</v>
      </c>
      <c r="J748" s="6" t="s">
        <v>653</v>
      </c>
      <c r="K748" s="6" t="s">
        <v>653</v>
      </c>
      <c r="L748" s="6" t="s">
        <v>653</v>
      </c>
      <c r="M748" s="6" t="s">
        <v>653</v>
      </c>
      <c r="N748" s="6" t="s">
        <v>653</v>
      </c>
      <c r="O748" s="6" t="s">
        <v>653</v>
      </c>
      <c r="P748" s="6" t="s">
        <v>653</v>
      </c>
      <c r="Q748" s="6" t="s">
        <v>653</v>
      </c>
    </row>
    <row r="749" spans="1:17">
      <c r="A749" s="6" t="s">
        <v>1402</v>
      </c>
      <c r="B749" s="6" t="s">
        <v>1403</v>
      </c>
      <c r="C749" s="6" t="s">
        <v>653</v>
      </c>
      <c r="D749" s="6" t="s">
        <v>653</v>
      </c>
      <c r="E749" s="6" t="s">
        <v>653</v>
      </c>
      <c r="F749" s="6" t="s">
        <v>653</v>
      </c>
      <c r="G749" s="6" t="s">
        <v>653</v>
      </c>
      <c r="H749" s="6" t="s">
        <v>653</v>
      </c>
      <c r="I749" s="6" t="s">
        <v>653</v>
      </c>
      <c r="J749" s="6" t="s">
        <v>653</v>
      </c>
      <c r="K749" s="6" t="s">
        <v>653</v>
      </c>
      <c r="L749" s="6" t="s">
        <v>653</v>
      </c>
      <c r="M749" s="6" t="s">
        <v>653</v>
      </c>
      <c r="N749" s="6" t="s">
        <v>653</v>
      </c>
      <c r="O749" s="6" t="s">
        <v>653</v>
      </c>
      <c r="P749" s="6" t="s">
        <v>653</v>
      </c>
      <c r="Q749" s="6" t="s">
        <v>653</v>
      </c>
    </row>
    <row r="750" spans="1:17">
      <c r="A750" s="6" t="s">
        <v>1404</v>
      </c>
      <c r="B750" s="6" t="s">
        <v>1405</v>
      </c>
      <c r="C750" s="6">
        <v>0.4</v>
      </c>
      <c r="D750" s="6">
        <v>0.3</v>
      </c>
      <c r="E750" s="6">
        <v>0</v>
      </c>
      <c r="F750" s="6">
        <v>0</v>
      </c>
      <c r="G750" s="6">
        <v>0</v>
      </c>
      <c r="H750" s="6" t="s">
        <v>1318</v>
      </c>
      <c r="I750" s="6" t="s">
        <v>1318</v>
      </c>
      <c r="J750" s="6" t="s">
        <v>1318</v>
      </c>
      <c r="K750" s="6" t="s">
        <v>1318</v>
      </c>
      <c r="L750" s="6">
        <v>0</v>
      </c>
      <c r="M750" s="6">
        <v>0</v>
      </c>
      <c r="N750" s="6" t="s">
        <v>1318</v>
      </c>
      <c r="O750" s="6" t="s">
        <v>1318</v>
      </c>
      <c r="P750" s="6" t="s">
        <v>1318</v>
      </c>
      <c r="Q750" s="6" t="s">
        <v>1318</v>
      </c>
    </row>
    <row r="751" spans="1:17">
      <c r="A751" s="6" t="s">
        <v>1406</v>
      </c>
      <c r="B751" s="6" t="s">
        <v>1407</v>
      </c>
      <c r="C751" s="6" t="s">
        <v>653</v>
      </c>
      <c r="D751" s="6" t="s">
        <v>653</v>
      </c>
      <c r="E751" s="6" t="s">
        <v>653</v>
      </c>
      <c r="F751" s="6" t="s">
        <v>653</v>
      </c>
      <c r="G751" s="6" t="s">
        <v>653</v>
      </c>
      <c r="H751" s="6" t="s">
        <v>653</v>
      </c>
      <c r="I751" s="6" t="s">
        <v>653</v>
      </c>
      <c r="J751" s="6" t="s">
        <v>653</v>
      </c>
      <c r="K751" s="6" t="s">
        <v>653</v>
      </c>
      <c r="L751" s="6" t="s">
        <v>653</v>
      </c>
      <c r="M751" s="6" t="s">
        <v>653</v>
      </c>
      <c r="N751" s="6" t="s">
        <v>653</v>
      </c>
      <c r="O751" s="6" t="s">
        <v>653</v>
      </c>
      <c r="P751" s="6" t="s">
        <v>653</v>
      </c>
      <c r="Q751" s="6" t="s">
        <v>653</v>
      </c>
    </row>
    <row r="752" spans="1:17">
      <c r="A752" s="6" t="s">
        <v>1408</v>
      </c>
      <c r="B752" s="6" t="s">
        <v>653</v>
      </c>
      <c r="C752" s="6" t="s">
        <v>653</v>
      </c>
      <c r="D752" s="6" t="s">
        <v>653</v>
      </c>
      <c r="E752" s="6" t="s">
        <v>653</v>
      </c>
      <c r="F752" s="6" t="s">
        <v>653</v>
      </c>
      <c r="G752" s="6" t="s">
        <v>653</v>
      </c>
      <c r="H752" s="6" t="s">
        <v>653</v>
      </c>
      <c r="I752" s="6" t="s">
        <v>653</v>
      </c>
      <c r="J752" s="6" t="s">
        <v>653</v>
      </c>
      <c r="K752" s="6" t="s">
        <v>653</v>
      </c>
      <c r="L752" s="6" t="s">
        <v>653</v>
      </c>
      <c r="M752" s="6" t="s">
        <v>653</v>
      </c>
      <c r="N752" s="6" t="s">
        <v>653</v>
      </c>
      <c r="O752" s="6" t="s">
        <v>653</v>
      </c>
      <c r="P752" s="6" t="s">
        <v>653</v>
      </c>
      <c r="Q752" s="6" t="s">
        <v>653</v>
      </c>
    </row>
    <row r="753" spans="1:17">
      <c r="A753" s="6" t="s">
        <v>1409</v>
      </c>
      <c r="B753" s="6" t="s">
        <v>1517</v>
      </c>
      <c r="C753" s="6" t="s">
        <v>653</v>
      </c>
      <c r="D753" s="6" t="s">
        <v>653</v>
      </c>
      <c r="E753" s="6" t="s">
        <v>653</v>
      </c>
      <c r="F753" s="6" t="s">
        <v>653</v>
      </c>
      <c r="G753" s="6" t="s">
        <v>653</v>
      </c>
      <c r="H753" s="6" t="s">
        <v>653</v>
      </c>
      <c r="I753" s="6" t="s">
        <v>653</v>
      </c>
      <c r="J753" s="6" t="s">
        <v>653</v>
      </c>
      <c r="K753" s="6" t="s">
        <v>653</v>
      </c>
      <c r="L753" s="6" t="s">
        <v>653</v>
      </c>
      <c r="M753" s="6" t="s">
        <v>653</v>
      </c>
      <c r="N753" s="6" t="s">
        <v>653</v>
      </c>
      <c r="O753" s="6" t="s">
        <v>653</v>
      </c>
      <c r="P753" s="6" t="s">
        <v>653</v>
      </c>
      <c r="Q753" s="6" t="s">
        <v>653</v>
      </c>
    </row>
    <row r="754" spans="1:17">
      <c r="A754" s="6" t="s">
        <v>1410</v>
      </c>
      <c r="B754" s="6" t="s">
        <v>1945</v>
      </c>
      <c r="C754" s="6" t="s">
        <v>653</v>
      </c>
      <c r="D754" s="6" t="s">
        <v>653</v>
      </c>
      <c r="E754" s="6" t="s">
        <v>653</v>
      </c>
      <c r="F754" s="6" t="s">
        <v>653</v>
      </c>
      <c r="G754" s="6" t="s">
        <v>653</v>
      </c>
      <c r="H754" s="6" t="s">
        <v>653</v>
      </c>
      <c r="I754" s="6" t="s">
        <v>653</v>
      </c>
      <c r="J754" s="6" t="s">
        <v>653</v>
      </c>
      <c r="K754" s="6" t="s">
        <v>653</v>
      </c>
      <c r="L754" s="6" t="s">
        <v>653</v>
      </c>
      <c r="M754" s="6" t="s">
        <v>653</v>
      </c>
      <c r="N754" s="6" t="s">
        <v>653</v>
      </c>
      <c r="O754" s="6" t="s">
        <v>653</v>
      </c>
      <c r="P754" s="6" t="s">
        <v>653</v>
      </c>
      <c r="Q754" s="6" t="s">
        <v>653</v>
      </c>
    </row>
    <row r="755" spans="1:17">
      <c r="A755" s="6" t="s">
        <v>1411</v>
      </c>
      <c r="B755" s="6" t="s">
        <v>1412</v>
      </c>
      <c r="C755" s="6" t="s">
        <v>653</v>
      </c>
      <c r="D755" s="6" t="s">
        <v>653</v>
      </c>
      <c r="E755" s="6" t="s">
        <v>653</v>
      </c>
      <c r="F755" s="6" t="s">
        <v>653</v>
      </c>
      <c r="G755" s="6" t="s">
        <v>653</v>
      </c>
      <c r="H755" s="6" t="s">
        <v>653</v>
      </c>
      <c r="I755" s="6" t="s">
        <v>653</v>
      </c>
      <c r="J755" s="6" t="s">
        <v>653</v>
      </c>
      <c r="K755" s="6" t="s">
        <v>653</v>
      </c>
      <c r="L755" s="6" t="s">
        <v>653</v>
      </c>
      <c r="M755" s="6" t="s">
        <v>653</v>
      </c>
      <c r="N755" s="6" t="s">
        <v>653</v>
      </c>
      <c r="O755" s="6" t="s">
        <v>653</v>
      </c>
      <c r="P755" s="6" t="s">
        <v>653</v>
      </c>
      <c r="Q755" s="6" t="s">
        <v>653</v>
      </c>
    </row>
    <row r="756" spans="1:17">
      <c r="A756" s="6" t="s">
        <v>1413</v>
      </c>
      <c r="B756" s="6" t="s">
        <v>1414</v>
      </c>
      <c r="C756" s="6">
        <v>0.41</v>
      </c>
      <c r="D756" s="6">
        <v>0.41</v>
      </c>
      <c r="E756" s="6" t="s">
        <v>877</v>
      </c>
      <c r="F756" s="6">
        <v>0</v>
      </c>
      <c r="G756" s="6">
        <v>0</v>
      </c>
      <c r="H756" s="6">
        <v>0</v>
      </c>
      <c r="I756" s="6">
        <v>0</v>
      </c>
      <c r="J756" s="6">
        <v>0</v>
      </c>
      <c r="K756" s="6">
        <v>0</v>
      </c>
      <c r="L756" s="6">
        <v>0</v>
      </c>
      <c r="M756" s="6">
        <v>0</v>
      </c>
      <c r="N756" s="6">
        <v>0</v>
      </c>
      <c r="O756" s="6">
        <v>0</v>
      </c>
      <c r="P756" s="6">
        <v>0</v>
      </c>
      <c r="Q756" s="6">
        <v>0</v>
      </c>
    </row>
    <row r="757" spans="1:17">
      <c r="A757" s="6" t="s">
        <v>1415</v>
      </c>
      <c r="B757" s="6" t="s">
        <v>1416</v>
      </c>
      <c r="C757" s="6" t="s">
        <v>653</v>
      </c>
      <c r="D757" s="6" t="s">
        <v>653</v>
      </c>
      <c r="E757" s="6" t="s">
        <v>653</v>
      </c>
      <c r="F757" s="6" t="s">
        <v>653</v>
      </c>
      <c r="G757" s="6" t="s">
        <v>653</v>
      </c>
      <c r="H757" s="6" t="s">
        <v>653</v>
      </c>
      <c r="I757" s="6" t="s">
        <v>653</v>
      </c>
      <c r="J757" s="6" t="s">
        <v>653</v>
      </c>
      <c r="K757" s="6" t="s">
        <v>653</v>
      </c>
      <c r="L757" s="6" t="s">
        <v>653</v>
      </c>
      <c r="M757" s="6" t="s">
        <v>653</v>
      </c>
      <c r="N757" s="6" t="s">
        <v>653</v>
      </c>
      <c r="O757" s="6" t="s">
        <v>653</v>
      </c>
      <c r="P757" s="6" t="s">
        <v>653</v>
      </c>
      <c r="Q757" s="6" t="s">
        <v>653</v>
      </c>
    </row>
    <row r="758" spans="1:17">
      <c r="A758" s="6" t="s">
        <v>1417</v>
      </c>
      <c r="B758" s="6" t="s">
        <v>1418</v>
      </c>
      <c r="C758" s="6" t="s">
        <v>653</v>
      </c>
      <c r="D758" s="6" t="s">
        <v>653</v>
      </c>
      <c r="E758" s="6" t="s">
        <v>653</v>
      </c>
      <c r="F758" s="6" t="s">
        <v>653</v>
      </c>
      <c r="G758" s="6" t="s">
        <v>653</v>
      </c>
      <c r="H758" s="6" t="s">
        <v>653</v>
      </c>
      <c r="I758" s="6" t="s">
        <v>653</v>
      </c>
      <c r="J758" s="6" t="s">
        <v>653</v>
      </c>
      <c r="K758" s="6" t="s">
        <v>653</v>
      </c>
      <c r="L758" s="6" t="s">
        <v>653</v>
      </c>
      <c r="M758" s="6" t="s">
        <v>653</v>
      </c>
      <c r="N758" s="6" t="s">
        <v>653</v>
      </c>
      <c r="O758" s="6" t="s">
        <v>653</v>
      </c>
      <c r="P758" s="6" t="s">
        <v>653</v>
      </c>
      <c r="Q758" s="6" t="s">
        <v>653</v>
      </c>
    </row>
    <row r="759" spans="1:17">
      <c r="A759" s="6" t="s">
        <v>1419</v>
      </c>
      <c r="B759" s="6" t="s">
        <v>653</v>
      </c>
      <c r="C759" s="6" t="s">
        <v>653</v>
      </c>
      <c r="D759" s="6" t="s">
        <v>653</v>
      </c>
      <c r="E759" s="6" t="s">
        <v>653</v>
      </c>
      <c r="F759" s="6" t="s">
        <v>653</v>
      </c>
      <c r="G759" s="6" t="s">
        <v>653</v>
      </c>
      <c r="H759" s="6" t="s">
        <v>653</v>
      </c>
      <c r="I759" s="6" t="s">
        <v>653</v>
      </c>
      <c r="J759" s="6" t="s">
        <v>653</v>
      </c>
      <c r="K759" s="6" t="s">
        <v>653</v>
      </c>
      <c r="L759" s="6" t="s">
        <v>653</v>
      </c>
      <c r="M759" s="6" t="s">
        <v>653</v>
      </c>
      <c r="N759" s="6" t="s">
        <v>653</v>
      </c>
      <c r="O759" s="6" t="s">
        <v>653</v>
      </c>
      <c r="P759" s="6" t="s">
        <v>653</v>
      </c>
      <c r="Q759" s="6" t="s">
        <v>653</v>
      </c>
    </row>
    <row r="760" spans="1:17">
      <c r="A760" s="6" t="s">
        <v>1420</v>
      </c>
      <c r="B760" s="6" t="s">
        <v>1946</v>
      </c>
      <c r="C760" s="6" t="s">
        <v>653</v>
      </c>
      <c r="D760" s="6" t="s">
        <v>653</v>
      </c>
      <c r="E760" s="6" t="s">
        <v>653</v>
      </c>
      <c r="F760" s="6" t="s">
        <v>653</v>
      </c>
      <c r="G760" s="6" t="s">
        <v>653</v>
      </c>
      <c r="H760" s="6" t="s">
        <v>653</v>
      </c>
      <c r="I760" s="6" t="s">
        <v>653</v>
      </c>
      <c r="J760" s="6" t="s">
        <v>653</v>
      </c>
      <c r="K760" s="6" t="s">
        <v>653</v>
      </c>
      <c r="L760" s="6" t="s">
        <v>653</v>
      </c>
      <c r="M760" s="6" t="s">
        <v>653</v>
      </c>
      <c r="N760" s="6" t="s">
        <v>653</v>
      </c>
      <c r="O760" s="6" t="s">
        <v>653</v>
      </c>
      <c r="P760" s="6" t="s">
        <v>653</v>
      </c>
      <c r="Q760" s="6" t="s">
        <v>653</v>
      </c>
    </row>
    <row r="761" spans="1:17">
      <c r="A761" s="6" t="s">
        <v>1421</v>
      </c>
      <c r="B761" s="6" t="s">
        <v>1422</v>
      </c>
      <c r="C761" s="6" t="s">
        <v>653</v>
      </c>
      <c r="D761" s="6" t="s">
        <v>653</v>
      </c>
      <c r="E761" s="6" t="s">
        <v>653</v>
      </c>
      <c r="F761" s="6" t="s">
        <v>653</v>
      </c>
      <c r="G761" s="6" t="s">
        <v>653</v>
      </c>
      <c r="H761" s="6" t="s">
        <v>653</v>
      </c>
      <c r="I761" s="6" t="s">
        <v>653</v>
      </c>
      <c r="J761" s="6" t="s">
        <v>653</v>
      </c>
      <c r="K761" s="6" t="s">
        <v>653</v>
      </c>
      <c r="L761" s="6" t="s">
        <v>653</v>
      </c>
      <c r="M761" s="6" t="s">
        <v>653</v>
      </c>
      <c r="N761" s="6" t="s">
        <v>653</v>
      </c>
      <c r="O761" s="6" t="s">
        <v>653</v>
      </c>
      <c r="P761" s="6" t="s">
        <v>653</v>
      </c>
      <c r="Q761" s="6" t="s">
        <v>653</v>
      </c>
    </row>
    <row r="762" spans="1:17">
      <c r="A762" s="6" t="s">
        <v>1423</v>
      </c>
      <c r="B762" s="6" t="s">
        <v>1424</v>
      </c>
      <c r="C762" s="6" t="s">
        <v>653</v>
      </c>
      <c r="D762" s="6" t="s">
        <v>653</v>
      </c>
      <c r="E762" s="6" t="s">
        <v>653</v>
      </c>
      <c r="F762" s="6" t="s">
        <v>653</v>
      </c>
      <c r="G762" s="6" t="s">
        <v>653</v>
      </c>
      <c r="H762" s="6" t="s">
        <v>653</v>
      </c>
      <c r="I762" s="6" t="s">
        <v>653</v>
      </c>
      <c r="J762" s="6" t="s">
        <v>653</v>
      </c>
      <c r="K762" s="6" t="s">
        <v>653</v>
      </c>
      <c r="L762" s="6" t="s">
        <v>653</v>
      </c>
      <c r="M762" s="6" t="s">
        <v>653</v>
      </c>
      <c r="N762" s="6" t="s">
        <v>653</v>
      </c>
      <c r="O762" s="6" t="s">
        <v>653</v>
      </c>
      <c r="P762" s="6" t="s">
        <v>653</v>
      </c>
      <c r="Q762" s="6" t="s">
        <v>653</v>
      </c>
    </row>
    <row r="763" spans="1:17">
      <c r="A763" s="6" t="s">
        <v>1425</v>
      </c>
      <c r="B763" s="6" t="s">
        <v>1426</v>
      </c>
      <c r="C763" s="6" t="s">
        <v>653</v>
      </c>
      <c r="D763" s="6" t="s">
        <v>653</v>
      </c>
      <c r="E763" s="6" t="s">
        <v>653</v>
      </c>
      <c r="F763" s="6" t="s">
        <v>653</v>
      </c>
      <c r="G763" s="6" t="s">
        <v>653</v>
      </c>
      <c r="H763" s="6" t="s">
        <v>653</v>
      </c>
      <c r="I763" s="6" t="s">
        <v>653</v>
      </c>
      <c r="J763" s="6" t="s">
        <v>653</v>
      </c>
      <c r="K763" s="6" t="s">
        <v>653</v>
      </c>
      <c r="L763" s="6" t="s">
        <v>653</v>
      </c>
      <c r="M763" s="6" t="s">
        <v>653</v>
      </c>
      <c r="N763" s="6" t="s">
        <v>653</v>
      </c>
      <c r="O763" s="6" t="s">
        <v>653</v>
      </c>
      <c r="P763" s="6" t="s">
        <v>653</v>
      </c>
      <c r="Q763" s="6" t="s">
        <v>653</v>
      </c>
    </row>
    <row r="764" spans="1:17">
      <c r="A764" s="6" t="s">
        <v>1427</v>
      </c>
      <c r="B764" s="6" t="s">
        <v>1428</v>
      </c>
      <c r="C764" s="6" t="s">
        <v>653</v>
      </c>
      <c r="D764" s="6" t="s">
        <v>653</v>
      </c>
      <c r="E764" s="6" t="s">
        <v>653</v>
      </c>
      <c r="F764" s="6" t="s">
        <v>653</v>
      </c>
      <c r="G764" s="6" t="s">
        <v>653</v>
      </c>
      <c r="H764" s="6" t="s">
        <v>653</v>
      </c>
      <c r="I764" s="6" t="s">
        <v>653</v>
      </c>
      <c r="J764" s="6" t="s">
        <v>653</v>
      </c>
      <c r="K764" s="6" t="s">
        <v>653</v>
      </c>
      <c r="L764" s="6" t="s">
        <v>653</v>
      </c>
      <c r="M764" s="6" t="s">
        <v>653</v>
      </c>
      <c r="N764" s="6" t="s">
        <v>653</v>
      </c>
      <c r="O764" s="6" t="s">
        <v>653</v>
      </c>
      <c r="P764" s="6" t="s">
        <v>653</v>
      </c>
      <c r="Q764" s="6" t="s">
        <v>653</v>
      </c>
    </row>
    <row r="765" spans="1:17">
      <c r="A765" s="6" t="s">
        <v>1429</v>
      </c>
      <c r="B765" s="6" t="s">
        <v>1430</v>
      </c>
      <c r="C765" s="6" t="s">
        <v>653</v>
      </c>
      <c r="D765" s="6" t="s">
        <v>653</v>
      </c>
      <c r="E765" s="6" t="s">
        <v>653</v>
      </c>
      <c r="F765" s="6" t="s">
        <v>653</v>
      </c>
      <c r="G765" s="6" t="s">
        <v>653</v>
      </c>
      <c r="H765" s="6" t="s">
        <v>653</v>
      </c>
      <c r="I765" s="6" t="s">
        <v>653</v>
      </c>
      <c r="J765" s="6" t="s">
        <v>653</v>
      </c>
      <c r="K765" s="6" t="s">
        <v>653</v>
      </c>
      <c r="L765" s="6" t="s">
        <v>653</v>
      </c>
      <c r="M765" s="6" t="s">
        <v>653</v>
      </c>
      <c r="N765" s="6" t="s">
        <v>653</v>
      </c>
      <c r="O765" s="6" t="s">
        <v>653</v>
      </c>
      <c r="P765" s="6" t="s">
        <v>653</v>
      </c>
      <c r="Q765" s="6" t="s">
        <v>653</v>
      </c>
    </row>
    <row r="766" spans="1:17">
      <c r="A766" s="6" t="s">
        <v>1431</v>
      </c>
      <c r="B766" s="6" t="s">
        <v>1432</v>
      </c>
      <c r="C766" s="6" t="s">
        <v>653</v>
      </c>
      <c r="D766" s="6" t="s">
        <v>653</v>
      </c>
      <c r="E766" s="6" t="s">
        <v>653</v>
      </c>
      <c r="F766" s="6" t="s">
        <v>653</v>
      </c>
      <c r="G766" s="6" t="s">
        <v>653</v>
      </c>
      <c r="H766" s="6" t="s">
        <v>653</v>
      </c>
      <c r="I766" s="6" t="s">
        <v>653</v>
      </c>
      <c r="J766" s="6" t="s">
        <v>653</v>
      </c>
      <c r="K766" s="6" t="s">
        <v>653</v>
      </c>
      <c r="L766" s="6" t="s">
        <v>653</v>
      </c>
      <c r="M766" s="6" t="s">
        <v>653</v>
      </c>
      <c r="N766" s="6" t="s">
        <v>653</v>
      </c>
      <c r="O766" s="6" t="s">
        <v>653</v>
      </c>
      <c r="P766" s="6" t="s">
        <v>653</v>
      </c>
      <c r="Q766" s="6" t="s">
        <v>653</v>
      </c>
    </row>
    <row r="767" spans="1:17">
      <c r="A767" s="6" t="s">
        <v>1433</v>
      </c>
      <c r="B767" s="6" t="s">
        <v>1434</v>
      </c>
      <c r="C767" s="6" t="s">
        <v>653</v>
      </c>
      <c r="D767" s="6" t="s">
        <v>653</v>
      </c>
      <c r="E767" s="6" t="s">
        <v>653</v>
      </c>
      <c r="F767" s="6" t="s">
        <v>653</v>
      </c>
      <c r="G767" s="6" t="s">
        <v>653</v>
      </c>
      <c r="H767" s="6" t="s">
        <v>653</v>
      </c>
      <c r="I767" s="6" t="s">
        <v>653</v>
      </c>
      <c r="J767" s="6" t="s">
        <v>653</v>
      </c>
      <c r="K767" s="6" t="s">
        <v>653</v>
      </c>
      <c r="L767" s="6" t="s">
        <v>653</v>
      </c>
      <c r="M767" s="6" t="s">
        <v>653</v>
      </c>
      <c r="N767" s="6" t="s">
        <v>653</v>
      </c>
      <c r="O767" s="6" t="s">
        <v>653</v>
      </c>
      <c r="P767" s="6" t="s">
        <v>653</v>
      </c>
      <c r="Q767" s="6" t="s">
        <v>653</v>
      </c>
    </row>
    <row r="768" spans="1:17">
      <c r="A768" s="6" t="s">
        <v>1435</v>
      </c>
      <c r="B768" s="6" t="s">
        <v>1436</v>
      </c>
      <c r="C768" s="6" t="s">
        <v>653</v>
      </c>
      <c r="D768" s="6" t="s">
        <v>653</v>
      </c>
      <c r="E768" s="6" t="s">
        <v>653</v>
      </c>
      <c r="F768" s="6" t="s">
        <v>653</v>
      </c>
      <c r="G768" s="6" t="s">
        <v>653</v>
      </c>
      <c r="H768" s="6" t="s">
        <v>653</v>
      </c>
      <c r="I768" s="6" t="s">
        <v>653</v>
      </c>
      <c r="J768" s="6" t="s">
        <v>653</v>
      </c>
      <c r="K768" s="6" t="s">
        <v>653</v>
      </c>
      <c r="L768" s="6" t="s">
        <v>653</v>
      </c>
      <c r="M768" s="6" t="s">
        <v>653</v>
      </c>
      <c r="N768" s="6" t="s">
        <v>653</v>
      </c>
      <c r="O768" s="6" t="s">
        <v>653</v>
      </c>
      <c r="P768" s="6" t="s">
        <v>653</v>
      </c>
      <c r="Q768" s="6" t="s">
        <v>653</v>
      </c>
    </row>
    <row r="769" spans="1:17">
      <c r="A769" s="6" t="s">
        <v>1437</v>
      </c>
      <c r="B769" s="6" t="s">
        <v>1438</v>
      </c>
      <c r="C769" s="6" t="s">
        <v>653</v>
      </c>
      <c r="D769" s="6" t="s">
        <v>653</v>
      </c>
      <c r="E769" s="6" t="s">
        <v>653</v>
      </c>
      <c r="F769" s="6" t="s">
        <v>653</v>
      </c>
      <c r="G769" s="6" t="s">
        <v>653</v>
      </c>
      <c r="H769" s="6" t="s">
        <v>653</v>
      </c>
      <c r="I769" s="6" t="s">
        <v>653</v>
      </c>
      <c r="J769" s="6" t="s">
        <v>653</v>
      </c>
      <c r="K769" s="6" t="s">
        <v>653</v>
      </c>
      <c r="L769" s="6" t="s">
        <v>653</v>
      </c>
      <c r="M769" s="6" t="s">
        <v>653</v>
      </c>
      <c r="N769" s="6" t="s">
        <v>653</v>
      </c>
      <c r="O769" s="6" t="s">
        <v>653</v>
      </c>
      <c r="P769" s="6" t="s">
        <v>653</v>
      </c>
      <c r="Q769" s="6" t="s">
        <v>653</v>
      </c>
    </row>
    <row r="770" spans="1:17">
      <c r="A770" s="6" t="s">
        <v>1439</v>
      </c>
      <c r="B770" s="6" t="s">
        <v>1440</v>
      </c>
      <c r="C770" s="6" t="s">
        <v>653</v>
      </c>
      <c r="D770" s="6" t="s">
        <v>653</v>
      </c>
      <c r="E770" s="6" t="s">
        <v>653</v>
      </c>
      <c r="F770" s="6" t="s">
        <v>653</v>
      </c>
      <c r="G770" s="6" t="s">
        <v>653</v>
      </c>
      <c r="H770" s="6" t="s">
        <v>653</v>
      </c>
      <c r="I770" s="6" t="s">
        <v>653</v>
      </c>
      <c r="J770" s="6" t="s">
        <v>653</v>
      </c>
      <c r="K770" s="6" t="s">
        <v>653</v>
      </c>
      <c r="L770" s="6" t="s">
        <v>653</v>
      </c>
      <c r="M770" s="6" t="s">
        <v>653</v>
      </c>
      <c r="N770" s="6" t="s">
        <v>653</v>
      </c>
      <c r="O770" s="6" t="s">
        <v>653</v>
      </c>
      <c r="P770" s="6" t="s">
        <v>653</v>
      </c>
      <c r="Q770" s="6" t="s">
        <v>653</v>
      </c>
    </row>
    <row r="771" spans="1:17">
      <c r="A771" s="6" t="s">
        <v>1441</v>
      </c>
      <c r="B771" s="6" t="s">
        <v>1518</v>
      </c>
      <c r="C771" s="6" t="s">
        <v>653</v>
      </c>
      <c r="D771" s="6" t="s">
        <v>653</v>
      </c>
      <c r="E771" s="6" t="s">
        <v>653</v>
      </c>
      <c r="F771" s="6" t="s">
        <v>653</v>
      </c>
      <c r="G771" s="6" t="s">
        <v>653</v>
      </c>
      <c r="H771" s="6" t="s">
        <v>653</v>
      </c>
      <c r="I771" s="6" t="s">
        <v>653</v>
      </c>
      <c r="J771" s="6" t="s">
        <v>653</v>
      </c>
      <c r="K771" s="6" t="s">
        <v>653</v>
      </c>
      <c r="L771" s="6" t="s">
        <v>653</v>
      </c>
      <c r="M771" s="6" t="s">
        <v>653</v>
      </c>
      <c r="N771" s="6" t="s">
        <v>653</v>
      </c>
      <c r="O771" s="6" t="s">
        <v>653</v>
      </c>
      <c r="P771" s="6" t="s">
        <v>653</v>
      </c>
      <c r="Q771" s="6" t="s">
        <v>653</v>
      </c>
    </row>
    <row r="772" spans="1:17">
      <c r="A772" s="6" t="s">
        <v>1442</v>
      </c>
      <c r="B772" s="6" t="s">
        <v>1443</v>
      </c>
      <c r="C772" s="6" t="s">
        <v>653</v>
      </c>
      <c r="D772" s="6" t="s">
        <v>653</v>
      </c>
      <c r="E772" s="6" t="s">
        <v>653</v>
      </c>
      <c r="F772" s="6" t="s">
        <v>653</v>
      </c>
      <c r="G772" s="6" t="s">
        <v>653</v>
      </c>
      <c r="H772" s="6" t="s">
        <v>653</v>
      </c>
      <c r="I772" s="6" t="s">
        <v>653</v>
      </c>
      <c r="J772" s="6" t="s">
        <v>653</v>
      </c>
      <c r="K772" s="6" t="s">
        <v>653</v>
      </c>
      <c r="L772" s="6" t="s">
        <v>653</v>
      </c>
      <c r="M772" s="6" t="s">
        <v>653</v>
      </c>
      <c r="N772" s="6" t="s">
        <v>653</v>
      </c>
      <c r="O772" s="6" t="s">
        <v>653</v>
      </c>
      <c r="P772" s="6" t="s">
        <v>653</v>
      </c>
      <c r="Q772" s="6" t="s">
        <v>653</v>
      </c>
    </row>
    <row r="773" spans="1:17">
      <c r="A773" s="6" t="s">
        <v>1444</v>
      </c>
      <c r="B773" s="6" t="s">
        <v>1445</v>
      </c>
      <c r="C773" s="6" t="s">
        <v>653</v>
      </c>
      <c r="D773" s="6" t="s">
        <v>653</v>
      </c>
      <c r="E773" s="6" t="s">
        <v>653</v>
      </c>
      <c r="F773" s="6" t="s">
        <v>653</v>
      </c>
      <c r="G773" s="6" t="s">
        <v>653</v>
      </c>
      <c r="H773" s="6" t="s">
        <v>653</v>
      </c>
      <c r="I773" s="6" t="s">
        <v>653</v>
      </c>
      <c r="J773" s="6" t="s">
        <v>653</v>
      </c>
      <c r="K773" s="6" t="s">
        <v>653</v>
      </c>
      <c r="L773" s="6" t="s">
        <v>653</v>
      </c>
      <c r="M773" s="6" t="s">
        <v>653</v>
      </c>
      <c r="N773" s="6" t="s">
        <v>653</v>
      </c>
      <c r="O773" s="6" t="s">
        <v>653</v>
      </c>
      <c r="P773" s="6" t="s">
        <v>653</v>
      </c>
      <c r="Q773" s="6" t="s">
        <v>653</v>
      </c>
    </row>
    <row r="774" spans="1:17">
      <c r="A774" s="6" t="s">
        <v>1446</v>
      </c>
      <c r="B774" s="6" t="s">
        <v>1447</v>
      </c>
      <c r="C774" s="6" t="s">
        <v>653</v>
      </c>
      <c r="D774" s="6" t="s">
        <v>653</v>
      </c>
      <c r="E774" s="6" t="s">
        <v>653</v>
      </c>
      <c r="F774" s="6" t="s">
        <v>653</v>
      </c>
      <c r="G774" s="6" t="s">
        <v>653</v>
      </c>
      <c r="H774" s="6" t="s">
        <v>653</v>
      </c>
      <c r="I774" s="6" t="s">
        <v>653</v>
      </c>
      <c r="J774" s="6" t="s">
        <v>653</v>
      </c>
      <c r="K774" s="6" t="s">
        <v>653</v>
      </c>
      <c r="L774" s="6" t="s">
        <v>653</v>
      </c>
      <c r="M774" s="6" t="s">
        <v>653</v>
      </c>
      <c r="N774" s="6" t="s">
        <v>653</v>
      </c>
      <c r="O774" s="6" t="s">
        <v>653</v>
      </c>
      <c r="P774" s="6" t="s">
        <v>653</v>
      </c>
      <c r="Q774" s="6" t="s">
        <v>653</v>
      </c>
    </row>
    <row r="775" spans="1:17">
      <c r="A775" s="6" t="s">
        <v>1448</v>
      </c>
      <c r="B775" s="6" t="s">
        <v>1449</v>
      </c>
      <c r="C775" s="6">
        <v>0.33100000000000002</v>
      </c>
      <c r="D775" s="6">
        <v>0.33100000000000002</v>
      </c>
      <c r="E775" s="6">
        <v>0.33100000000000002</v>
      </c>
      <c r="F775" s="6">
        <v>29</v>
      </c>
      <c r="G775" s="6">
        <v>0.04</v>
      </c>
      <c r="H775" s="6">
        <v>50</v>
      </c>
      <c r="I775" s="6">
        <v>0.04</v>
      </c>
      <c r="J775" s="6">
        <v>500</v>
      </c>
      <c r="K775" s="6">
        <v>0.1</v>
      </c>
      <c r="L775" s="6">
        <v>0</v>
      </c>
      <c r="M775" s="6">
        <v>0</v>
      </c>
      <c r="N775" s="6">
        <v>0</v>
      </c>
      <c r="O775" s="6">
        <v>0</v>
      </c>
      <c r="P775" s="6">
        <v>0</v>
      </c>
      <c r="Q775" s="6">
        <v>0</v>
      </c>
    </row>
    <row r="776" spans="1:17">
      <c r="A776" s="6" t="s">
        <v>1450</v>
      </c>
      <c r="B776" s="6" t="s">
        <v>1451</v>
      </c>
      <c r="C776" s="6">
        <v>0.44500000000000001</v>
      </c>
      <c r="D776" s="6">
        <v>0.42</v>
      </c>
      <c r="E776" s="6">
        <v>0</v>
      </c>
      <c r="F776" s="6">
        <v>0</v>
      </c>
      <c r="G776" s="6">
        <v>0</v>
      </c>
      <c r="H776" s="6">
        <v>0</v>
      </c>
      <c r="I776" s="6">
        <v>0</v>
      </c>
      <c r="J776" s="6">
        <v>876</v>
      </c>
      <c r="K776" s="6">
        <v>1</v>
      </c>
      <c r="L776" s="6">
        <v>0</v>
      </c>
      <c r="M776" s="6">
        <v>0</v>
      </c>
      <c r="N776" s="6">
        <v>0</v>
      </c>
      <c r="O776" s="6">
        <v>0</v>
      </c>
      <c r="P776" s="6">
        <v>0</v>
      </c>
      <c r="Q776" s="6">
        <v>0</v>
      </c>
    </row>
    <row r="777" spans="1:17">
      <c r="A777" s="6" t="s">
        <v>1452</v>
      </c>
      <c r="B777" s="6" t="s">
        <v>1453</v>
      </c>
      <c r="C777" s="6" t="s">
        <v>653</v>
      </c>
      <c r="D777" s="6" t="s">
        <v>653</v>
      </c>
      <c r="E777" s="6" t="s">
        <v>653</v>
      </c>
      <c r="F777" s="6" t="s">
        <v>653</v>
      </c>
      <c r="G777" s="6" t="s">
        <v>653</v>
      </c>
      <c r="H777" s="6" t="s">
        <v>653</v>
      </c>
      <c r="I777" s="6" t="s">
        <v>653</v>
      </c>
      <c r="J777" s="6" t="s">
        <v>653</v>
      </c>
      <c r="K777" s="6" t="s">
        <v>653</v>
      </c>
      <c r="L777" s="6" t="s">
        <v>653</v>
      </c>
      <c r="M777" s="6" t="s">
        <v>653</v>
      </c>
      <c r="N777" s="6" t="s">
        <v>653</v>
      </c>
      <c r="O777" s="6" t="s">
        <v>653</v>
      </c>
      <c r="P777" s="6" t="s">
        <v>653</v>
      </c>
      <c r="Q777" s="6" t="s">
        <v>653</v>
      </c>
    </row>
    <row r="778" spans="1:17">
      <c r="A778" s="6" t="s">
        <v>1454</v>
      </c>
      <c r="B778" s="6" t="s">
        <v>1455</v>
      </c>
      <c r="C778" s="6" t="s">
        <v>653</v>
      </c>
      <c r="D778" s="6" t="s">
        <v>653</v>
      </c>
      <c r="E778" s="6" t="s">
        <v>653</v>
      </c>
      <c r="F778" s="6" t="s">
        <v>653</v>
      </c>
      <c r="G778" s="6" t="s">
        <v>653</v>
      </c>
      <c r="H778" s="6" t="s">
        <v>653</v>
      </c>
      <c r="I778" s="6" t="s">
        <v>653</v>
      </c>
      <c r="J778" s="6" t="s">
        <v>653</v>
      </c>
      <c r="K778" s="6" t="s">
        <v>653</v>
      </c>
      <c r="L778" s="6" t="s">
        <v>653</v>
      </c>
      <c r="M778" s="6" t="s">
        <v>653</v>
      </c>
      <c r="N778" s="6" t="s">
        <v>653</v>
      </c>
      <c r="O778" s="6" t="s">
        <v>653</v>
      </c>
      <c r="P778" s="6" t="s">
        <v>653</v>
      </c>
      <c r="Q778" s="6" t="s">
        <v>653</v>
      </c>
    </row>
    <row r="779" spans="1:17">
      <c r="A779" s="6" t="s">
        <v>1456</v>
      </c>
      <c r="B779" s="6" t="s">
        <v>1457</v>
      </c>
      <c r="C779" s="6" t="s">
        <v>653</v>
      </c>
      <c r="D779" s="6" t="s">
        <v>653</v>
      </c>
      <c r="E779" s="6" t="s">
        <v>653</v>
      </c>
      <c r="F779" s="6" t="s">
        <v>653</v>
      </c>
      <c r="G779" s="6" t="s">
        <v>653</v>
      </c>
      <c r="H779" s="6" t="s">
        <v>653</v>
      </c>
      <c r="I779" s="6" t="s">
        <v>653</v>
      </c>
      <c r="J779" s="6" t="s">
        <v>653</v>
      </c>
      <c r="K779" s="6" t="s">
        <v>653</v>
      </c>
      <c r="L779" s="6" t="s">
        <v>653</v>
      </c>
      <c r="M779" s="6" t="s">
        <v>653</v>
      </c>
      <c r="N779" s="6" t="s">
        <v>653</v>
      </c>
      <c r="O779" s="6" t="s">
        <v>653</v>
      </c>
      <c r="P779" s="6" t="s">
        <v>653</v>
      </c>
      <c r="Q779" s="6" t="s">
        <v>653</v>
      </c>
    </row>
    <row r="780" spans="1:17">
      <c r="A780" s="6" t="s">
        <v>1458</v>
      </c>
      <c r="B780" s="6" t="s">
        <v>1459</v>
      </c>
      <c r="C780" s="6" t="s">
        <v>653</v>
      </c>
      <c r="D780" s="6" t="s">
        <v>653</v>
      </c>
      <c r="E780" s="6" t="s">
        <v>653</v>
      </c>
      <c r="F780" s="6" t="s">
        <v>653</v>
      </c>
      <c r="G780" s="6" t="s">
        <v>653</v>
      </c>
      <c r="H780" s="6" t="s">
        <v>653</v>
      </c>
      <c r="I780" s="6" t="s">
        <v>653</v>
      </c>
      <c r="J780" s="6" t="s">
        <v>653</v>
      </c>
      <c r="K780" s="6" t="s">
        <v>653</v>
      </c>
      <c r="L780" s="6" t="s">
        <v>653</v>
      </c>
      <c r="M780" s="6" t="s">
        <v>653</v>
      </c>
      <c r="N780" s="6" t="s">
        <v>653</v>
      </c>
      <c r="O780" s="6" t="s">
        <v>653</v>
      </c>
      <c r="P780" s="6" t="s">
        <v>653</v>
      </c>
      <c r="Q780" s="6" t="s">
        <v>653</v>
      </c>
    </row>
    <row r="781" spans="1:17">
      <c r="A781" s="6" t="s">
        <v>1460</v>
      </c>
      <c r="B781" s="6" t="s">
        <v>653</v>
      </c>
      <c r="C781" s="6" t="s">
        <v>653</v>
      </c>
      <c r="D781" s="6" t="s">
        <v>653</v>
      </c>
      <c r="E781" s="6" t="s">
        <v>653</v>
      </c>
      <c r="F781" s="6" t="s">
        <v>653</v>
      </c>
      <c r="G781" s="6" t="s">
        <v>653</v>
      </c>
      <c r="H781" s="6" t="s">
        <v>653</v>
      </c>
      <c r="I781" s="6" t="s">
        <v>653</v>
      </c>
      <c r="J781" s="6" t="s">
        <v>653</v>
      </c>
      <c r="K781" s="6" t="s">
        <v>653</v>
      </c>
      <c r="L781" s="6" t="s">
        <v>653</v>
      </c>
      <c r="M781" s="6" t="s">
        <v>653</v>
      </c>
      <c r="N781" s="6" t="s">
        <v>653</v>
      </c>
      <c r="O781" s="6" t="s">
        <v>653</v>
      </c>
      <c r="P781" s="6" t="s">
        <v>653</v>
      </c>
      <c r="Q781" s="6" t="s">
        <v>653</v>
      </c>
    </row>
    <row r="782" spans="1:17">
      <c r="A782" s="6" t="s">
        <v>1461</v>
      </c>
      <c r="B782" s="6" t="s">
        <v>653</v>
      </c>
      <c r="C782" s="6" t="s">
        <v>653</v>
      </c>
      <c r="D782" s="6" t="s">
        <v>653</v>
      </c>
      <c r="E782" s="6" t="s">
        <v>653</v>
      </c>
      <c r="F782" s="6" t="s">
        <v>653</v>
      </c>
      <c r="G782" s="6" t="s">
        <v>653</v>
      </c>
      <c r="H782" s="6" t="s">
        <v>653</v>
      </c>
      <c r="I782" s="6" t="s">
        <v>653</v>
      </c>
      <c r="J782" s="6" t="s">
        <v>653</v>
      </c>
      <c r="K782" s="6" t="s">
        <v>653</v>
      </c>
      <c r="L782" s="6" t="s">
        <v>653</v>
      </c>
      <c r="M782" s="6" t="s">
        <v>653</v>
      </c>
      <c r="N782" s="6" t="s">
        <v>653</v>
      </c>
      <c r="O782" s="6" t="s">
        <v>653</v>
      </c>
      <c r="P782" s="6" t="s">
        <v>653</v>
      </c>
      <c r="Q782" s="6" t="s">
        <v>653</v>
      </c>
    </row>
    <row r="783" spans="1:17">
      <c r="A783" s="6" t="s">
        <v>1462</v>
      </c>
      <c r="B783" s="6" t="s">
        <v>653</v>
      </c>
      <c r="C783" s="6" t="s">
        <v>653</v>
      </c>
      <c r="D783" s="6" t="s">
        <v>653</v>
      </c>
      <c r="E783" s="6" t="s">
        <v>653</v>
      </c>
      <c r="F783" s="6" t="s">
        <v>653</v>
      </c>
      <c r="G783" s="6" t="s">
        <v>653</v>
      </c>
      <c r="H783" s="6" t="s">
        <v>653</v>
      </c>
      <c r="I783" s="6" t="s">
        <v>653</v>
      </c>
      <c r="J783" s="6" t="s">
        <v>653</v>
      </c>
      <c r="K783" s="6" t="s">
        <v>653</v>
      </c>
      <c r="L783" s="6" t="s">
        <v>653</v>
      </c>
      <c r="M783" s="6" t="s">
        <v>653</v>
      </c>
      <c r="N783" s="6" t="s">
        <v>653</v>
      </c>
      <c r="O783" s="6" t="s">
        <v>653</v>
      </c>
      <c r="P783" s="6" t="s">
        <v>653</v>
      </c>
      <c r="Q783" s="6" t="s">
        <v>653</v>
      </c>
    </row>
    <row r="784" spans="1:17">
      <c r="A784" s="6" t="s">
        <v>1463</v>
      </c>
      <c r="B784" s="6" t="s">
        <v>1464</v>
      </c>
      <c r="C784" s="6" t="s">
        <v>653</v>
      </c>
      <c r="D784" s="6" t="s">
        <v>653</v>
      </c>
      <c r="E784" s="6" t="s">
        <v>653</v>
      </c>
      <c r="F784" s="6" t="s">
        <v>653</v>
      </c>
      <c r="G784" s="6" t="s">
        <v>653</v>
      </c>
      <c r="H784" s="6" t="s">
        <v>653</v>
      </c>
      <c r="I784" s="6" t="s">
        <v>653</v>
      </c>
      <c r="J784" s="6" t="s">
        <v>653</v>
      </c>
      <c r="K784" s="6" t="s">
        <v>653</v>
      </c>
      <c r="L784" s="6" t="s">
        <v>653</v>
      </c>
      <c r="M784" s="6" t="s">
        <v>653</v>
      </c>
      <c r="N784" s="6" t="s">
        <v>653</v>
      </c>
      <c r="O784" s="6" t="s">
        <v>653</v>
      </c>
      <c r="P784" s="6" t="s">
        <v>653</v>
      </c>
      <c r="Q784" s="6" t="s">
        <v>653</v>
      </c>
    </row>
    <row r="785" spans="1:17">
      <c r="A785" s="6" t="s">
        <v>1465</v>
      </c>
      <c r="B785" s="6" t="s">
        <v>1466</v>
      </c>
      <c r="C785" s="6" t="s">
        <v>653</v>
      </c>
      <c r="D785" s="6" t="s">
        <v>653</v>
      </c>
      <c r="E785" s="6" t="s">
        <v>653</v>
      </c>
      <c r="F785" s="6" t="s">
        <v>653</v>
      </c>
      <c r="G785" s="6" t="s">
        <v>653</v>
      </c>
      <c r="H785" s="6" t="s">
        <v>653</v>
      </c>
      <c r="I785" s="6" t="s">
        <v>653</v>
      </c>
      <c r="J785" s="6" t="s">
        <v>653</v>
      </c>
      <c r="K785" s="6" t="s">
        <v>653</v>
      </c>
      <c r="L785" s="6" t="s">
        <v>653</v>
      </c>
      <c r="M785" s="6" t="s">
        <v>653</v>
      </c>
      <c r="N785" s="6" t="s">
        <v>653</v>
      </c>
      <c r="O785" s="6" t="s">
        <v>653</v>
      </c>
      <c r="P785" s="6" t="s">
        <v>653</v>
      </c>
      <c r="Q785" s="6" t="s">
        <v>653</v>
      </c>
    </row>
    <row r="786" spans="1:17">
      <c r="A786" s="6" t="s">
        <v>1467</v>
      </c>
      <c r="B786" s="6" t="s">
        <v>1468</v>
      </c>
      <c r="C786" s="6">
        <v>0</v>
      </c>
      <c r="D786" s="6">
        <v>0</v>
      </c>
      <c r="E786" s="6">
        <v>0</v>
      </c>
      <c r="F786" s="6">
        <v>0</v>
      </c>
      <c r="G786" s="6">
        <v>0</v>
      </c>
      <c r="H786" s="6">
        <v>0</v>
      </c>
      <c r="I786" s="6">
        <v>0</v>
      </c>
      <c r="J786" s="6">
        <v>0</v>
      </c>
      <c r="K786" s="6">
        <v>0</v>
      </c>
      <c r="L786" s="6">
        <v>0</v>
      </c>
      <c r="M786" s="6">
        <v>0</v>
      </c>
      <c r="N786" s="6">
        <v>0</v>
      </c>
      <c r="O786" s="6">
        <v>0</v>
      </c>
      <c r="P786" s="6">
        <v>0</v>
      </c>
      <c r="Q786" s="6">
        <v>0</v>
      </c>
    </row>
    <row r="787" spans="1:17">
      <c r="A787" s="6" t="s">
        <v>1469</v>
      </c>
      <c r="B787" s="6" t="s">
        <v>1470</v>
      </c>
      <c r="C787" s="6" t="s">
        <v>653</v>
      </c>
      <c r="D787" s="6" t="s">
        <v>653</v>
      </c>
      <c r="E787" s="6" t="s">
        <v>653</v>
      </c>
      <c r="F787" s="6" t="s">
        <v>653</v>
      </c>
      <c r="G787" s="6" t="s">
        <v>653</v>
      </c>
      <c r="H787" s="6" t="s">
        <v>653</v>
      </c>
      <c r="I787" s="6" t="s">
        <v>653</v>
      </c>
      <c r="J787" s="6" t="s">
        <v>653</v>
      </c>
      <c r="K787" s="6" t="s">
        <v>653</v>
      </c>
      <c r="L787" s="6" t="s">
        <v>653</v>
      </c>
      <c r="M787" s="6" t="s">
        <v>653</v>
      </c>
      <c r="N787" s="6" t="s">
        <v>653</v>
      </c>
      <c r="O787" s="6" t="s">
        <v>653</v>
      </c>
      <c r="P787" s="6" t="s">
        <v>653</v>
      </c>
      <c r="Q787" s="6" t="s">
        <v>653</v>
      </c>
    </row>
    <row r="788" spans="1:17">
      <c r="A788" s="6" t="s">
        <v>1471</v>
      </c>
      <c r="B788" s="6" t="s">
        <v>1472</v>
      </c>
      <c r="C788" s="6" t="s">
        <v>653</v>
      </c>
      <c r="D788" s="6" t="s">
        <v>653</v>
      </c>
      <c r="E788" s="6" t="s">
        <v>653</v>
      </c>
      <c r="F788" s="6" t="s">
        <v>653</v>
      </c>
      <c r="G788" s="6" t="s">
        <v>653</v>
      </c>
      <c r="H788" s="6" t="s">
        <v>653</v>
      </c>
      <c r="I788" s="6" t="s">
        <v>653</v>
      </c>
      <c r="J788" s="6" t="s">
        <v>653</v>
      </c>
      <c r="K788" s="6" t="s">
        <v>653</v>
      </c>
      <c r="L788" s="6" t="s">
        <v>653</v>
      </c>
      <c r="M788" s="6" t="s">
        <v>653</v>
      </c>
      <c r="N788" s="6" t="s">
        <v>653</v>
      </c>
      <c r="O788" s="6" t="s">
        <v>653</v>
      </c>
      <c r="P788" s="6" t="s">
        <v>653</v>
      </c>
      <c r="Q788" s="6" t="s">
        <v>653</v>
      </c>
    </row>
    <row r="789" spans="1:17">
      <c r="A789" s="6" t="s">
        <v>1473</v>
      </c>
      <c r="B789" s="6" t="s">
        <v>1474</v>
      </c>
      <c r="C789" s="6">
        <v>0.4</v>
      </c>
      <c r="D789" s="6">
        <v>0.4</v>
      </c>
      <c r="E789" s="6">
        <v>0.4</v>
      </c>
      <c r="F789" s="6">
        <v>0</v>
      </c>
      <c r="G789" s="6">
        <v>0</v>
      </c>
      <c r="H789" s="6">
        <v>0</v>
      </c>
      <c r="I789" s="6">
        <v>0</v>
      </c>
      <c r="J789" s="6">
        <v>0</v>
      </c>
      <c r="K789" s="6">
        <v>0</v>
      </c>
      <c r="L789" s="6">
        <v>0</v>
      </c>
      <c r="M789" s="6">
        <v>0</v>
      </c>
      <c r="N789" s="6">
        <v>0</v>
      </c>
      <c r="O789" s="6">
        <v>0</v>
      </c>
      <c r="P789" s="6">
        <v>0</v>
      </c>
      <c r="Q789" s="6">
        <v>0</v>
      </c>
    </row>
    <row r="790" spans="1:17">
      <c r="A790" s="6" t="s">
        <v>1475</v>
      </c>
      <c r="B790" s="6" t="s">
        <v>1476</v>
      </c>
      <c r="C790" s="6" t="s">
        <v>653</v>
      </c>
      <c r="D790" s="6" t="s">
        <v>653</v>
      </c>
      <c r="E790" s="6" t="s">
        <v>653</v>
      </c>
      <c r="F790" s="6" t="s">
        <v>653</v>
      </c>
      <c r="G790" s="6" t="s">
        <v>653</v>
      </c>
      <c r="H790" s="6" t="s">
        <v>653</v>
      </c>
      <c r="I790" s="6" t="s">
        <v>653</v>
      </c>
      <c r="J790" s="6" t="s">
        <v>653</v>
      </c>
      <c r="K790" s="6" t="s">
        <v>653</v>
      </c>
      <c r="L790" s="6" t="s">
        <v>653</v>
      </c>
      <c r="M790" s="6" t="s">
        <v>653</v>
      </c>
      <c r="N790" s="6" t="s">
        <v>653</v>
      </c>
      <c r="O790" s="6" t="s">
        <v>653</v>
      </c>
      <c r="P790" s="6" t="s">
        <v>653</v>
      </c>
      <c r="Q790" s="6" t="s">
        <v>653</v>
      </c>
    </row>
    <row r="791" spans="1:17">
      <c r="A791" s="6" t="s">
        <v>1477</v>
      </c>
      <c r="B791" s="6" t="s">
        <v>1478</v>
      </c>
      <c r="C791" s="6" t="s">
        <v>653</v>
      </c>
      <c r="D791" s="6" t="s">
        <v>653</v>
      </c>
      <c r="E791" s="6" t="s">
        <v>653</v>
      </c>
      <c r="F791" s="6" t="s">
        <v>653</v>
      </c>
      <c r="G791" s="6" t="s">
        <v>653</v>
      </c>
      <c r="H791" s="6" t="s">
        <v>653</v>
      </c>
      <c r="I791" s="6" t="s">
        <v>653</v>
      </c>
      <c r="J791" s="6" t="s">
        <v>653</v>
      </c>
      <c r="K791" s="6" t="s">
        <v>653</v>
      </c>
      <c r="L791" s="6" t="s">
        <v>653</v>
      </c>
      <c r="M791" s="6" t="s">
        <v>653</v>
      </c>
      <c r="N791" s="6" t="s">
        <v>653</v>
      </c>
      <c r="O791" s="6" t="s">
        <v>653</v>
      </c>
      <c r="P791" s="6" t="s">
        <v>653</v>
      </c>
      <c r="Q791" s="6" t="s">
        <v>653</v>
      </c>
    </row>
    <row r="792" spans="1:17">
      <c r="A792" s="6" t="s">
        <v>1479</v>
      </c>
      <c r="B792" s="6" t="s">
        <v>1480</v>
      </c>
      <c r="C792" s="6" t="s">
        <v>653</v>
      </c>
      <c r="D792" s="6" t="s">
        <v>653</v>
      </c>
      <c r="E792" s="6" t="s">
        <v>653</v>
      </c>
      <c r="F792" s="6" t="s">
        <v>653</v>
      </c>
      <c r="G792" s="6" t="s">
        <v>653</v>
      </c>
      <c r="H792" s="6" t="s">
        <v>653</v>
      </c>
      <c r="I792" s="6" t="s">
        <v>653</v>
      </c>
      <c r="J792" s="6" t="s">
        <v>653</v>
      </c>
      <c r="K792" s="6" t="s">
        <v>653</v>
      </c>
      <c r="L792" s="6" t="s">
        <v>653</v>
      </c>
      <c r="M792" s="6" t="s">
        <v>653</v>
      </c>
      <c r="N792" s="6" t="s">
        <v>653</v>
      </c>
      <c r="O792" s="6" t="s">
        <v>653</v>
      </c>
      <c r="P792" s="6" t="s">
        <v>653</v>
      </c>
      <c r="Q792" s="6" t="s">
        <v>653</v>
      </c>
    </row>
    <row r="793" spans="1:17">
      <c r="A793" s="6" t="s">
        <v>1481</v>
      </c>
      <c r="B793" s="6" t="s">
        <v>1519</v>
      </c>
      <c r="C793" s="6" t="s">
        <v>653</v>
      </c>
      <c r="D793" s="6" t="s">
        <v>653</v>
      </c>
      <c r="E793" s="6" t="s">
        <v>653</v>
      </c>
      <c r="F793" s="6" t="s">
        <v>653</v>
      </c>
      <c r="G793" s="6" t="s">
        <v>653</v>
      </c>
      <c r="H793" s="6" t="s">
        <v>653</v>
      </c>
      <c r="I793" s="6" t="s">
        <v>653</v>
      </c>
      <c r="J793" s="6" t="s">
        <v>653</v>
      </c>
      <c r="K793" s="6" t="s">
        <v>653</v>
      </c>
      <c r="L793" s="6" t="s">
        <v>653</v>
      </c>
      <c r="M793" s="6" t="s">
        <v>653</v>
      </c>
      <c r="N793" s="6" t="s">
        <v>653</v>
      </c>
      <c r="O793" s="6" t="s">
        <v>653</v>
      </c>
      <c r="P793" s="6" t="s">
        <v>653</v>
      </c>
      <c r="Q793" s="6" t="s">
        <v>653</v>
      </c>
    </row>
    <row r="794" spans="1:17">
      <c r="A794" s="6" t="s">
        <v>1482</v>
      </c>
      <c r="B794" s="6" t="s">
        <v>1483</v>
      </c>
      <c r="C794" s="6" t="s">
        <v>653</v>
      </c>
      <c r="D794" s="6" t="s">
        <v>653</v>
      </c>
      <c r="E794" s="6" t="s">
        <v>653</v>
      </c>
      <c r="F794" s="6" t="s">
        <v>653</v>
      </c>
      <c r="G794" s="6" t="s">
        <v>653</v>
      </c>
      <c r="H794" s="6" t="s">
        <v>653</v>
      </c>
      <c r="I794" s="6" t="s">
        <v>653</v>
      </c>
      <c r="J794" s="6" t="s">
        <v>653</v>
      </c>
      <c r="K794" s="6" t="s">
        <v>653</v>
      </c>
      <c r="L794" s="6" t="s">
        <v>653</v>
      </c>
      <c r="M794" s="6" t="s">
        <v>653</v>
      </c>
      <c r="N794" s="6" t="s">
        <v>653</v>
      </c>
      <c r="O794" s="6" t="s">
        <v>653</v>
      </c>
      <c r="P794" s="6" t="s">
        <v>653</v>
      </c>
      <c r="Q794" s="6" t="s">
        <v>653</v>
      </c>
    </row>
    <row r="795" spans="1:17">
      <c r="A795" s="6" t="s">
        <v>1484</v>
      </c>
      <c r="B795" s="6" t="s">
        <v>1947</v>
      </c>
      <c r="C795" s="6">
        <v>0.436</v>
      </c>
      <c r="D795" s="6">
        <v>0.39</v>
      </c>
      <c r="E795" s="6">
        <v>0.37</v>
      </c>
      <c r="F795" s="6">
        <v>0</v>
      </c>
      <c r="G795" s="6">
        <v>0</v>
      </c>
      <c r="H795" s="6">
        <v>30</v>
      </c>
      <c r="I795" s="6">
        <v>0.01</v>
      </c>
      <c r="J795" s="6">
        <v>300</v>
      </c>
      <c r="K795" s="6">
        <v>0.1</v>
      </c>
      <c r="L795" s="6">
        <v>0</v>
      </c>
      <c r="M795" s="6">
        <v>0</v>
      </c>
      <c r="N795" s="6">
        <v>0</v>
      </c>
      <c r="O795" s="6">
        <v>0</v>
      </c>
      <c r="P795" s="6">
        <v>0</v>
      </c>
      <c r="Q795" s="6">
        <v>0</v>
      </c>
    </row>
    <row r="796" spans="1:17">
      <c r="A796" s="6" t="s">
        <v>1485</v>
      </c>
      <c r="B796" s="6" t="s">
        <v>1486</v>
      </c>
      <c r="C796" s="6">
        <v>9.6000000000000002E-2</v>
      </c>
      <c r="D796" s="6">
        <v>9.6000000000000002E-2</v>
      </c>
      <c r="E796" s="6">
        <v>0</v>
      </c>
      <c r="F796" s="6">
        <v>1539.2051999999999</v>
      </c>
      <c r="G796" s="6">
        <v>2.47E-2</v>
      </c>
      <c r="H796" s="6">
        <v>5348.2390102935151</v>
      </c>
      <c r="I796" s="6">
        <v>2.47E-2</v>
      </c>
      <c r="J796" s="6">
        <v>1080000</v>
      </c>
      <c r="K796" s="6">
        <v>0.1</v>
      </c>
      <c r="L796" s="6">
        <v>0</v>
      </c>
      <c r="M796" s="6">
        <v>0</v>
      </c>
      <c r="N796" s="6">
        <v>0</v>
      </c>
      <c r="O796" s="6">
        <v>0</v>
      </c>
      <c r="P796" s="6">
        <v>540000</v>
      </c>
      <c r="Q796" s="6">
        <v>0.05</v>
      </c>
    </row>
    <row r="797" spans="1:17">
      <c r="A797" s="6" t="s">
        <v>1487</v>
      </c>
      <c r="B797" s="6" t="s">
        <v>1694</v>
      </c>
      <c r="C797" s="6" t="s">
        <v>653</v>
      </c>
      <c r="D797" s="6" t="s">
        <v>653</v>
      </c>
      <c r="E797" s="6" t="s">
        <v>653</v>
      </c>
      <c r="F797" s="6" t="s">
        <v>653</v>
      </c>
      <c r="G797" s="6" t="s">
        <v>653</v>
      </c>
      <c r="H797" s="6" t="s">
        <v>653</v>
      </c>
      <c r="I797" s="6" t="s">
        <v>653</v>
      </c>
      <c r="J797" s="6" t="s">
        <v>653</v>
      </c>
      <c r="K797" s="6" t="s">
        <v>653</v>
      </c>
      <c r="L797" s="6" t="s">
        <v>653</v>
      </c>
      <c r="M797" s="6" t="s">
        <v>653</v>
      </c>
      <c r="N797" s="6" t="s">
        <v>653</v>
      </c>
      <c r="O797" s="6" t="s">
        <v>653</v>
      </c>
      <c r="P797" s="6" t="s">
        <v>653</v>
      </c>
      <c r="Q797" s="6" t="s">
        <v>653</v>
      </c>
    </row>
    <row r="798" spans="1:17">
      <c r="A798" s="6" t="s">
        <v>1488</v>
      </c>
      <c r="B798" s="6" t="s">
        <v>653</v>
      </c>
      <c r="C798" s="6" t="s">
        <v>653</v>
      </c>
      <c r="D798" s="6" t="s">
        <v>653</v>
      </c>
      <c r="E798" s="6" t="s">
        <v>653</v>
      </c>
      <c r="F798" s="6" t="s">
        <v>653</v>
      </c>
      <c r="G798" s="6" t="s">
        <v>653</v>
      </c>
      <c r="H798" s="6" t="s">
        <v>653</v>
      </c>
      <c r="I798" s="6" t="s">
        <v>653</v>
      </c>
      <c r="J798" s="6" t="s">
        <v>653</v>
      </c>
      <c r="K798" s="6" t="s">
        <v>653</v>
      </c>
      <c r="L798" s="6" t="s">
        <v>653</v>
      </c>
      <c r="M798" s="6" t="s">
        <v>653</v>
      </c>
      <c r="N798" s="6" t="s">
        <v>653</v>
      </c>
      <c r="O798" s="6" t="s">
        <v>653</v>
      </c>
      <c r="P798" s="6" t="s">
        <v>653</v>
      </c>
      <c r="Q798" s="6" t="s">
        <v>653</v>
      </c>
    </row>
    <row r="799" spans="1:17">
      <c r="A799" s="6" t="s">
        <v>1520</v>
      </c>
      <c r="B799" s="6" t="s">
        <v>1521</v>
      </c>
      <c r="C799" s="6" t="s">
        <v>653</v>
      </c>
      <c r="D799" s="6" t="s">
        <v>653</v>
      </c>
      <c r="E799" s="6" t="s">
        <v>653</v>
      </c>
      <c r="F799" s="6" t="s">
        <v>653</v>
      </c>
      <c r="G799" s="6" t="s">
        <v>653</v>
      </c>
      <c r="H799" s="6" t="s">
        <v>653</v>
      </c>
      <c r="I799" s="6" t="s">
        <v>653</v>
      </c>
      <c r="J799" s="6" t="s">
        <v>653</v>
      </c>
      <c r="K799" s="6" t="s">
        <v>653</v>
      </c>
      <c r="L799" s="6" t="s">
        <v>653</v>
      </c>
      <c r="M799" s="6" t="s">
        <v>653</v>
      </c>
      <c r="N799" s="6" t="s">
        <v>653</v>
      </c>
      <c r="O799" s="6" t="s">
        <v>653</v>
      </c>
      <c r="P799" s="6" t="s">
        <v>653</v>
      </c>
      <c r="Q799" s="6" t="s">
        <v>653</v>
      </c>
    </row>
    <row r="800" spans="1:17">
      <c r="A800" s="6" t="s">
        <v>1522</v>
      </c>
      <c r="B800" s="6" t="s">
        <v>1523</v>
      </c>
      <c r="C800" s="6" t="s">
        <v>653</v>
      </c>
      <c r="D800" s="6" t="s">
        <v>653</v>
      </c>
      <c r="E800" s="6" t="s">
        <v>653</v>
      </c>
      <c r="F800" s="6" t="s">
        <v>653</v>
      </c>
      <c r="G800" s="6" t="s">
        <v>653</v>
      </c>
      <c r="H800" s="6" t="s">
        <v>653</v>
      </c>
      <c r="I800" s="6" t="s">
        <v>653</v>
      </c>
      <c r="J800" s="6" t="s">
        <v>653</v>
      </c>
      <c r="K800" s="6" t="s">
        <v>653</v>
      </c>
      <c r="L800" s="6" t="s">
        <v>653</v>
      </c>
      <c r="M800" s="6" t="s">
        <v>653</v>
      </c>
      <c r="N800" s="6" t="s">
        <v>653</v>
      </c>
      <c r="O800" s="6" t="s">
        <v>653</v>
      </c>
      <c r="P800" s="6" t="s">
        <v>653</v>
      </c>
      <c r="Q800" s="6" t="s">
        <v>653</v>
      </c>
    </row>
    <row r="801" spans="1:17">
      <c r="A801" s="6" t="s">
        <v>1524</v>
      </c>
      <c r="B801" s="6" t="s">
        <v>1525</v>
      </c>
      <c r="C801" s="6" t="s">
        <v>872</v>
      </c>
      <c r="D801" s="6" t="s">
        <v>872</v>
      </c>
      <c r="E801" s="6" t="s">
        <v>325</v>
      </c>
      <c r="F801" s="6">
        <v>0</v>
      </c>
      <c r="G801" s="6">
        <v>0</v>
      </c>
      <c r="H801" s="6" t="s">
        <v>871</v>
      </c>
      <c r="I801" s="6" t="s">
        <v>871</v>
      </c>
      <c r="J801" s="6" t="s">
        <v>871</v>
      </c>
      <c r="K801" s="6" t="s">
        <v>871</v>
      </c>
      <c r="L801" s="6">
        <v>0</v>
      </c>
      <c r="M801" s="6">
        <v>0</v>
      </c>
      <c r="N801" s="6">
        <v>0</v>
      </c>
      <c r="O801" s="6">
        <v>0</v>
      </c>
      <c r="P801" s="6">
        <v>0</v>
      </c>
      <c r="Q801" s="6">
        <v>0</v>
      </c>
    </row>
    <row r="802" spans="1:17">
      <c r="A802" s="6" t="s">
        <v>1526</v>
      </c>
      <c r="B802" s="6" t="s">
        <v>1695</v>
      </c>
      <c r="C802" s="6" t="s">
        <v>653</v>
      </c>
      <c r="D802" s="6" t="s">
        <v>653</v>
      </c>
      <c r="E802" s="6" t="s">
        <v>653</v>
      </c>
      <c r="F802" s="6" t="s">
        <v>653</v>
      </c>
      <c r="G802" s="6" t="s">
        <v>653</v>
      </c>
      <c r="H802" s="6" t="s">
        <v>653</v>
      </c>
      <c r="I802" s="6" t="s">
        <v>653</v>
      </c>
      <c r="J802" s="6" t="s">
        <v>653</v>
      </c>
      <c r="K802" s="6" t="s">
        <v>653</v>
      </c>
      <c r="L802" s="6" t="s">
        <v>653</v>
      </c>
      <c r="M802" s="6" t="s">
        <v>653</v>
      </c>
      <c r="N802" s="6" t="s">
        <v>653</v>
      </c>
      <c r="O802" s="6" t="s">
        <v>653</v>
      </c>
      <c r="P802" s="6" t="s">
        <v>653</v>
      </c>
      <c r="Q802" s="6" t="s">
        <v>653</v>
      </c>
    </row>
    <row r="803" spans="1:17">
      <c r="A803" s="6" t="s">
        <v>1527</v>
      </c>
      <c r="B803" s="6" t="s">
        <v>1528</v>
      </c>
      <c r="C803" s="6" t="s">
        <v>653</v>
      </c>
      <c r="D803" s="6" t="s">
        <v>653</v>
      </c>
      <c r="E803" s="6" t="s">
        <v>653</v>
      </c>
      <c r="F803" s="6" t="s">
        <v>653</v>
      </c>
      <c r="G803" s="6" t="s">
        <v>653</v>
      </c>
      <c r="H803" s="6" t="s">
        <v>653</v>
      </c>
      <c r="I803" s="6" t="s">
        <v>653</v>
      </c>
      <c r="J803" s="6" t="s">
        <v>653</v>
      </c>
      <c r="K803" s="6" t="s">
        <v>653</v>
      </c>
      <c r="L803" s="6" t="s">
        <v>653</v>
      </c>
      <c r="M803" s="6" t="s">
        <v>653</v>
      </c>
      <c r="N803" s="6" t="s">
        <v>653</v>
      </c>
      <c r="O803" s="6" t="s">
        <v>653</v>
      </c>
      <c r="P803" s="6" t="s">
        <v>653</v>
      </c>
      <c r="Q803" s="6" t="s">
        <v>653</v>
      </c>
    </row>
    <row r="804" spans="1:17">
      <c r="A804" s="6" t="s">
        <v>1529</v>
      </c>
      <c r="B804" s="6" t="s">
        <v>1530</v>
      </c>
      <c r="C804" s="6" t="s">
        <v>653</v>
      </c>
      <c r="D804" s="6" t="s">
        <v>653</v>
      </c>
      <c r="E804" s="6" t="s">
        <v>653</v>
      </c>
      <c r="F804" s="6" t="s">
        <v>653</v>
      </c>
      <c r="G804" s="6" t="s">
        <v>653</v>
      </c>
      <c r="H804" s="6" t="s">
        <v>653</v>
      </c>
      <c r="I804" s="6" t="s">
        <v>653</v>
      </c>
      <c r="J804" s="6" t="s">
        <v>653</v>
      </c>
      <c r="K804" s="6" t="s">
        <v>653</v>
      </c>
      <c r="L804" s="6" t="s">
        <v>653</v>
      </c>
      <c r="M804" s="6" t="s">
        <v>653</v>
      </c>
      <c r="N804" s="6" t="s">
        <v>653</v>
      </c>
      <c r="O804" s="6" t="s">
        <v>653</v>
      </c>
      <c r="P804" s="6" t="s">
        <v>653</v>
      </c>
      <c r="Q804" s="6" t="s">
        <v>653</v>
      </c>
    </row>
    <row r="805" spans="1:17">
      <c r="A805" s="6" t="s">
        <v>1531</v>
      </c>
      <c r="B805" s="6" t="s">
        <v>1532</v>
      </c>
      <c r="C805" s="6">
        <v>0.499</v>
      </c>
      <c r="D805" s="6">
        <v>0.499</v>
      </c>
      <c r="E805" s="6">
        <v>0.499</v>
      </c>
      <c r="F805" s="6">
        <v>0</v>
      </c>
      <c r="G805" s="6">
        <v>0</v>
      </c>
      <c r="H805" s="6">
        <v>0</v>
      </c>
      <c r="I805" s="6">
        <v>0</v>
      </c>
      <c r="J805" s="6">
        <v>0</v>
      </c>
      <c r="K805" s="6">
        <v>0</v>
      </c>
      <c r="L805" s="6">
        <v>0</v>
      </c>
      <c r="M805" s="6">
        <v>0</v>
      </c>
      <c r="N805" s="6">
        <v>0</v>
      </c>
      <c r="O805" s="6">
        <v>0</v>
      </c>
      <c r="P805" s="6">
        <v>0</v>
      </c>
      <c r="Q805" s="6">
        <v>0</v>
      </c>
    </row>
    <row r="806" spans="1:17">
      <c r="A806" s="6" t="s">
        <v>1533</v>
      </c>
      <c r="B806" s="6" t="s">
        <v>1534</v>
      </c>
      <c r="C806" s="6" t="s">
        <v>653</v>
      </c>
      <c r="D806" s="6" t="s">
        <v>653</v>
      </c>
      <c r="E806" s="6" t="s">
        <v>653</v>
      </c>
      <c r="F806" s="6" t="s">
        <v>653</v>
      </c>
      <c r="G806" s="6" t="s">
        <v>653</v>
      </c>
      <c r="H806" s="6" t="s">
        <v>653</v>
      </c>
      <c r="I806" s="6" t="s">
        <v>653</v>
      </c>
      <c r="J806" s="6" t="s">
        <v>653</v>
      </c>
      <c r="K806" s="6" t="s">
        <v>653</v>
      </c>
      <c r="L806" s="6" t="s">
        <v>653</v>
      </c>
      <c r="M806" s="6" t="s">
        <v>653</v>
      </c>
      <c r="N806" s="6" t="s">
        <v>653</v>
      </c>
      <c r="O806" s="6" t="s">
        <v>653</v>
      </c>
      <c r="P806" s="6" t="s">
        <v>653</v>
      </c>
      <c r="Q806" s="6" t="s">
        <v>653</v>
      </c>
    </row>
    <row r="807" spans="1:17">
      <c r="A807" s="6" t="s">
        <v>1535</v>
      </c>
      <c r="B807" s="6" t="s">
        <v>1536</v>
      </c>
      <c r="C807" s="6" t="s">
        <v>653</v>
      </c>
      <c r="D807" s="6" t="s">
        <v>653</v>
      </c>
      <c r="E807" s="6" t="s">
        <v>653</v>
      </c>
      <c r="F807" s="6" t="s">
        <v>653</v>
      </c>
      <c r="G807" s="6" t="s">
        <v>653</v>
      </c>
      <c r="H807" s="6" t="s">
        <v>653</v>
      </c>
      <c r="I807" s="6" t="s">
        <v>653</v>
      </c>
      <c r="J807" s="6" t="s">
        <v>653</v>
      </c>
      <c r="K807" s="6" t="s">
        <v>653</v>
      </c>
      <c r="L807" s="6" t="s">
        <v>653</v>
      </c>
      <c r="M807" s="6" t="s">
        <v>653</v>
      </c>
      <c r="N807" s="6" t="s">
        <v>653</v>
      </c>
      <c r="O807" s="6" t="s">
        <v>653</v>
      </c>
      <c r="P807" s="6" t="s">
        <v>653</v>
      </c>
      <c r="Q807" s="6" t="s">
        <v>653</v>
      </c>
    </row>
    <row r="808" spans="1:17">
      <c r="A808" s="6" t="s">
        <v>1537</v>
      </c>
      <c r="B808" s="6" t="s">
        <v>1538</v>
      </c>
      <c r="C808" s="6" t="s">
        <v>653</v>
      </c>
      <c r="D808" s="6" t="s">
        <v>653</v>
      </c>
      <c r="E808" s="6" t="s">
        <v>653</v>
      </c>
      <c r="F808" s="6" t="s">
        <v>653</v>
      </c>
      <c r="G808" s="6" t="s">
        <v>653</v>
      </c>
      <c r="H808" s="6" t="s">
        <v>653</v>
      </c>
      <c r="I808" s="6" t="s">
        <v>653</v>
      </c>
      <c r="J808" s="6" t="s">
        <v>653</v>
      </c>
      <c r="K808" s="6" t="s">
        <v>653</v>
      </c>
      <c r="L808" s="6" t="s">
        <v>653</v>
      </c>
      <c r="M808" s="6" t="s">
        <v>653</v>
      </c>
      <c r="N808" s="6" t="s">
        <v>653</v>
      </c>
      <c r="O808" s="6" t="s">
        <v>653</v>
      </c>
      <c r="P808" s="6" t="s">
        <v>653</v>
      </c>
      <c r="Q808" s="6" t="s">
        <v>653</v>
      </c>
    </row>
    <row r="809" spans="1:17">
      <c r="A809" s="6" t="s">
        <v>1539</v>
      </c>
      <c r="B809" s="6" t="s">
        <v>1540</v>
      </c>
      <c r="C809" s="6" t="s">
        <v>653</v>
      </c>
      <c r="D809" s="6" t="s">
        <v>653</v>
      </c>
      <c r="E809" s="6" t="s">
        <v>653</v>
      </c>
      <c r="F809" s="6" t="s">
        <v>653</v>
      </c>
      <c r="G809" s="6" t="s">
        <v>653</v>
      </c>
      <c r="H809" s="6" t="s">
        <v>653</v>
      </c>
      <c r="I809" s="6" t="s">
        <v>653</v>
      </c>
      <c r="J809" s="6" t="s">
        <v>653</v>
      </c>
      <c r="K809" s="6" t="s">
        <v>653</v>
      </c>
      <c r="L809" s="6" t="s">
        <v>653</v>
      </c>
      <c r="M809" s="6" t="s">
        <v>653</v>
      </c>
      <c r="N809" s="6" t="s">
        <v>653</v>
      </c>
      <c r="O809" s="6" t="s">
        <v>653</v>
      </c>
      <c r="P809" s="6" t="s">
        <v>653</v>
      </c>
      <c r="Q809" s="6" t="s">
        <v>653</v>
      </c>
    </row>
    <row r="810" spans="1:17">
      <c r="A810" s="6" t="s">
        <v>1541</v>
      </c>
      <c r="B810" s="6" t="s">
        <v>1542</v>
      </c>
      <c r="C810" s="6" t="s">
        <v>653</v>
      </c>
      <c r="D810" s="6" t="s">
        <v>653</v>
      </c>
      <c r="E810" s="6" t="s">
        <v>653</v>
      </c>
      <c r="F810" s="6" t="s">
        <v>653</v>
      </c>
      <c r="G810" s="6" t="s">
        <v>653</v>
      </c>
      <c r="H810" s="6" t="s">
        <v>653</v>
      </c>
      <c r="I810" s="6" t="s">
        <v>653</v>
      </c>
      <c r="J810" s="6" t="s">
        <v>653</v>
      </c>
      <c r="K810" s="6" t="s">
        <v>653</v>
      </c>
      <c r="L810" s="6" t="s">
        <v>653</v>
      </c>
      <c r="M810" s="6" t="s">
        <v>653</v>
      </c>
      <c r="N810" s="6" t="s">
        <v>653</v>
      </c>
      <c r="O810" s="6" t="s">
        <v>653</v>
      </c>
      <c r="P810" s="6" t="s">
        <v>653</v>
      </c>
      <c r="Q810" s="6" t="s">
        <v>653</v>
      </c>
    </row>
    <row r="811" spans="1:17">
      <c r="A811" s="6" t="s">
        <v>1543</v>
      </c>
      <c r="B811" s="6" t="s">
        <v>1544</v>
      </c>
      <c r="C811" s="6" t="s">
        <v>653</v>
      </c>
      <c r="D811" s="6" t="s">
        <v>653</v>
      </c>
      <c r="E811" s="6" t="s">
        <v>653</v>
      </c>
      <c r="F811" s="6" t="s">
        <v>653</v>
      </c>
      <c r="G811" s="6" t="s">
        <v>653</v>
      </c>
      <c r="H811" s="6" t="s">
        <v>653</v>
      </c>
      <c r="I811" s="6" t="s">
        <v>653</v>
      </c>
      <c r="J811" s="6" t="s">
        <v>653</v>
      </c>
      <c r="K811" s="6" t="s">
        <v>653</v>
      </c>
      <c r="L811" s="6" t="s">
        <v>653</v>
      </c>
      <c r="M811" s="6" t="s">
        <v>653</v>
      </c>
      <c r="N811" s="6" t="s">
        <v>653</v>
      </c>
      <c r="O811" s="6" t="s">
        <v>653</v>
      </c>
      <c r="P811" s="6" t="s">
        <v>653</v>
      </c>
      <c r="Q811" s="6" t="s">
        <v>653</v>
      </c>
    </row>
    <row r="812" spans="1:17">
      <c r="A812" s="6" t="s">
        <v>1545</v>
      </c>
      <c r="B812" s="6" t="s">
        <v>1546</v>
      </c>
      <c r="C812" s="6" t="s">
        <v>653</v>
      </c>
      <c r="D812" s="6" t="s">
        <v>653</v>
      </c>
      <c r="E812" s="6" t="s">
        <v>653</v>
      </c>
      <c r="F812" s="6" t="s">
        <v>653</v>
      </c>
      <c r="G812" s="6" t="s">
        <v>653</v>
      </c>
      <c r="H812" s="6" t="s">
        <v>653</v>
      </c>
      <c r="I812" s="6" t="s">
        <v>653</v>
      </c>
      <c r="J812" s="6" t="s">
        <v>653</v>
      </c>
      <c r="K812" s="6" t="s">
        <v>653</v>
      </c>
      <c r="L812" s="6" t="s">
        <v>653</v>
      </c>
      <c r="M812" s="6" t="s">
        <v>653</v>
      </c>
      <c r="N812" s="6" t="s">
        <v>653</v>
      </c>
      <c r="O812" s="6" t="s">
        <v>653</v>
      </c>
      <c r="P812" s="6" t="s">
        <v>653</v>
      </c>
      <c r="Q812" s="6" t="s">
        <v>653</v>
      </c>
    </row>
    <row r="813" spans="1:17">
      <c r="A813" s="6" t="s">
        <v>1547</v>
      </c>
      <c r="B813" s="6" t="s">
        <v>1548</v>
      </c>
      <c r="C813" s="6" t="s">
        <v>653</v>
      </c>
      <c r="D813" s="6" t="s">
        <v>653</v>
      </c>
      <c r="E813" s="6" t="s">
        <v>653</v>
      </c>
      <c r="F813" s="6" t="s">
        <v>653</v>
      </c>
      <c r="G813" s="6" t="s">
        <v>653</v>
      </c>
      <c r="H813" s="6" t="s">
        <v>653</v>
      </c>
      <c r="I813" s="6" t="s">
        <v>653</v>
      </c>
      <c r="J813" s="6" t="s">
        <v>653</v>
      </c>
      <c r="K813" s="6" t="s">
        <v>653</v>
      </c>
      <c r="L813" s="6" t="s">
        <v>653</v>
      </c>
      <c r="M813" s="6" t="s">
        <v>653</v>
      </c>
      <c r="N813" s="6" t="s">
        <v>653</v>
      </c>
      <c r="O813" s="6" t="s">
        <v>653</v>
      </c>
      <c r="P813" s="6" t="s">
        <v>653</v>
      </c>
      <c r="Q813" s="6" t="s">
        <v>653</v>
      </c>
    </row>
    <row r="814" spans="1:17">
      <c r="A814" s="6" t="s">
        <v>1549</v>
      </c>
      <c r="B814" s="6" t="s">
        <v>1696</v>
      </c>
      <c r="C814" s="6" t="s">
        <v>653</v>
      </c>
      <c r="D814" s="6" t="s">
        <v>653</v>
      </c>
      <c r="E814" s="6" t="s">
        <v>653</v>
      </c>
      <c r="F814" s="6" t="s">
        <v>653</v>
      </c>
      <c r="G814" s="6" t="s">
        <v>653</v>
      </c>
      <c r="H814" s="6" t="s">
        <v>653</v>
      </c>
      <c r="I814" s="6" t="s">
        <v>653</v>
      </c>
      <c r="J814" s="6" t="s">
        <v>653</v>
      </c>
      <c r="K814" s="6" t="s">
        <v>653</v>
      </c>
      <c r="L814" s="6" t="s">
        <v>653</v>
      </c>
      <c r="M814" s="6" t="s">
        <v>653</v>
      </c>
      <c r="N814" s="6" t="s">
        <v>653</v>
      </c>
      <c r="O814" s="6" t="s">
        <v>653</v>
      </c>
      <c r="P814" s="6" t="s">
        <v>653</v>
      </c>
      <c r="Q814" s="6" t="s">
        <v>653</v>
      </c>
    </row>
    <row r="815" spans="1:17">
      <c r="A815" s="6" t="s">
        <v>1550</v>
      </c>
      <c r="B815" s="6" t="s">
        <v>1551</v>
      </c>
      <c r="C815" s="6" t="s">
        <v>653</v>
      </c>
      <c r="D815" s="6" t="s">
        <v>653</v>
      </c>
      <c r="E815" s="6" t="s">
        <v>653</v>
      </c>
      <c r="F815" s="6" t="s">
        <v>653</v>
      </c>
      <c r="G815" s="6" t="s">
        <v>653</v>
      </c>
      <c r="H815" s="6" t="s">
        <v>653</v>
      </c>
      <c r="I815" s="6" t="s">
        <v>653</v>
      </c>
      <c r="J815" s="6" t="s">
        <v>653</v>
      </c>
      <c r="K815" s="6" t="s">
        <v>653</v>
      </c>
      <c r="L815" s="6" t="s">
        <v>653</v>
      </c>
      <c r="M815" s="6" t="s">
        <v>653</v>
      </c>
      <c r="N815" s="6" t="s">
        <v>653</v>
      </c>
      <c r="O815" s="6" t="s">
        <v>653</v>
      </c>
      <c r="P815" s="6" t="s">
        <v>653</v>
      </c>
      <c r="Q815" s="6" t="s">
        <v>653</v>
      </c>
    </row>
    <row r="816" spans="1:17">
      <c r="A816" s="6" t="s">
        <v>1552</v>
      </c>
      <c r="B816" s="6" t="s">
        <v>1553</v>
      </c>
      <c r="C816" s="6" t="s">
        <v>653</v>
      </c>
      <c r="D816" s="6" t="s">
        <v>653</v>
      </c>
      <c r="E816" s="6" t="s">
        <v>653</v>
      </c>
      <c r="F816" s="6" t="s">
        <v>653</v>
      </c>
      <c r="G816" s="6" t="s">
        <v>653</v>
      </c>
      <c r="H816" s="6" t="s">
        <v>653</v>
      </c>
      <c r="I816" s="6" t="s">
        <v>653</v>
      </c>
      <c r="J816" s="6" t="s">
        <v>653</v>
      </c>
      <c r="K816" s="6" t="s">
        <v>653</v>
      </c>
      <c r="L816" s="6" t="s">
        <v>653</v>
      </c>
      <c r="M816" s="6" t="s">
        <v>653</v>
      </c>
      <c r="N816" s="6" t="s">
        <v>653</v>
      </c>
      <c r="O816" s="6" t="s">
        <v>653</v>
      </c>
      <c r="P816" s="6" t="s">
        <v>653</v>
      </c>
      <c r="Q816" s="6" t="s">
        <v>653</v>
      </c>
    </row>
    <row r="817" spans="1:17">
      <c r="A817" s="6" t="s">
        <v>1554</v>
      </c>
      <c r="B817" s="6" t="s">
        <v>1555</v>
      </c>
      <c r="C817" s="6" t="s">
        <v>653</v>
      </c>
      <c r="D817" s="6" t="s">
        <v>653</v>
      </c>
      <c r="E817" s="6" t="s">
        <v>653</v>
      </c>
      <c r="F817" s="6" t="s">
        <v>653</v>
      </c>
      <c r="G817" s="6" t="s">
        <v>653</v>
      </c>
      <c r="H817" s="6" t="s">
        <v>653</v>
      </c>
      <c r="I817" s="6" t="s">
        <v>653</v>
      </c>
      <c r="J817" s="6" t="s">
        <v>653</v>
      </c>
      <c r="K817" s="6" t="s">
        <v>653</v>
      </c>
      <c r="L817" s="6" t="s">
        <v>653</v>
      </c>
      <c r="M817" s="6" t="s">
        <v>653</v>
      </c>
      <c r="N817" s="6" t="s">
        <v>653</v>
      </c>
      <c r="O817" s="6" t="s">
        <v>653</v>
      </c>
      <c r="P817" s="6" t="s">
        <v>653</v>
      </c>
      <c r="Q817" s="6" t="s">
        <v>653</v>
      </c>
    </row>
    <row r="818" spans="1:17">
      <c r="A818" s="6" t="s">
        <v>1556</v>
      </c>
      <c r="B818" s="6" t="s">
        <v>1557</v>
      </c>
      <c r="C818" s="6" t="s">
        <v>653</v>
      </c>
      <c r="D818" s="6" t="s">
        <v>653</v>
      </c>
      <c r="E818" s="6" t="s">
        <v>653</v>
      </c>
      <c r="F818" s="6" t="s">
        <v>653</v>
      </c>
      <c r="G818" s="6" t="s">
        <v>653</v>
      </c>
      <c r="H818" s="6" t="s">
        <v>653</v>
      </c>
      <c r="I818" s="6" t="s">
        <v>653</v>
      </c>
      <c r="J818" s="6" t="s">
        <v>653</v>
      </c>
      <c r="K818" s="6" t="s">
        <v>653</v>
      </c>
      <c r="L818" s="6" t="s">
        <v>653</v>
      </c>
      <c r="M818" s="6" t="s">
        <v>653</v>
      </c>
      <c r="N818" s="6" t="s">
        <v>653</v>
      </c>
      <c r="O818" s="6" t="s">
        <v>653</v>
      </c>
      <c r="P818" s="6" t="s">
        <v>653</v>
      </c>
      <c r="Q818" s="6" t="s">
        <v>653</v>
      </c>
    </row>
    <row r="819" spans="1:17">
      <c r="A819" s="6" t="s">
        <v>1558</v>
      </c>
      <c r="B819" s="6" t="s">
        <v>1559</v>
      </c>
      <c r="C819" s="6" t="s">
        <v>653</v>
      </c>
      <c r="D819" s="6" t="s">
        <v>653</v>
      </c>
      <c r="E819" s="6" t="s">
        <v>653</v>
      </c>
      <c r="F819" s="6" t="s">
        <v>653</v>
      </c>
      <c r="G819" s="6" t="s">
        <v>653</v>
      </c>
      <c r="H819" s="6" t="s">
        <v>653</v>
      </c>
      <c r="I819" s="6" t="s">
        <v>653</v>
      </c>
      <c r="J819" s="6" t="s">
        <v>653</v>
      </c>
      <c r="K819" s="6" t="s">
        <v>653</v>
      </c>
      <c r="L819" s="6" t="s">
        <v>653</v>
      </c>
      <c r="M819" s="6" t="s">
        <v>653</v>
      </c>
      <c r="N819" s="6" t="s">
        <v>653</v>
      </c>
      <c r="O819" s="6" t="s">
        <v>653</v>
      </c>
      <c r="P819" s="6" t="s">
        <v>653</v>
      </c>
      <c r="Q819" s="6" t="s">
        <v>653</v>
      </c>
    </row>
    <row r="820" spans="1:17">
      <c r="A820" s="6" t="s">
        <v>1560</v>
      </c>
      <c r="B820" s="6" t="s">
        <v>1561</v>
      </c>
      <c r="C820" s="6" t="s">
        <v>653</v>
      </c>
      <c r="D820" s="6" t="s">
        <v>653</v>
      </c>
      <c r="E820" s="6" t="s">
        <v>653</v>
      </c>
      <c r="F820" s="6" t="s">
        <v>653</v>
      </c>
      <c r="G820" s="6" t="s">
        <v>653</v>
      </c>
      <c r="H820" s="6" t="s">
        <v>653</v>
      </c>
      <c r="I820" s="6" t="s">
        <v>653</v>
      </c>
      <c r="J820" s="6" t="s">
        <v>653</v>
      </c>
      <c r="K820" s="6" t="s">
        <v>653</v>
      </c>
      <c r="L820" s="6" t="s">
        <v>653</v>
      </c>
      <c r="M820" s="6" t="s">
        <v>653</v>
      </c>
      <c r="N820" s="6" t="s">
        <v>653</v>
      </c>
      <c r="O820" s="6" t="s">
        <v>653</v>
      </c>
      <c r="P820" s="6" t="s">
        <v>653</v>
      </c>
      <c r="Q820" s="6" t="s">
        <v>653</v>
      </c>
    </row>
    <row r="821" spans="1:17">
      <c r="A821" s="6" t="s">
        <v>1562</v>
      </c>
      <c r="B821" s="6" t="s">
        <v>1697</v>
      </c>
      <c r="C821" s="6" t="s">
        <v>653</v>
      </c>
      <c r="D821" s="6" t="s">
        <v>653</v>
      </c>
      <c r="E821" s="6" t="s">
        <v>653</v>
      </c>
      <c r="F821" s="6" t="s">
        <v>653</v>
      </c>
      <c r="G821" s="6" t="s">
        <v>653</v>
      </c>
      <c r="H821" s="6" t="s">
        <v>653</v>
      </c>
      <c r="I821" s="6" t="s">
        <v>653</v>
      </c>
      <c r="J821" s="6" t="s">
        <v>653</v>
      </c>
      <c r="K821" s="6" t="s">
        <v>653</v>
      </c>
      <c r="L821" s="6" t="s">
        <v>653</v>
      </c>
      <c r="M821" s="6" t="s">
        <v>653</v>
      </c>
      <c r="N821" s="6" t="s">
        <v>653</v>
      </c>
      <c r="O821" s="6" t="s">
        <v>653</v>
      </c>
      <c r="P821" s="6" t="s">
        <v>653</v>
      </c>
      <c r="Q821" s="6" t="s">
        <v>653</v>
      </c>
    </row>
    <row r="822" spans="1:17">
      <c r="A822" s="6" t="s">
        <v>1563</v>
      </c>
      <c r="B822" s="6" t="s">
        <v>1564</v>
      </c>
      <c r="C822" s="6">
        <v>0</v>
      </c>
      <c r="D822" s="6">
        <v>0</v>
      </c>
      <c r="E822" s="6">
        <v>0</v>
      </c>
      <c r="F822" s="6">
        <v>3735</v>
      </c>
      <c r="G822" s="6">
        <v>1</v>
      </c>
      <c r="H822" s="6">
        <v>4500</v>
      </c>
      <c r="I822" s="6">
        <v>1</v>
      </c>
      <c r="J822" s="6">
        <v>4500</v>
      </c>
      <c r="K822" s="6">
        <v>1</v>
      </c>
      <c r="L822" s="6">
        <v>0</v>
      </c>
      <c r="M822" s="6">
        <v>0</v>
      </c>
      <c r="N822" s="6">
        <v>0</v>
      </c>
      <c r="O822" s="6">
        <v>0</v>
      </c>
      <c r="P822" s="6">
        <v>0</v>
      </c>
      <c r="Q822" s="6">
        <v>0</v>
      </c>
    </row>
    <row r="823" spans="1:17">
      <c r="A823" s="6" t="s">
        <v>1565</v>
      </c>
      <c r="B823" s="6" t="s">
        <v>1566</v>
      </c>
      <c r="C823" s="6" t="s">
        <v>653</v>
      </c>
      <c r="D823" s="6" t="s">
        <v>653</v>
      </c>
      <c r="E823" s="6" t="s">
        <v>653</v>
      </c>
      <c r="F823" s="6" t="s">
        <v>653</v>
      </c>
      <c r="G823" s="6" t="s">
        <v>653</v>
      </c>
      <c r="H823" s="6" t="s">
        <v>653</v>
      </c>
      <c r="I823" s="6" t="s">
        <v>653</v>
      </c>
      <c r="J823" s="6" t="s">
        <v>653</v>
      </c>
      <c r="K823" s="6" t="s">
        <v>653</v>
      </c>
      <c r="L823" s="6" t="s">
        <v>653</v>
      </c>
      <c r="M823" s="6" t="s">
        <v>653</v>
      </c>
      <c r="N823" s="6" t="s">
        <v>653</v>
      </c>
      <c r="O823" s="6" t="s">
        <v>653</v>
      </c>
      <c r="P823" s="6" t="s">
        <v>653</v>
      </c>
      <c r="Q823" s="6" t="s">
        <v>653</v>
      </c>
    </row>
    <row r="824" spans="1:17">
      <c r="A824" s="6" t="s">
        <v>1567</v>
      </c>
      <c r="B824" s="6" t="s">
        <v>1568</v>
      </c>
      <c r="C824" s="6" t="s">
        <v>653</v>
      </c>
      <c r="D824" s="6" t="s">
        <v>653</v>
      </c>
      <c r="E824" s="6" t="s">
        <v>653</v>
      </c>
      <c r="F824" s="6" t="s">
        <v>653</v>
      </c>
      <c r="G824" s="6" t="s">
        <v>653</v>
      </c>
      <c r="H824" s="6" t="s">
        <v>653</v>
      </c>
      <c r="I824" s="6" t="s">
        <v>653</v>
      </c>
      <c r="J824" s="6" t="s">
        <v>653</v>
      </c>
      <c r="K824" s="6" t="s">
        <v>653</v>
      </c>
      <c r="L824" s="6" t="s">
        <v>653</v>
      </c>
      <c r="M824" s="6" t="s">
        <v>653</v>
      </c>
      <c r="N824" s="6" t="s">
        <v>653</v>
      </c>
      <c r="O824" s="6" t="s">
        <v>653</v>
      </c>
      <c r="P824" s="6" t="s">
        <v>653</v>
      </c>
      <c r="Q824" s="6" t="s">
        <v>653</v>
      </c>
    </row>
    <row r="825" spans="1:17">
      <c r="A825" s="6" t="s">
        <v>1569</v>
      </c>
      <c r="B825" s="6" t="s">
        <v>1570</v>
      </c>
      <c r="C825" s="6" t="s">
        <v>653</v>
      </c>
      <c r="D825" s="6" t="s">
        <v>653</v>
      </c>
      <c r="E825" s="6" t="s">
        <v>653</v>
      </c>
      <c r="F825" s="6" t="s">
        <v>653</v>
      </c>
      <c r="G825" s="6" t="s">
        <v>653</v>
      </c>
      <c r="H825" s="6" t="s">
        <v>653</v>
      </c>
      <c r="I825" s="6" t="s">
        <v>653</v>
      </c>
      <c r="J825" s="6" t="s">
        <v>653</v>
      </c>
      <c r="K825" s="6" t="s">
        <v>653</v>
      </c>
      <c r="L825" s="6" t="s">
        <v>653</v>
      </c>
      <c r="M825" s="6" t="s">
        <v>653</v>
      </c>
      <c r="N825" s="6" t="s">
        <v>653</v>
      </c>
      <c r="O825" s="6" t="s">
        <v>653</v>
      </c>
      <c r="P825" s="6" t="s">
        <v>653</v>
      </c>
      <c r="Q825" s="6" t="s">
        <v>653</v>
      </c>
    </row>
    <row r="826" spans="1:17">
      <c r="A826" s="6" t="s">
        <v>1571</v>
      </c>
      <c r="B826" s="6" t="s">
        <v>653</v>
      </c>
      <c r="C826" s="6" t="s">
        <v>653</v>
      </c>
      <c r="D826" s="6" t="s">
        <v>653</v>
      </c>
      <c r="E826" s="6" t="s">
        <v>653</v>
      </c>
      <c r="F826" s="6" t="s">
        <v>653</v>
      </c>
      <c r="G826" s="6" t="s">
        <v>653</v>
      </c>
      <c r="H826" s="6" t="s">
        <v>653</v>
      </c>
      <c r="I826" s="6" t="s">
        <v>653</v>
      </c>
      <c r="J826" s="6" t="s">
        <v>653</v>
      </c>
      <c r="K826" s="6" t="s">
        <v>653</v>
      </c>
      <c r="L826" s="6" t="s">
        <v>653</v>
      </c>
      <c r="M826" s="6" t="s">
        <v>653</v>
      </c>
      <c r="N826" s="6" t="s">
        <v>653</v>
      </c>
      <c r="O826" s="6" t="s">
        <v>653</v>
      </c>
      <c r="P826" s="6" t="s">
        <v>653</v>
      </c>
      <c r="Q826" s="6" t="s">
        <v>653</v>
      </c>
    </row>
    <row r="827" spans="1:17">
      <c r="A827" s="6" t="s">
        <v>1572</v>
      </c>
      <c r="B827" s="6" t="s">
        <v>1698</v>
      </c>
      <c r="C827" s="6" t="s">
        <v>653</v>
      </c>
      <c r="D827" s="6" t="s">
        <v>653</v>
      </c>
      <c r="E827" s="6" t="s">
        <v>653</v>
      </c>
      <c r="F827" s="6" t="s">
        <v>653</v>
      </c>
      <c r="G827" s="6" t="s">
        <v>653</v>
      </c>
      <c r="H827" s="6" t="s">
        <v>653</v>
      </c>
      <c r="I827" s="6" t="s">
        <v>653</v>
      </c>
      <c r="J827" s="6" t="s">
        <v>653</v>
      </c>
      <c r="K827" s="6" t="s">
        <v>653</v>
      </c>
      <c r="L827" s="6" t="s">
        <v>653</v>
      </c>
      <c r="M827" s="6" t="s">
        <v>653</v>
      </c>
      <c r="N827" s="6" t="s">
        <v>653</v>
      </c>
      <c r="O827" s="6" t="s">
        <v>653</v>
      </c>
      <c r="P827" s="6" t="s">
        <v>653</v>
      </c>
      <c r="Q827" s="6" t="s">
        <v>653</v>
      </c>
    </row>
    <row r="828" spans="1:17">
      <c r="A828" s="6" t="s">
        <v>1573</v>
      </c>
      <c r="B828" s="6" t="s">
        <v>1574</v>
      </c>
      <c r="C828" s="6" t="s">
        <v>653</v>
      </c>
      <c r="D828" s="6" t="s">
        <v>653</v>
      </c>
      <c r="E828" s="6" t="s">
        <v>653</v>
      </c>
      <c r="F828" s="6" t="s">
        <v>653</v>
      </c>
      <c r="G828" s="6" t="s">
        <v>653</v>
      </c>
      <c r="H828" s="6" t="s">
        <v>653</v>
      </c>
      <c r="I828" s="6" t="s">
        <v>653</v>
      </c>
      <c r="J828" s="6" t="s">
        <v>653</v>
      </c>
      <c r="K828" s="6" t="s">
        <v>653</v>
      </c>
      <c r="L828" s="6" t="s">
        <v>653</v>
      </c>
      <c r="M828" s="6" t="s">
        <v>653</v>
      </c>
      <c r="N828" s="6" t="s">
        <v>653</v>
      </c>
      <c r="O828" s="6" t="s">
        <v>653</v>
      </c>
      <c r="P828" s="6" t="s">
        <v>653</v>
      </c>
      <c r="Q828" s="6" t="s">
        <v>653</v>
      </c>
    </row>
    <row r="829" spans="1:17">
      <c r="A829" s="6" t="s">
        <v>1575</v>
      </c>
      <c r="B829" s="6" t="s">
        <v>1948</v>
      </c>
      <c r="C829" s="6">
        <v>0.39100000000000001</v>
      </c>
      <c r="D829" s="6">
        <v>0.375</v>
      </c>
      <c r="E829" s="6">
        <v>0.35399999999999998</v>
      </c>
      <c r="F829" s="6">
        <v>349</v>
      </c>
      <c r="G829" s="6">
        <v>6.4999999999999997E-3</v>
      </c>
      <c r="H829" s="6">
        <v>296</v>
      </c>
      <c r="I829" s="6">
        <v>1.5900000000000001E-2</v>
      </c>
      <c r="J829" s="6">
        <v>0</v>
      </c>
      <c r="K829" s="6">
        <v>0</v>
      </c>
      <c r="L829" s="6">
        <v>0</v>
      </c>
      <c r="M829" s="6">
        <v>0</v>
      </c>
      <c r="N829" s="6">
        <v>0</v>
      </c>
      <c r="O829" s="6">
        <v>0</v>
      </c>
      <c r="P829" s="6">
        <v>0</v>
      </c>
      <c r="Q829" s="6">
        <v>0</v>
      </c>
    </row>
    <row r="830" spans="1:17">
      <c r="A830" s="6" t="s">
        <v>1576</v>
      </c>
      <c r="B830" s="6" t="s">
        <v>1577</v>
      </c>
      <c r="C830" s="6" t="s">
        <v>653</v>
      </c>
      <c r="D830" s="6" t="s">
        <v>653</v>
      </c>
      <c r="E830" s="6" t="s">
        <v>653</v>
      </c>
      <c r="F830" s="6" t="s">
        <v>653</v>
      </c>
      <c r="G830" s="6" t="s">
        <v>653</v>
      </c>
      <c r="H830" s="6" t="s">
        <v>653</v>
      </c>
      <c r="I830" s="6" t="s">
        <v>653</v>
      </c>
      <c r="J830" s="6" t="s">
        <v>653</v>
      </c>
      <c r="K830" s="6" t="s">
        <v>653</v>
      </c>
      <c r="L830" s="6" t="s">
        <v>653</v>
      </c>
      <c r="M830" s="6" t="s">
        <v>653</v>
      </c>
      <c r="N830" s="6" t="s">
        <v>653</v>
      </c>
      <c r="O830" s="6" t="s">
        <v>653</v>
      </c>
      <c r="P830" s="6" t="s">
        <v>653</v>
      </c>
      <c r="Q830" s="6" t="s">
        <v>653</v>
      </c>
    </row>
    <row r="831" spans="1:17">
      <c r="A831" s="6" t="s">
        <v>1578</v>
      </c>
      <c r="B831" s="6" t="s">
        <v>1579</v>
      </c>
      <c r="C831" s="6" t="s">
        <v>653</v>
      </c>
      <c r="D831" s="6" t="s">
        <v>653</v>
      </c>
      <c r="E831" s="6" t="s">
        <v>653</v>
      </c>
      <c r="F831" s="6" t="s">
        <v>653</v>
      </c>
      <c r="G831" s="6" t="s">
        <v>653</v>
      </c>
      <c r="H831" s="6" t="s">
        <v>653</v>
      </c>
      <c r="I831" s="6" t="s">
        <v>653</v>
      </c>
      <c r="J831" s="6" t="s">
        <v>653</v>
      </c>
      <c r="K831" s="6" t="s">
        <v>653</v>
      </c>
      <c r="L831" s="6" t="s">
        <v>653</v>
      </c>
      <c r="M831" s="6" t="s">
        <v>653</v>
      </c>
      <c r="N831" s="6" t="s">
        <v>653</v>
      </c>
      <c r="O831" s="6" t="s">
        <v>653</v>
      </c>
      <c r="P831" s="6" t="s">
        <v>653</v>
      </c>
      <c r="Q831" s="6" t="s">
        <v>653</v>
      </c>
    </row>
    <row r="832" spans="1:17">
      <c r="A832" s="6" t="s">
        <v>1580</v>
      </c>
      <c r="B832" s="6" t="s">
        <v>1581</v>
      </c>
      <c r="C832" s="6" t="s">
        <v>653</v>
      </c>
      <c r="D832" s="6" t="s">
        <v>653</v>
      </c>
      <c r="E832" s="6" t="s">
        <v>653</v>
      </c>
      <c r="F832" s="6" t="s">
        <v>653</v>
      </c>
      <c r="G832" s="6" t="s">
        <v>653</v>
      </c>
      <c r="H832" s="6" t="s">
        <v>653</v>
      </c>
      <c r="I832" s="6" t="s">
        <v>653</v>
      </c>
      <c r="J832" s="6" t="s">
        <v>653</v>
      </c>
      <c r="K832" s="6" t="s">
        <v>653</v>
      </c>
      <c r="L832" s="6" t="s">
        <v>653</v>
      </c>
      <c r="M832" s="6" t="s">
        <v>653</v>
      </c>
      <c r="N832" s="6" t="s">
        <v>653</v>
      </c>
      <c r="O832" s="6" t="s">
        <v>653</v>
      </c>
      <c r="P832" s="6" t="s">
        <v>653</v>
      </c>
      <c r="Q832" s="6" t="s">
        <v>653</v>
      </c>
    </row>
    <row r="833" spans="1:17">
      <c r="A833" s="6" t="s">
        <v>1582</v>
      </c>
      <c r="B833" s="6" t="s">
        <v>1949</v>
      </c>
      <c r="C833" s="6" t="s">
        <v>653</v>
      </c>
      <c r="D833" s="6" t="s">
        <v>653</v>
      </c>
      <c r="E833" s="6" t="s">
        <v>653</v>
      </c>
      <c r="F833" s="6" t="s">
        <v>653</v>
      </c>
      <c r="G833" s="6" t="s">
        <v>653</v>
      </c>
      <c r="H833" s="6" t="s">
        <v>653</v>
      </c>
      <c r="I833" s="6" t="s">
        <v>653</v>
      </c>
      <c r="J833" s="6" t="s">
        <v>653</v>
      </c>
      <c r="K833" s="6" t="s">
        <v>653</v>
      </c>
      <c r="L833" s="6" t="s">
        <v>653</v>
      </c>
      <c r="M833" s="6" t="s">
        <v>653</v>
      </c>
      <c r="N833" s="6" t="s">
        <v>653</v>
      </c>
      <c r="O833" s="6" t="s">
        <v>653</v>
      </c>
      <c r="P833" s="6" t="s">
        <v>653</v>
      </c>
      <c r="Q833" s="6" t="s">
        <v>653</v>
      </c>
    </row>
    <row r="834" spans="1:17">
      <c r="A834" s="6" t="s">
        <v>1583</v>
      </c>
      <c r="B834" s="6" t="s">
        <v>1584</v>
      </c>
      <c r="C834" s="6" t="s">
        <v>653</v>
      </c>
      <c r="D834" s="6" t="s">
        <v>653</v>
      </c>
      <c r="E834" s="6" t="s">
        <v>653</v>
      </c>
      <c r="F834" s="6" t="s">
        <v>653</v>
      </c>
      <c r="G834" s="6" t="s">
        <v>653</v>
      </c>
      <c r="H834" s="6" t="s">
        <v>653</v>
      </c>
      <c r="I834" s="6" t="s">
        <v>653</v>
      </c>
      <c r="J834" s="6" t="s">
        <v>653</v>
      </c>
      <c r="K834" s="6" t="s">
        <v>653</v>
      </c>
      <c r="L834" s="6" t="s">
        <v>653</v>
      </c>
      <c r="M834" s="6" t="s">
        <v>653</v>
      </c>
      <c r="N834" s="6" t="s">
        <v>653</v>
      </c>
      <c r="O834" s="6" t="s">
        <v>653</v>
      </c>
      <c r="P834" s="6" t="s">
        <v>653</v>
      </c>
      <c r="Q834" s="6" t="s">
        <v>653</v>
      </c>
    </row>
    <row r="835" spans="1:17">
      <c r="A835" s="6" t="s">
        <v>1585</v>
      </c>
      <c r="B835" s="6" t="s">
        <v>1699</v>
      </c>
      <c r="C835" s="6" t="s">
        <v>653</v>
      </c>
      <c r="D835" s="6" t="s">
        <v>653</v>
      </c>
      <c r="E835" s="6" t="s">
        <v>653</v>
      </c>
      <c r="F835" s="6" t="s">
        <v>653</v>
      </c>
      <c r="G835" s="6" t="s">
        <v>653</v>
      </c>
      <c r="H835" s="6" t="s">
        <v>653</v>
      </c>
      <c r="I835" s="6" t="s">
        <v>653</v>
      </c>
      <c r="J835" s="6" t="s">
        <v>653</v>
      </c>
      <c r="K835" s="6" t="s">
        <v>653</v>
      </c>
      <c r="L835" s="6" t="s">
        <v>653</v>
      </c>
      <c r="M835" s="6" t="s">
        <v>653</v>
      </c>
      <c r="N835" s="6" t="s">
        <v>653</v>
      </c>
      <c r="O835" s="6" t="s">
        <v>653</v>
      </c>
      <c r="P835" s="6" t="s">
        <v>653</v>
      </c>
      <c r="Q835" s="6" t="s">
        <v>653</v>
      </c>
    </row>
    <row r="836" spans="1:17">
      <c r="A836" s="6" t="s">
        <v>1586</v>
      </c>
      <c r="B836" s="6" t="s">
        <v>1587</v>
      </c>
      <c r="C836" s="6" t="s">
        <v>653</v>
      </c>
      <c r="D836" s="6" t="s">
        <v>653</v>
      </c>
      <c r="E836" s="6" t="s">
        <v>653</v>
      </c>
      <c r="F836" s="6" t="s">
        <v>653</v>
      </c>
      <c r="G836" s="6" t="s">
        <v>653</v>
      </c>
      <c r="H836" s="6" t="s">
        <v>653</v>
      </c>
      <c r="I836" s="6" t="s">
        <v>653</v>
      </c>
      <c r="J836" s="6" t="s">
        <v>653</v>
      </c>
      <c r="K836" s="6" t="s">
        <v>653</v>
      </c>
      <c r="L836" s="6" t="s">
        <v>653</v>
      </c>
      <c r="M836" s="6" t="s">
        <v>653</v>
      </c>
      <c r="N836" s="6" t="s">
        <v>653</v>
      </c>
      <c r="O836" s="6" t="s">
        <v>653</v>
      </c>
      <c r="P836" s="6" t="s">
        <v>653</v>
      </c>
      <c r="Q836" s="6" t="s">
        <v>653</v>
      </c>
    </row>
    <row r="837" spans="1:17">
      <c r="A837" s="6" t="s">
        <v>1588</v>
      </c>
      <c r="B837" s="6" t="s">
        <v>1589</v>
      </c>
      <c r="C837" s="6" t="s">
        <v>653</v>
      </c>
      <c r="D837" s="6" t="s">
        <v>653</v>
      </c>
      <c r="E837" s="6" t="s">
        <v>653</v>
      </c>
      <c r="F837" s="6" t="s">
        <v>653</v>
      </c>
      <c r="G837" s="6" t="s">
        <v>653</v>
      </c>
      <c r="H837" s="6" t="s">
        <v>653</v>
      </c>
      <c r="I837" s="6" t="s">
        <v>653</v>
      </c>
      <c r="J837" s="6" t="s">
        <v>653</v>
      </c>
      <c r="K837" s="6" t="s">
        <v>653</v>
      </c>
      <c r="L837" s="6" t="s">
        <v>653</v>
      </c>
      <c r="M837" s="6" t="s">
        <v>653</v>
      </c>
      <c r="N837" s="6" t="s">
        <v>653</v>
      </c>
      <c r="O837" s="6" t="s">
        <v>653</v>
      </c>
      <c r="P837" s="6" t="s">
        <v>653</v>
      </c>
      <c r="Q837" s="6" t="s">
        <v>653</v>
      </c>
    </row>
    <row r="838" spans="1:17">
      <c r="A838" s="6" t="s">
        <v>1597</v>
      </c>
      <c r="B838" s="6" t="s">
        <v>1598</v>
      </c>
      <c r="C838" s="6">
        <v>0.45700000000000002</v>
      </c>
      <c r="D838" s="6">
        <v>0.45700000000000002</v>
      </c>
      <c r="E838" s="6">
        <v>0.45700000000000002</v>
      </c>
      <c r="F838" s="6">
        <v>40</v>
      </c>
      <c r="G838" s="6">
        <v>0.68300000000000005</v>
      </c>
      <c r="H838" s="6">
        <v>52</v>
      </c>
      <c r="I838" s="6">
        <v>0.08</v>
      </c>
      <c r="J838" s="6">
        <v>750</v>
      </c>
      <c r="K838" s="6">
        <v>3.5999999999999997E-2</v>
      </c>
      <c r="L838" s="6">
        <v>0</v>
      </c>
      <c r="M838" s="6">
        <v>0</v>
      </c>
      <c r="N838" s="6">
        <v>0</v>
      </c>
      <c r="O838" s="6">
        <v>0</v>
      </c>
      <c r="P838" s="6">
        <v>0</v>
      </c>
      <c r="Q838" s="6">
        <v>0</v>
      </c>
    </row>
    <row r="839" spans="1:17">
      <c r="A839" s="6" t="s">
        <v>1599</v>
      </c>
      <c r="B839" s="6" t="s">
        <v>1600</v>
      </c>
      <c r="C839" s="6" t="s">
        <v>653</v>
      </c>
      <c r="D839" s="6" t="s">
        <v>653</v>
      </c>
      <c r="E839" s="6" t="s">
        <v>653</v>
      </c>
      <c r="F839" s="6" t="s">
        <v>653</v>
      </c>
      <c r="G839" s="6" t="s">
        <v>653</v>
      </c>
      <c r="H839" s="6" t="s">
        <v>653</v>
      </c>
      <c r="I839" s="6" t="s">
        <v>653</v>
      </c>
      <c r="J839" s="6" t="s">
        <v>653</v>
      </c>
      <c r="K839" s="6" t="s">
        <v>653</v>
      </c>
      <c r="L839" s="6" t="s">
        <v>653</v>
      </c>
      <c r="M839" s="6" t="s">
        <v>653</v>
      </c>
      <c r="N839" s="6" t="s">
        <v>653</v>
      </c>
      <c r="O839" s="6" t="s">
        <v>653</v>
      </c>
      <c r="P839" s="6" t="s">
        <v>653</v>
      </c>
      <c r="Q839" s="6" t="s">
        <v>653</v>
      </c>
    </row>
    <row r="840" spans="1:17">
      <c r="A840" s="6" t="s">
        <v>1601</v>
      </c>
      <c r="B840" s="6" t="s">
        <v>1602</v>
      </c>
      <c r="C840" s="6" t="s">
        <v>653</v>
      </c>
      <c r="D840" s="6" t="s">
        <v>653</v>
      </c>
      <c r="E840" s="6" t="s">
        <v>653</v>
      </c>
      <c r="F840" s="6" t="s">
        <v>653</v>
      </c>
      <c r="G840" s="6" t="s">
        <v>653</v>
      </c>
      <c r="H840" s="6" t="s">
        <v>653</v>
      </c>
      <c r="I840" s="6" t="s">
        <v>653</v>
      </c>
      <c r="J840" s="6" t="s">
        <v>653</v>
      </c>
      <c r="K840" s="6" t="s">
        <v>653</v>
      </c>
      <c r="L840" s="6" t="s">
        <v>653</v>
      </c>
      <c r="M840" s="6" t="s">
        <v>653</v>
      </c>
      <c r="N840" s="6" t="s">
        <v>653</v>
      </c>
      <c r="O840" s="6" t="s">
        <v>653</v>
      </c>
      <c r="P840" s="6" t="s">
        <v>653</v>
      </c>
      <c r="Q840" s="6" t="s">
        <v>653</v>
      </c>
    </row>
    <row r="841" spans="1:17">
      <c r="A841" s="6" t="s">
        <v>1603</v>
      </c>
      <c r="B841" s="6" t="s">
        <v>1604</v>
      </c>
      <c r="C841" s="6" t="s">
        <v>653</v>
      </c>
      <c r="D841" s="6" t="s">
        <v>653</v>
      </c>
      <c r="E841" s="6" t="s">
        <v>653</v>
      </c>
      <c r="F841" s="6" t="s">
        <v>653</v>
      </c>
      <c r="G841" s="6" t="s">
        <v>653</v>
      </c>
      <c r="H841" s="6" t="s">
        <v>653</v>
      </c>
      <c r="I841" s="6" t="s">
        <v>653</v>
      </c>
      <c r="J841" s="6" t="s">
        <v>653</v>
      </c>
      <c r="K841" s="6" t="s">
        <v>653</v>
      </c>
      <c r="L841" s="6" t="s">
        <v>653</v>
      </c>
      <c r="M841" s="6" t="s">
        <v>653</v>
      </c>
      <c r="N841" s="6" t="s">
        <v>653</v>
      </c>
      <c r="O841" s="6" t="s">
        <v>653</v>
      </c>
      <c r="P841" s="6" t="s">
        <v>653</v>
      </c>
      <c r="Q841" s="6" t="s">
        <v>653</v>
      </c>
    </row>
    <row r="842" spans="1:17">
      <c r="A842" s="6" t="s">
        <v>1605</v>
      </c>
      <c r="B842" s="6" t="s">
        <v>1606</v>
      </c>
      <c r="C842" s="6">
        <v>0</v>
      </c>
      <c r="D842" s="6">
        <v>0</v>
      </c>
      <c r="E842" s="6">
        <v>0</v>
      </c>
      <c r="F842" s="6">
        <v>3</v>
      </c>
      <c r="G842" s="6">
        <v>0.75</v>
      </c>
      <c r="H842" s="6">
        <v>3</v>
      </c>
      <c r="I842" s="6">
        <v>0.75</v>
      </c>
      <c r="J842" s="6">
        <v>3</v>
      </c>
      <c r="K842" s="6">
        <v>0.75</v>
      </c>
      <c r="L842" s="6">
        <v>0</v>
      </c>
      <c r="M842" s="6">
        <v>0</v>
      </c>
      <c r="N842" s="6">
        <v>0</v>
      </c>
      <c r="O842" s="6">
        <v>0</v>
      </c>
      <c r="P842" s="6">
        <v>0</v>
      </c>
      <c r="Q842" s="6">
        <v>0</v>
      </c>
    </row>
    <row r="843" spans="1:17">
      <c r="A843" s="6" t="s">
        <v>1607</v>
      </c>
      <c r="B843" s="6" t="s">
        <v>1608</v>
      </c>
      <c r="C843" s="6" t="s">
        <v>653</v>
      </c>
      <c r="D843" s="6" t="s">
        <v>653</v>
      </c>
      <c r="E843" s="6" t="s">
        <v>653</v>
      </c>
      <c r="F843" s="6" t="s">
        <v>653</v>
      </c>
      <c r="G843" s="6" t="s">
        <v>653</v>
      </c>
      <c r="H843" s="6" t="s">
        <v>653</v>
      </c>
      <c r="I843" s="6" t="s">
        <v>653</v>
      </c>
      <c r="J843" s="6" t="s">
        <v>653</v>
      </c>
      <c r="K843" s="6" t="s">
        <v>653</v>
      </c>
      <c r="L843" s="6" t="s">
        <v>653</v>
      </c>
      <c r="M843" s="6" t="s">
        <v>653</v>
      </c>
      <c r="N843" s="6" t="s">
        <v>653</v>
      </c>
      <c r="O843" s="6" t="s">
        <v>653</v>
      </c>
      <c r="P843" s="6" t="s">
        <v>653</v>
      </c>
      <c r="Q843" s="6" t="s">
        <v>653</v>
      </c>
    </row>
    <row r="844" spans="1:17">
      <c r="A844" s="6" t="s">
        <v>1609</v>
      </c>
      <c r="B844" s="6" t="s">
        <v>1610</v>
      </c>
      <c r="C844" s="6" t="s">
        <v>653</v>
      </c>
      <c r="D844" s="6" t="s">
        <v>653</v>
      </c>
      <c r="E844" s="6" t="s">
        <v>653</v>
      </c>
      <c r="F844" s="6" t="s">
        <v>653</v>
      </c>
      <c r="G844" s="6" t="s">
        <v>653</v>
      </c>
      <c r="H844" s="6" t="s">
        <v>653</v>
      </c>
      <c r="I844" s="6" t="s">
        <v>653</v>
      </c>
      <c r="J844" s="6" t="s">
        <v>653</v>
      </c>
      <c r="K844" s="6" t="s">
        <v>653</v>
      </c>
      <c r="L844" s="6" t="s">
        <v>653</v>
      </c>
      <c r="M844" s="6" t="s">
        <v>653</v>
      </c>
      <c r="N844" s="6" t="s">
        <v>653</v>
      </c>
      <c r="O844" s="6" t="s">
        <v>653</v>
      </c>
      <c r="P844" s="6" t="s">
        <v>653</v>
      </c>
      <c r="Q844" s="6" t="s">
        <v>653</v>
      </c>
    </row>
    <row r="845" spans="1:17">
      <c r="A845" s="6" t="s">
        <v>1611</v>
      </c>
      <c r="B845" s="6" t="s">
        <v>1612</v>
      </c>
      <c r="C845" s="6" t="s">
        <v>325</v>
      </c>
      <c r="D845" s="6" t="s">
        <v>325</v>
      </c>
      <c r="E845" s="6" t="s">
        <v>325</v>
      </c>
      <c r="F845" s="6">
        <v>0</v>
      </c>
      <c r="G845" s="6">
        <v>0</v>
      </c>
      <c r="H845" s="6">
        <v>0</v>
      </c>
      <c r="I845" s="6">
        <v>0</v>
      </c>
      <c r="J845" s="6">
        <v>0</v>
      </c>
      <c r="K845" s="6">
        <v>0</v>
      </c>
      <c r="L845" s="6">
        <v>0</v>
      </c>
      <c r="M845" s="6">
        <v>0</v>
      </c>
      <c r="N845" s="6">
        <v>0</v>
      </c>
      <c r="O845" s="6">
        <v>0</v>
      </c>
      <c r="P845" s="6">
        <v>0</v>
      </c>
      <c r="Q845" s="6">
        <v>0</v>
      </c>
    </row>
    <row r="846" spans="1:17">
      <c r="A846" s="6" t="s">
        <v>1613</v>
      </c>
      <c r="B846" s="6" t="s">
        <v>1614</v>
      </c>
      <c r="C846" s="6" t="s">
        <v>653</v>
      </c>
      <c r="D846" s="6" t="s">
        <v>653</v>
      </c>
      <c r="E846" s="6" t="s">
        <v>653</v>
      </c>
      <c r="F846" s="6" t="s">
        <v>653</v>
      </c>
      <c r="G846" s="6" t="s">
        <v>653</v>
      </c>
      <c r="H846" s="6" t="s">
        <v>653</v>
      </c>
      <c r="I846" s="6" t="s">
        <v>653</v>
      </c>
      <c r="J846" s="6" t="s">
        <v>653</v>
      </c>
      <c r="K846" s="6" t="s">
        <v>653</v>
      </c>
      <c r="L846" s="6" t="s">
        <v>653</v>
      </c>
      <c r="M846" s="6" t="s">
        <v>653</v>
      </c>
      <c r="N846" s="6" t="s">
        <v>653</v>
      </c>
      <c r="O846" s="6" t="s">
        <v>653</v>
      </c>
      <c r="P846" s="6" t="s">
        <v>653</v>
      </c>
      <c r="Q846" s="6" t="s">
        <v>653</v>
      </c>
    </row>
    <row r="847" spans="1:17">
      <c r="A847" s="6" t="s">
        <v>1615</v>
      </c>
      <c r="B847" s="6" t="s">
        <v>1616</v>
      </c>
      <c r="C847" s="6" t="s">
        <v>653</v>
      </c>
      <c r="D847" s="6" t="s">
        <v>653</v>
      </c>
      <c r="E847" s="6" t="s">
        <v>653</v>
      </c>
      <c r="F847" s="6" t="s">
        <v>653</v>
      </c>
      <c r="G847" s="6" t="s">
        <v>653</v>
      </c>
      <c r="H847" s="6" t="s">
        <v>653</v>
      </c>
      <c r="I847" s="6" t="s">
        <v>653</v>
      </c>
      <c r="J847" s="6" t="s">
        <v>653</v>
      </c>
      <c r="K847" s="6" t="s">
        <v>653</v>
      </c>
      <c r="L847" s="6" t="s">
        <v>653</v>
      </c>
      <c r="M847" s="6" t="s">
        <v>653</v>
      </c>
      <c r="N847" s="6" t="s">
        <v>653</v>
      </c>
      <c r="O847" s="6" t="s">
        <v>653</v>
      </c>
      <c r="P847" s="6" t="s">
        <v>653</v>
      </c>
      <c r="Q847" s="6" t="s">
        <v>653</v>
      </c>
    </row>
    <row r="848" spans="1:17">
      <c r="A848" s="6" t="s">
        <v>1617</v>
      </c>
      <c r="B848" s="6" t="s">
        <v>1618</v>
      </c>
      <c r="C848" s="6" t="s">
        <v>653</v>
      </c>
      <c r="D848" s="6" t="s">
        <v>653</v>
      </c>
      <c r="E848" s="6" t="s">
        <v>653</v>
      </c>
      <c r="F848" s="6" t="s">
        <v>653</v>
      </c>
      <c r="G848" s="6" t="s">
        <v>653</v>
      </c>
      <c r="H848" s="6" t="s">
        <v>653</v>
      </c>
      <c r="I848" s="6" t="s">
        <v>653</v>
      </c>
      <c r="J848" s="6" t="s">
        <v>653</v>
      </c>
      <c r="K848" s="6" t="s">
        <v>653</v>
      </c>
      <c r="L848" s="6" t="s">
        <v>653</v>
      </c>
      <c r="M848" s="6" t="s">
        <v>653</v>
      </c>
      <c r="N848" s="6" t="s">
        <v>653</v>
      </c>
      <c r="O848" s="6" t="s">
        <v>653</v>
      </c>
      <c r="P848" s="6" t="s">
        <v>653</v>
      </c>
      <c r="Q848" s="6" t="s">
        <v>653</v>
      </c>
    </row>
    <row r="849" spans="1:17">
      <c r="A849" s="6" t="s">
        <v>1619</v>
      </c>
      <c r="B849" s="6" t="s">
        <v>1620</v>
      </c>
      <c r="C849" s="6" t="s">
        <v>653</v>
      </c>
      <c r="D849" s="6" t="s">
        <v>653</v>
      </c>
      <c r="E849" s="6" t="s">
        <v>653</v>
      </c>
      <c r="F849" s="6" t="s">
        <v>653</v>
      </c>
      <c r="G849" s="6" t="s">
        <v>653</v>
      </c>
      <c r="H849" s="6" t="s">
        <v>653</v>
      </c>
      <c r="I849" s="6" t="s">
        <v>653</v>
      </c>
      <c r="J849" s="6" t="s">
        <v>653</v>
      </c>
      <c r="K849" s="6" t="s">
        <v>653</v>
      </c>
      <c r="L849" s="6" t="s">
        <v>653</v>
      </c>
      <c r="M849" s="6" t="s">
        <v>653</v>
      </c>
      <c r="N849" s="6" t="s">
        <v>653</v>
      </c>
      <c r="O849" s="6" t="s">
        <v>653</v>
      </c>
      <c r="P849" s="6" t="s">
        <v>653</v>
      </c>
      <c r="Q849" s="6" t="s">
        <v>653</v>
      </c>
    </row>
    <row r="850" spans="1:17">
      <c r="A850" s="6" t="s">
        <v>1621</v>
      </c>
      <c r="B850" s="6" t="s">
        <v>1622</v>
      </c>
      <c r="C850" s="6" t="s">
        <v>653</v>
      </c>
      <c r="D850" s="6" t="s">
        <v>653</v>
      </c>
      <c r="E850" s="6" t="s">
        <v>653</v>
      </c>
      <c r="F850" s="6" t="s">
        <v>653</v>
      </c>
      <c r="G850" s="6" t="s">
        <v>653</v>
      </c>
      <c r="H850" s="6" t="s">
        <v>653</v>
      </c>
      <c r="I850" s="6" t="s">
        <v>653</v>
      </c>
      <c r="J850" s="6" t="s">
        <v>653</v>
      </c>
      <c r="K850" s="6" t="s">
        <v>653</v>
      </c>
      <c r="L850" s="6" t="s">
        <v>653</v>
      </c>
      <c r="M850" s="6" t="s">
        <v>653</v>
      </c>
      <c r="N850" s="6" t="s">
        <v>653</v>
      </c>
      <c r="O850" s="6" t="s">
        <v>653</v>
      </c>
      <c r="P850" s="6" t="s">
        <v>653</v>
      </c>
      <c r="Q850" s="6" t="s">
        <v>653</v>
      </c>
    </row>
    <row r="851" spans="1:17">
      <c r="A851" s="6" t="s">
        <v>1623</v>
      </c>
      <c r="B851" s="6" t="s">
        <v>1624</v>
      </c>
      <c r="C851" s="6" t="s">
        <v>653</v>
      </c>
      <c r="D851" s="6" t="s">
        <v>653</v>
      </c>
      <c r="E851" s="6" t="s">
        <v>653</v>
      </c>
      <c r="F851" s="6" t="s">
        <v>653</v>
      </c>
      <c r="G851" s="6" t="s">
        <v>653</v>
      </c>
      <c r="H851" s="6" t="s">
        <v>653</v>
      </c>
      <c r="I851" s="6" t="s">
        <v>653</v>
      </c>
      <c r="J851" s="6" t="s">
        <v>653</v>
      </c>
      <c r="K851" s="6" t="s">
        <v>653</v>
      </c>
      <c r="L851" s="6" t="s">
        <v>653</v>
      </c>
      <c r="M851" s="6" t="s">
        <v>653</v>
      </c>
      <c r="N851" s="6" t="s">
        <v>653</v>
      </c>
      <c r="O851" s="6" t="s">
        <v>653</v>
      </c>
      <c r="P851" s="6" t="s">
        <v>653</v>
      </c>
      <c r="Q851" s="6" t="s">
        <v>653</v>
      </c>
    </row>
    <row r="852" spans="1:17">
      <c r="A852" s="6" t="s">
        <v>1625</v>
      </c>
      <c r="B852" s="6" t="s">
        <v>1626</v>
      </c>
      <c r="C852" s="6" t="s">
        <v>653</v>
      </c>
      <c r="D852" s="6" t="s">
        <v>653</v>
      </c>
      <c r="E852" s="6" t="s">
        <v>653</v>
      </c>
      <c r="F852" s="6" t="s">
        <v>653</v>
      </c>
      <c r="G852" s="6" t="s">
        <v>653</v>
      </c>
      <c r="H852" s="6" t="s">
        <v>653</v>
      </c>
      <c r="I852" s="6" t="s">
        <v>653</v>
      </c>
      <c r="J852" s="6" t="s">
        <v>653</v>
      </c>
      <c r="K852" s="6" t="s">
        <v>653</v>
      </c>
      <c r="L852" s="6" t="s">
        <v>653</v>
      </c>
      <c r="M852" s="6" t="s">
        <v>653</v>
      </c>
      <c r="N852" s="6" t="s">
        <v>653</v>
      </c>
      <c r="O852" s="6" t="s">
        <v>653</v>
      </c>
      <c r="P852" s="6" t="s">
        <v>653</v>
      </c>
      <c r="Q852" s="6" t="s">
        <v>653</v>
      </c>
    </row>
    <row r="853" spans="1:17">
      <c r="A853" s="6" t="s">
        <v>1627</v>
      </c>
      <c r="B853" s="6" t="s">
        <v>1628</v>
      </c>
      <c r="C853" s="6">
        <v>0</v>
      </c>
      <c r="D853" s="6" t="s">
        <v>325</v>
      </c>
      <c r="E853" s="6" t="s">
        <v>325</v>
      </c>
      <c r="F853" s="6">
        <v>0</v>
      </c>
      <c r="G853" s="6">
        <v>0</v>
      </c>
      <c r="H853" s="6" t="s">
        <v>867</v>
      </c>
      <c r="I853" s="6" t="s">
        <v>867</v>
      </c>
      <c r="J853" s="6" t="s">
        <v>867</v>
      </c>
      <c r="K853" s="6" t="s">
        <v>867</v>
      </c>
      <c r="L853" s="6">
        <v>0</v>
      </c>
      <c r="M853" s="6">
        <v>0</v>
      </c>
      <c r="N853" s="6">
        <v>0</v>
      </c>
      <c r="O853" s="6">
        <v>0</v>
      </c>
      <c r="P853" s="6">
        <v>0</v>
      </c>
      <c r="Q853" s="6">
        <v>0</v>
      </c>
    </row>
    <row r="854" spans="1:17">
      <c r="A854" s="6" t="s">
        <v>1629</v>
      </c>
      <c r="B854" s="6" t="s">
        <v>1630</v>
      </c>
      <c r="C854" s="6" t="s">
        <v>653</v>
      </c>
      <c r="D854" s="6" t="s">
        <v>653</v>
      </c>
      <c r="E854" s="6" t="s">
        <v>653</v>
      </c>
      <c r="F854" s="6" t="s">
        <v>653</v>
      </c>
      <c r="G854" s="6" t="s">
        <v>653</v>
      </c>
      <c r="H854" s="6" t="s">
        <v>653</v>
      </c>
      <c r="I854" s="6" t="s">
        <v>653</v>
      </c>
      <c r="J854" s="6" t="s">
        <v>653</v>
      </c>
      <c r="K854" s="6" t="s">
        <v>653</v>
      </c>
      <c r="L854" s="6" t="s">
        <v>653</v>
      </c>
      <c r="M854" s="6" t="s">
        <v>653</v>
      </c>
      <c r="N854" s="6" t="s">
        <v>653</v>
      </c>
      <c r="O854" s="6" t="s">
        <v>653</v>
      </c>
      <c r="P854" s="6" t="s">
        <v>653</v>
      </c>
      <c r="Q854" s="6" t="s">
        <v>653</v>
      </c>
    </row>
    <row r="855" spans="1:17">
      <c r="A855" s="6" t="s">
        <v>1631</v>
      </c>
      <c r="B855" s="6" t="s">
        <v>1632</v>
      </c>
      <c r="C855" s="6" t="s">
        <v>653</v>
      </c>
      <c r="D855" s="6" t="s">
        <v>653</v>
      </c>
      <c r="E855" s="6" t="s">
        <v>653</v>
      </c>
      <c r="F855" s="6" t="s">
        <v>653</v>
      </c>
      <c r="G855" s="6" t="s">
        <v>653</v>
      </c>
      <c r="H855" s="6" t="s">
        <v>653</v>
      </c>
      <c r="I855" s="6" t="s">
        <v>653</v>
      </c>
      <c r="J855" s="6" t="s">
        <v>653</v>
      </c>
      <c r="K855" s="6" t="s">
        <v>653</v>
      </c>
      <c r="L855" s="6" t="s">
        <v>653</v>
      </c>
      <c r="M855" s="6" t="s">
        <v>653</v>
      </c>
      <c r="N855" s="6" t="s">
        <v>653</v>
      </c>
      <c r="O855" s="6" t="s">
        <v>653</v>
      </c>
      <c r="P855" s="6" t="s">
        <v>653</v>
      </c>
      <c r="Q855" s="6" t="s">
        <v>653</v>
      </c>
    </row>
    <row r="856" spans="1:17">
      <c r="A856" s="6" t="s">
        <v>1633</v>
      </c>
      <c r="B856" s="6" t="s">
        <v>1634</v>
      </c>
      <c r="C856" s="6" t="s">
        <v>653</v>
      </c>
      <c r="D856" s="6" t="s">
        <v>653</v>
      </c>
      <c r="E856" s="6" t="s">
        <v>653</v>
      </c>
      <c r="F856" s="6" t="s">
        <v>653</v>
      </c>
      <c r="G856" s="6" t="s">
        <v>653</v>
      </c>
      <c r="H856" s="6" t="s">
        <v>653</v>
      </c>
      <c r="I856" s="6" t="s">
        <v>653</v>
      </c>
      <c r="J856" s="6" t="s">
        <v>653</v>
      </c>
      <c r="K856" s="6" t="s">
        <v>653</v>
      </c>
      <c r="L856" s="6" t="s">
        <v>653</v>
      </c>
      <c r="M856" s="6" t="s">
        <v>653</v>
      </c>
      <c r="N856" s="6" t="s">
        <v>653</v>
      </c>
      <c r="O856" s="6" t="s">
        <v>653</v>
      </c>
      <c r="P856" s="6" t="s">
        <v>653</v>
      </c>
      <c r="Q856" s="6" t="s">
        <v>653</v>
      </c>
    </row>
    <row r="857" spans="1:17">
      <c r="A857" s="6" t="s">
        <v>1635</v>
      </c>
      <c r="B857" s="6" t="s">
        <v>1636</v>
      </c>
      <c r="C857" s="6" t="s">
        <v>653</v>
      </c>
      <c r="D857" s="6" t="s">
        <v>653</v>
      </c>
      <c r="E857" s="6" t="s">
        <v>653</v>
      </c>
      <c r="F857" s="6" t="s">
        <v>653</v>
      </c>
      <c r="G857" s="6" t="s">
        <v>653</v>
      </c>
      <c r="H857" s="6" t="s">
        <v>653</v>
      </c>
      <c r="I857" s="6" t="s">
        <v>653</v>
      </c>
      <c r="J857" s="6" t="s">
        <v>653</v>
      </c>
      <c r="K857" s="6" t="s">
        <v>653</v>
      </c>
      <c r="L857" s="6" t="s">
        <v>653</v>
      </c>
      <c r="M857" s="6" t="s">
        <v>653</v>
      </c>
      <c r="N857" s="6" t="s">
        <v>653</v>
      </c>
      <c r="O857" s="6" t="s">
        <v>653</v>
      </c>
      <c r="P857" s="6" t="s">
        <v>653</v>
      </c>
      <c r="Q857" s="6" t="s">
        <v>653</v>
      </c>
    </row>
    <row r="858" spans="1:17">
      <c r="A858" s="6" t="s">
        <v>1637</v>
      </c>
      <c r="B858" s="6" t="s">
        <v>1638</v>
      </c>
      <c r="C858" s="6" t="s">
        <v>653</v>
      </c>
      <c r="D858" s="6" t="s">
        <v>653</v>
      </c>
      <c r="E858" s="6" t="s">
        <v>653</v>
      </c>
      <c r="F858" s="6" t="s">
        <v>653</v>
      </c>
      <c r="G858" s="6" t="s">
        <v>653</v>
      </c>
      <c r="H858" s="6" t="s">
        <v>653</v>
      </c>
      <c r="I858" s="6" t="s">
        <v>653</v>
      </c>
      <c r="J858" s="6" t="s">
        <v>653</v>
      </c>
      <c r="K858" s="6" t="s">
        <v>653</v>
      </c>
      <c r="L858" s="6" t="s">
        <v>653</v>
      </c>
      <c r="M858" s="6" t="s">
        <v>653</v>
      </c>
      <c r="N858" s="6" t="s">
        <v>653</v>
      </c>
      <c r="O858" s="6" t="s">
        <v>653</v>
      </c>
      <c r="P858" s="6" t="s">
        <v>653</v>
      </c>
      <c r="Q858" s="6" t="s">
        <v>653</v>
      </c>
    </row>
    <row r="859" spans="1:17">
      <c r="A859" s="6" t="s">
        <v>1639</v>
      </c>
      <c r="B859" s="6" t="s">
        <v>1640</v>
      </c>
      <c r="C859" s="6" t="s">
        <v>653</v>
      </c>
      <c r="D859" s="6" t="s">
        <v>653</v>
      </c>
      <c r="E859" s="6" t="s">
        <v>653</v>
      </c>
      <c r="F859" s="6" t="s">
        <v>653</v>
      </c>
      <c r="G859" s="6" t="s">
        <v>653</v>
      </c>
      <c r="H859" s="6" t="s">
        <v>653</v>
      </c>
      <c r="I859" s="6" t="s">
        <v>653</v>
      </c>
      <c r="J859" s="6" t="s">
        <v>653</v>
      </c>
      <c r="K859" s="6" t="s">
        <v>653</v>
      </c>
      <c r="L859" s="6" t="s">
        <v>653</v>
      </c>
      <c r="M859" s="6" t="s">
        <v>653</v>
      </c>
      <c r="N859" s="6" t="s">
        <v>653</v>
      </c>
      <c r="O859" s="6" t="s">
        <v>653</v>
      </c>
      <c r="P859" s="6" t="s">
        <v>653</v>
      </c>
      <c r="Q859" s="6" t="s">
        <v>653</v>
      </c>
    </row>
    <row r="860" spans="1:17">
      <c r="A860" s="6" t="s">
        <v>1641</v>
      </c>
      <c r="B860" s="6" t="s">
        <v>1642</v>
      </c>
      <c r="C860" s="6" t="s">
        <v>653</v>
      </c>
      <c r="D860" s="6" t="s">
        <v>653</v>
      </c>
      <c r="E860" s="6" t="s">
        <v>653</v>
      </c>
      <c r="F860" s="6" t="s">
        <v>653</v>
      </c>
      <c r="G860" s="6" t="s">
        <v>653</v>
      </c>
      <c r="H860" s="6" t="s">
        <v>653</v>
      </c>
      <c r="I860" s="6" t="s">
        <v>653</v>
      </c>
      <c r="J860" s="6" t="s">
        <v>653</v>
      </c>
      <c r="K860" s="6" t="s">
        <v>653</v>
      </c>
      <c r="L860" s="6" t="s">
        <v>653</v>
      </c>
      <c r="M860" s="6" t="s">
        <v>653</v>
      </c>
      <c r="N860" s="6" t="s">
        <v>653</v>
      </c>
      <c r="O860" s="6" t="s">
        <v>653</v>
      </c>
      <c r="P860" s="6" t="s">
        <v>653</v>
      </c>
      <c r="Q860" s="6" t="s">
        <v>653</v>
      </c>
    </row>
    <row r="861" spans="1:17">
      <c r="A861" s="6" t="s">
        <v>1643</v>
      </c>
      <c r="B861" s="6" t="s">
        <v>1644</v>
      </c>
      <c r="C861" s="6" t="s">
        <v>653</v>
      </c>
      <c r="D861" s="6" t="s">
        <v>653</v>
      </c>
      <c r="E861" s="6" t="s">
        <v>653</v>
      </c>
      <c r="F861" s="6" t="s">
        <v>653</v>
      </c>
      <c r="G861" s="6" t="s">
        <v>653</v>
      </c>
      <c r="H861" s="6" t="s">
        <v>653</v>
      </c>
      <c r="I861" s="6" t="s">
        <v>653</v>
      </c>
      <c r="J861" s="6" t="s">
        <v>653</v>
      </c>
      <c r="K861" s="6" t="s">
        <v>653</v>
      </c>
      <c r="L861" s="6" t="s">
        <v>653</v>
      </c>
      <c r="M861" s="6" t="s">
        <v>653</v>
      </c>
      <c r="N861" s="6" t="s">
        <v>653</v>
      </c>
      <c r="O861" s="6" t="s">
        <v>653</v>
      </c>
      <c r="P861" s="6" t="s">
        <v>653</v>
      </c>
      <c r="Q861" s="6" t="s">
        <v>653</v>
      </c>
    </row>
    <row r="862" spans="1:17">
      <c r="A862" s="6" t="s">
        <v>1645</v>
      </c>
      <c r="B862" s="6" t="s">
        <v>1646</v>
      </c>
      <c r="C862" s="6" t="s">
        <v>653</v>
      </c>
      <c r="D862" s="6" t="s">
        <v>653</v>
      </c>
      <c r="E862" s="6" t="s">
        <v>653</v>
      </c>
      <c r="F862" s="6" t="s">
        <v>653</v>
      </c>
      <c r="G862" s="6" t="s">
        <v>653</v>
      </c>
      <c r="H862" s="6" t="s">
        <v>653</v>
      </c>
      <c r="I862" s="6" t="s">
        <v>653</v>
      </c>
      <c r="J862" s="6" t="s">
        <v>653</v>
      </c>
      <c r="K862" s="6" t="s">
        <v>653</v>
      </c>
      <c r="L862" s="6" t="s">
        <v>653</v>
      </c>
      <c r="M862" s="6" t="s">
        <v>653</v>
      </c>
      <c r="N862" s="6" t="s">
        <v>653</v>
      </c>
      <c r="O862" s="6" t="s">
        <v>653</v>
      </c>
      <c r="P862" s="6" t="s">
        <v>653</v>
      </c>
      <c r="Q862" s="6" t="s">
        <v>653</v>
      </c>
    </row>
    <row r="863" spans="1:17">
      <c r="A863" s="6" t="s">
        <v>1950</v>
      </c>
      <c r="B863" s="6" t="s">
        <v>1951</v>
      </c>
      <c r="C863" s="6" t="s">
        <v>653</v>
      </c>
      <c r="D863" s="6" t="s">
        <v>653</v>
      </c>
      <c r="E863" s="6" t="s">
        <v>653</v>
      </c>
      <c r="F863" s="6" t="s">
        <v>653</v>
      </c>
      <c r="G863" s="6" t="s">
        <v>653</v>
      </c>
      <c r="H863" s="6" t="s">
        <v>653</v>
      </c>
      <c r="I863" s="6" t="s">
        <v>653</v>
      </c>
      <c r="J863" s="6" t="s">
        <v>653</v>
      </c>
      <c r="K863" s="6" t="s">
        <v>653</v>
      </c>
      <c r="L863" s="6" t="s">
        <v>653</v>
      </c>
      <c r="M863" s="6" t="s">
        <v>653</v>
      </c>
      <c r="N863" s="6" t="s">
        <v>653</v>
      </c>
      <c r="O863" s="6" t="s">
        <v>653</v>
      </c>
      <c r="P863" s="6" t="s">
        <v>653</v>
      </c>
      <c r="Q863" s="6" t="s">
        <v>653</v>
      </c>
    </row>
    <row r="864" spans="1:17">
      <c r="A864" s="6" t="s">
        <v>1952</v>
      </c>
      <c r="B864" s="6" t="s">
        <v>1953</v>
      </c>
      <c r="C864" s="6" t="s">
        <v>653</v>
      </c>
      <c r="D864" s="6" t="s">
        <v>653</v>
      </c>
      <c r="E864" s="6" t="s">
        <v>653</v>
      </c>
      <c r="F864" s="6" t="s">
        <v>653</v>
      </c>
      <c r="G864" s="6" t="s">
        <v>653</v>
      </c>
      <c r="H864" s="6" t="s">
        <v>653</v>
      </c>
      <c r="I864" s="6" t="s">
        <v>653</v>
      </c>
      <c r="J864" s="6" t="s">
        <v>653</v>
      </c>
      <c r="K864" s="6" t="s">
        <v>653</v>
      </c>
      <c r="L864" s="6" t="s">
        <v>653</v>
      </c>
      <c r="M864" s="6" t="s">
        <v>653</v>
      </c>
      <c r="N864" s="6" t="s">
        <v>653</v>
      </c>
      <c r="O864" s="6" t="s">
        <v>653</v>
      </c>
      <c r="P864" s="6" t="s">
        <v>653</v>
      </c>
      <c r="Q864" s="6" t="s">
        <v>653</v>
      </c>
    </row>
    <row r="865" spans="1:17">
      <c r="A865" s="6" t="s">
        <v>1954</v>
      </c>
      <c r="B865" s="6" t="s">
        <v>1955</v>
      </c>
      <c r="C865" s="6" t="s">
        <v>653</v>
      </c>
      <c r="D865" s="6" t="s">
        <v>653</v>
      </c>
      <c r="E865" s="6" t="s">
        <v>653</v>
      </c>
      <c r="F865" s="6" t="s">
        <v>653</v>
      </c>
      <c r="G865" s="6" t="s">
        <v>653</v>
      </c>
      <c r="H865" s="6" t="s">
        <v>653</v>
      </c>
      <c r="I865" s="6" t="s">
        <v>653</v>
      </c>
      <c r="J865" s="6" t="s">
        <v>653</v>
      </c>
      <c r="K865" s="6" t="s">
        <v>653</v>
      </c>
      <c r="L865" s="6" t="s">
        <v>653</v>
      </c>
      <c r="M865" s="6" t="s">
        <v>653</v>
      </c>
      <c r="N865" s="6" t="s">
        <v>653</v>
      </c>
      <c r="O865" s="6" t="s">
        <v>653</v>
      </c>
      <c r="P865" s="6" t="s">
        <v>653</v>
      </c>
      <c r="Q865" s="6" t="s">
        <v>653</v>
      </c>
    </row>
    <row r="866" spans="1:17">
      <c r="A866" s="6" t="s">
        <v>1956</v>
      </c>
      <c r="B866" s="6" t="s">
        <v>1957</v>
      </c>
      <c r="C866" s="6" t="s">
        <v>653</v>
      </c>
      <c r="D866" s="6" t="s">
        <v>653</v>
      </c>
      <c r="E866" s="6" t="s">
        <v>653</v>
      </c>
      <c r="F866" s="6" t="s">
        <v>653</v>
      </c>
      <c r="G866" s="6" t="s">
        <v>653</v>
      </c>
      <c r="H866" s="6" t="s">
        <v>653</v>
      </c>
      <c r="I866" s="6" t="s">
        <v>653</v>
      </c>
      <c r="J866" s="6" t="s">
        <v>653</v>
      </c>
      <c r="K866" s="6" t="s">
        <v>653</v>
      </c>
      <c r="L866" s="6" t="s">
        <v>653</v>
      </c>
      <c r="M866" s="6" t="s">
        <v>653</v>
      </c>
      <c r="N866" s="6" t="s">
        <v>653</v>
      </c>
      <c r="O866" s="6" t="s">
        <v>653</v>
      </c>
      <c r="P866" s="6" t="s">
        <v>653</v>
      </c>
      <c r="Q866" s="6" t="s">
        <v>653</v>
      </c>
    </row>
    <row r="867" spans="1:17">
      <c r="A867" s="6" t="s">
        <v>1958</v>
      </c>
      <c r="B867" s="6" t="s">
        <v>1959</v>
      </c>
      <c r="C867" s="6" t="s">
        <v>653</v>
      </c>
      <c r="D867" s="6" t="s">
        <v>653</v>
      </c>
      <c r="E867" s="6" t="s">
        <v>653</v>
      </c>
      <c r="F867" s="6" t="s">
        <v>653</v>
      </c>
      <c r="G867" s="6" t="s">
        <v>653</v>
      </c>
      <c r="H867" s="6" t="s">
        <v>653</v>
      </c>
      <c r="I867" s="6" t="s">
        <v>653</v>
      </c>
      <c r="J867" s="6" t="s">
        <v>653</v>
      </c>
      <c r="K867" s="6" t="s">
        <v>653</v>
      </c>
      <c r="L867" s="6" t="s">
        <v>653</v>
      </c>
      <c r="M867" s="6" t="s">
        <v>653</v>
      </c>
      <c r="N867" s="6" t="s">
        <v>653</v>
      </c>
      <c r="O867" s="6" t="s">
        <v>653</v>
      </c>
      <c r="P867" s="6" t="s">
        <v>653</v>
      </c>
      <c r="Q867" s="6" t="s">
        <v>653</v>
      </c>
    </row>
    <row r="868" spans="1:17">
      <c r="A868" s="6" t="s">
        <v>1960</v>
      </c>
      <c r="B868" s="6" t="s">
        <v>1961</v>
      </c>
      <c r="C868" s="6" t="s">
        <v>653</v>
      </c>
      <c r="D868" s="6" t="s">
        <v>653</v>
      </c>
      <c r="E868" s="6" t="s">
        <v>653</v>
      </c>
      <c r="F868" s="6" t="s">
        <v>653</v>
      </c>
      <c r="G868" s="6" t="s">
        <v>653</v>
      </c>
      <c r="H868" s="6" t="s">
        <v>653</v>
      </c>
      <c r="I868" s="6" t="s">
        <v>653</v>
      </c>
      <c r="J868" s="6" t="s">
        <v>653</v>
      </c>
      <c r="K868" s="6" t="s">
        <v>653</v>
      </c>
      <c r="L868" s="6" t="s">
        <v>653</v>
      </c>
      <c r="M868" s="6" t="s">
        <v>653</v>
      </c>
      <c r="N868" s="6" t="s">
        <v>653</v>
      </c>
      <c r="O868" s="6" t="s">
        <v>653</v>
      </c>
      <c r="P868" s="6" t="s">
        <v>653</v>
      </c>
      <c r="Q868" s="6" t="s">
        <v>653</v>
      </c>
    </row>
    <row r="869" spans="1:17">
      <c r="A869" s="6" t="s">
        <v>1962</v>
      </c>
      <c r="B869" s="6" t="s">
        <v>1963</v>
      </c>
      <c r="C869" s="6" t="s">
        <v>653</v>
      </c>
      <c r="D869" s="6" t="s">
        <v>653</v>
      </c>
      <c r="E869" s="6" t="s">
        <v>653</v>
      </c>
      <c r="F869" s="6" t="s">
        <v>653</v>
      </c>
      <c r="G869" s="6" t="s">
        <v>653</v>
      </c>
      <c r="H869" s="6" t="s">
        <v>653</v>
      </c>
      <c r="I869" s="6" t="s">
        <v>653</v>
      </c>
      <c r="J869" s="6" t="s">
        <v>653</v>
      </c>
      <c r="K869" s="6" t="s">
        <v>653</v>
      </c>
      <c r="L869" s="6" t="s">
        <v>653</v>
      </c>
      <c r="M869" s="6" t="s">
        <v>653</v>
      </c>
      <c r="N869" s="6" t="s">
        <v>653</v>
      </c>
      <c r="O869" s="6" t="s">
        <v>653</v>
      </c>
      <c r="P869" s="6" t="s">
        <v>653</v>
      </c>
      <c r="Q869" s="6" t="s">
        <v>653</v>
      </c>
    </row>
    <row r="870" spans="1:17">
      <c r="A870" s="6" t="s">
        <v>1964</v>
      </c>
      <c r="B870" s="6" t="s">
        <v>1965</v>
      </c>
      <c r="C870" s="6" t="s">
        <v>653</v>
      </c>
      <c r="D870" s="6" t="s">
        <v>653</v>
      </c>
      <c r="E870" s="6" t="s">
        <v>653</v>
      </c>
      <c r="F870" s="6" t="s">
        <v>653</v>
      </c>
      <c r="G870" s="6" t="s">
        <v>653</v>
      </c>
      <c r="H870" s="6" t="s">
        <v>653</v>
      </c>
      <c r="I870" s="6" t="s">
        <v>653</v>
      </c>
      <c r="J870" s="6" t="s">
        <v>653</v>
      </c>
      <c r="K870" s="6" t="s">
        <v>653</v>
      </c>
      <c r="L870" s="6" t="s">
        <v>653</v>
      </c>
      <c r="M870" s="6" t="s">
        <v>653</v>
      </c>
      <c r="N870" s="6" t="s">
        <v>653</v>
      </c>
      <c r="O870" s="6" t="s">
        <v>653</v>
      </c>
      <c r="P870" s="6" t="s">
        <v>653</v>
      </c>
      <c r="Q870" s="6" t="s">
        <v>653</v>
      </c>
    </row>
    <row r="871" spans="1:17">
      <c r="A871" s="6" t="s">
        <v>1966</v>
      </c>
      <c r="B871" s="6" t="s">
        <v>1967</v>
      </c>
      <c r="C871" s="6" t="s">
        <v>653</v>
      </c>
      <c r="D871" s="6" t="s">
        <v>653</v>
      </c>
      <c r="E871" s="6" t="s">
        <v>653</v>
      </c>
      <c r="F871" s="6" t="s">
        <v>653</v>
      </c>
      <c r="G871" s="6" t="s">
        <v>653</v>
      </c>
      <c r="H871" s="6" t="s">
        <v>653</v>
      </c>
      <c r="I871" s="6" t="s">
        <v>653</v>
      </c>
      <c r="J871" s="6" t="s">
        <v>653</v>
      </c>
      <c r="K871" s="6" t="s">
        <v>653</v>
      </c>
      <c r="L871" s="6" t="s">
        <v>653</v>
      </c>
      <c r="M871" s="6" t="s">
        <v>653</v>
      </c>
      <c r="N871" s="6" t="s">
        <v>653</v>
      </c>
      <c r="O871" s="6" t="s">
        <v>653</v>
      </c>
      <c r="P871" s="6" t="s">
        <v>653</v>
      </c>
      <c r="Q871" s="6" t="s">
        <v>653</v>
      </c>
    </row>
    <row r="872" spans="1:17">
      <c r="A872" s="6" t="s">
        <v>1968</v>
      </c>
      <c r="B872" s="6" t="s">
        <v>1969</v>
      </c>
      <c r="C872" s="6" t="s">
        <v>653</v>
      </c>
      <c r="D872" s="6" t="s">
        <v>653</v>
      </c>
      <c r="E872" s="6" t="s">
        <v>653</v>
      </c>
      <c r="F872" s="6" t="s">
        <v>653</v>
      </c>
      <c r="G872" s="6" t="s">
        <v>653</v>
      </c>
      <c r="H872" s="6" t="s">
        <v>653</v>
      </c>
      <c r="I872" s="6" t="s">
        <v>653</v>
      </c>
      <c r="J872" s="6" t="s">
        <v>653</v>
      </c>
      <c r="K872" s="6" t="s">
        <v>653</v>
      </c>
      <c r="L872" s="6" t="s">
        <v>653</v>
      </c>
      <c r="M872" s="6" t="s">
        <v>653</v>
      </c>
      <c r="N872" s="6" t="s">
        <v>653</v>
      </c>
      <c r="O872" s="6" t="s">
        <v>653</v>
      </c>
      <c r="P872" s="6" t="s">
        <v>653</v>
      </c>
      <c r="Q872" s="6" t="s">
        <v>653</v>
      </c>
    </row>
    <row r="873" spans="1:17">
      <c r="A873" s="6" t="s">
        <v>1970</v>
      </c>
      <c r="B873" s="6" t="s">
        <v>1971</v>
      </c>
      <c r="C873" s="6" t="s">
        <v>653</v>
      </c>
      <c r="D873" s="6" t="s">
        <v>653</v>
      </c>
      <c r="E873" s="6" t="s">
        <v>653</v>
      </c>
      <c r="F873" s="6" t="s">
        <v>653</v>
      </c>
      <c r="G873" s="6" t="s">
        <v>653</v>
      </c>
      <c r="H873" s="6" t="s">
        <v>653</v>
      </c>
      <c r="I873" s="6" t="s">
        <v>653</v>
      </c>
      <c r="J873" s="6" t="s">
        <v>653</v>
      </c>
      <c r="K873" s="6" t="s">
        <v>653</v>
      </c>
      <c r="L873" s="6" t="s">
        <v>653</v>
      </c>
      <c r="M873" s="6" t="s">
        <v>653</v>
      </c>
      <c r="N873" s="6" t="s">
        <v>653</v>
      </c>
      <c r="O873" s="6" t="s">
        <v>653</v>
      </c>
      <c r="P873" s="6" t="s">
        <v>653</v>
      </c>
      <c r="Q873" s="6" t="s">
        <v>653</v>
      </c>
    </row>
    <row r="874" spans="1:17">
      <c r="A874" s="6" t="s">
        <v>1972</v>
      </c>
      <c r="B874" s="6" t="s">
        <v>1973</v>
      </c>
      <c r="C874" s="6" t="s">
        <v>653</v>
      </c>
      <c r="D874" s="6" t="s">
        <v>653</v>
      </c>
      <c r="E874" s="6" t="s">
        <v>653</v>
      </c>
      <c r="F874" s="6" t="s">
        <v>653</v>
      </c>
      <c r="G874" s="6" t="s">
        <v>653</v>
      </c>
      <c r="H874" s="6" t="s">
        <v>653</v>
      </c>
      <c r="I874" s="6" t="s">
        <v>653</v>
      </c>
      <c r="J874" s="6" t="s">
        <v>653</v>
      </c>
      <c r="K874" s="6" t="s">
        <v>653</v>
      </c>
      <c r="L874" s="6" t="s">
        <v>653</v>
      </c>
      <c r="M874" s="6" t="s">
        <v>653</v>
      </c>
      <c r="N874" s="6" t="s">
        <v>653</v>
      </c>
      <c r="O874" s="6" t="s">
        <v>653</v>
      </c>
      <c r="P874" s="6" t="s">
        <v>653</v>
      </c>
      <c r="Q874" s="6" t="s">
        <v>653</v>
      </c>
    </row>
    <row r="875" spans="1:17">
      <c r="A875" s="6" t="s">
        <v>1974</v>
      </c>
      <c r="B875" s="6" t="s">
        <v>1975</v>
      </c>
      <c r="C875" s="6" t="s">
        <v>653</v>
      </c>
      <c r="D875" s="6" t="s">
        <v>653</v>
      </c>
      <c r="E875" s="6" t="s">
        <v>653</v>
      </c>
      <c r="F875" s="6" t="s">
        <v>653</v>
      </c>
      <c r="G875" s="6" t="s">
        <v>653</v>
      </c>
      <c r="H875" s="6" t="s">
        <v>653</v>
      </c>
      <c r="I875" s="6" t="s">
        <v>653</v>
      </c>
      <c r="J875" s="6" t="s">
        <v>653</v>
      </c>
      <c r="K875" s="6" t="s">
        <v>653</v>
      </c>
      <c r="L875" s="6" t="s">
        <v>653</v>
      </c>
      <c r="M875" s="6" t="s">
        <v>653</v>
      </c>
      <c r="N875" s="6" t="s">
        <v>653</v>
      </c>
      <c r="O875" s="6" t="s">
        <v>653</v>
      </c>
      <c r="P875" s="6" t="s">
        <v>653</v>
      </c>
      <c r="Q875" s="6" t="s">
        <v>653</v>
      </c>
    </row>
    <row r="876" spans="1:17">
      <c r="A876" s="6" t="s">
        <v>1976</v>
      </c>
      <c r="B876" s="6" t="s">
        <v>1977</v>
      </c>
      <c r="C876" s="6" t="s">
        <v>653</v>
      </c>
      <c r="D876" s="6" t="s">
        <v>653</v>
      </c>
      <c r="E876" s="6" t="s">
        <v>653</v>
      </c>
      <c r="F876" s="6" t="s">
        <v>653</v>
      </c>
      <c r="G876" s="6" t="s">
        <v>653</v>
      </c>
      <c r="H876" s="6" t="s">
        <v>653</v>
      </c>
      <c r="I876" s="6" t="s">
        <v>653</v>
      </c>
      <c r="J876" s="6" t="s">
        <v>653</v>
      </c>
      <c r="K876" s="6" t="s">
        <v>653</v>
      </c>
      <c r="L876" s="6" t="s">
        <v>653</v>
      </c>
      <c r="M876" s="6" t="s">
        <v>653</v>
      </c>
      <c r="N876" s="6" t="s">
        <v>653</v>
      </c>
      <c r="O876" s="6" t="s">
        <v>653</v>
      </c>
      <c r="P876" s="6" t="s">
        <v>653</v>
      </c>
      <c r="Q876" s="6" t="s">
        <v>653</v>
      </c>
    </row>
    <row r="877" spans="1:17">
      <c r="A877" s="6" t="s">
        <v>1978</v>
      </c>
      <c r="B877" s="6" t="s">
        <v>1979</v>
      </c>
      <c r="C877" s="6" t="s">
        <v>653</v>
      </c>
      <c r="D877" s="6" t="s">
        <v>653</v>
      </c>
      <c r="E877" s="6" t="s">
        <v>653</v>
      </c>
      <c r="F877" s="6" t="s">
        <v>653</v>
      </c>
      <c r="G877" s="6" t="s">
        <v>653</v>
      </c>
      <c r="H877" s="6" t="s">
        <v>653</v>
      </c>
      <c r="I877" s="6" t="s">
        <v>653</v>
      </c>
      <c r="J877" s="6" t="s">
        <v>653</v>
      </c>
      <c r="K877" s="6" t="s">
        <v>653</v>
      </c>
      <c r="L877" s="6" t="s">
        <v>653</v>
      </c>
      <c r="M877" s="6" t="s">
        <v>653</v>
      </c>
      <c r="N877" s="6" t="s">
        <v>653</v>
      </c>
      <c r="O877" s="6" t="s">
        <v>653</v>
      </c>
      <c r="P877" s="6" t="s">
        <v>653</v>
      </c>
      <c r="Q877" s="6" t="s">
        <v>653</v>
      </c>
    </row>
    <row r="878" spans="1:17">
      <c r="A878" s="6" t="s">
        <v>1980</v>
      </c>
      <c r="B878" s="6" t="s">
        <v>1981</v>
      </c>
      <c r="C878" s="6" t="s">
        <v>653</v>
      </c>
      <c r="D878" s="6" t="s">
        <v>653</v>
      </c>
      <c r="E878" s="6" t="s">
        <v>653</v>
      </c>
      <c r="F878" s="6" t="s">
        <v>653</v>
      </c>
      <c r="G878" s="6" t="s">
        <v>653</v>
      </c>
      <c r="H878" s="6" t="s">
        <v>653</v>
      </c>
      <c r="I878" s="6" t="s">
        <v>653</v>
      </c>
      <c r="J878" s="6" t="s">
        <v>653</v>
      </c>
      <c r="K878" s="6" t="s">
        <v>653</v>
      </c>
      <c r="L878" s="6" t="s">
        <v>653</v>
      </c>
      <c r="M878" s="6" t="s">
        <v>653</v>
      </c>
      <c r="N878" s="6" t="s">
        <v>653</v>
      </c>
      <c r="O878" s="6" t="s">
        <v>653</v>
      </c>
      <c r="P878" s="6" t="s">
        <v>653</v>
      </c>
      <c r="Q878" s="6" t="s">
        <v>653</v>
      </c>
    </row>
    <row r="879" spans="1:17">
      <c r="A879" s="6" t="s">
        <v>1982</v>
      </c>
      <c r="B879" s="6" t="s">
        <v>1983</v>
      </c>
      <c r="C879" s="6" t="s">
        <v>653</v>
      </c>
      <c r="D879" s="6" t="s">
        <v>653</v>
      </c>
      <c r="E879" s="6" t="s">
        <v>653</v>
      </c>
      <c r="F879" s="6" t="s">
        <v>653</v>
      </c>
      <c r="G879" s="6" t="s">
        <v>653</v>
      </c>
      <c r="H879" s="6" t="s">
        <v>653</v>
      </c>
      <c r="I879" s="6" t="s">
        <v>653</v>
      </c>
      <c r="J879" s="6" t="s">
        <v>653</v>
      </c>
      <c r="K879" s="6" t="s">
        <v>653</v>
      </c>
      <c r="L879" s="6" t="s">
        <v>653</v>
      </c>
      <c r="M879" s="6" t="s">
        <v>653</v>
      </c>
      <c r="N879" s="6" t="s">
        <v>653</v>
      </c>
      <c r="O879" s="6" t="s">
        <v>653</v>
      </c>
      <c r="P879" s="6" t="s">
        <v>653</v>
      </c>
      <c r="Q879" s="6" t="s">
        <v>653</v>
      </c>
    </row>
    <row r="880" spans="1:17">
      <c r="A880" s="6" t="s">
        <v>1984</v>
      </c>
      <c r="B880" s="6" t="s">
        <v>1985</v>
      </c>
      <c r="C880" s="6" t="s">
        <v>653</v>
      </c>
      <c r="D880" s="6" t="s">
        <v>653</v>
      </c>
      <c r="E880" s="6" t="s">
        <v>653</v>
      </c>
      <c r="F880" s="6" t="s">
        <v>653</v>
      </c>
      <c r="G880" s="6" t="s">
        <v>653</v>
      </c>
      <c r="H880" s="6" t="s">
        <v>653</v>
      </c>
      <c r="I880" s="6" t="s">
        <v>653</v>
      </c>
      <c r="J880" s="6" t="s">
        <v>653</v>
      </c>
      <c r="K880" s="6" t="s">
        <v>653</v>
      </c>
      <c r="L880" s="6" t="s">
        <v>653</v>
      </c>
      <c r="M880" s="6" t="s">
        <v>653</v>
      </c>
      <c r="N880" s="6" t="s">
        <v>653</v>
      </c>
      <c r="O880" s="6" t="s">
        <v>653</v>
      </c>
      <c r="P880" s="6" t="s">
        <v>653</v>
      </c>
      <c r="Q880" s="6" t="s">
        <v>653</v>
      </c>
    </row>
    <row r="881" spans="1:17">
      <c r="A881" s="6" t="s">
        <v>1986</v>
      </c>
      <c r="B881" s="6" t="s">
        <v>1987</v>
      </c>
      <c r="C881" s="6" t="s">
        <v>653</v>
      </c>
      <c r="D881" s="6" t="s">
        <v>653</v>
      </c>
      <c r="E881" s="6" t="s">
        <v>653</v>
      </c>
      <c r="F881" s="6" t="s">
        <v>653</v>
      </c>
      <c r="G881" s="6" t="s">
        <v>653</v>
      </c>
      <c r="H881" s="6" t="s">
        <v>653</v>
      </c>
      <c r="I881" s="6" t="s">
        <v>653</v>
      </c>
      <c r="J881" s="6" t="s">
        <v>653</v>
      </c>
      <c r="K881" s="6" t="s">
        <v>653</v>
      </c>
      <c r="L881" s="6" t="s">
        <v>653</v>
      </c>
      <c r="M881" s="6" t="s">
        <v>653</v>
      </c>
      <c r="N881" s="6" t="s">
        <v>653</v>
      </c>
      <c r="O881" s="6" t="s">
        <v>653</v>
      </c>
      <c r="P881" s="6" t="s">
        <v>653</v>
      </c>
      <c r="Q881" s="6" t="s">
        <v>653</v>
      </c>
    </row>
    <row r="882" spans="1:17">
      <c r="A882" s="6" t="s">
        <v>1988</v>
      </c>
      <c r="B882" s="6" t="s">
        <v>1989</v>
      </c>
      <c r="C882" s="6" t="s">
        <v>653</v>
      </c>
      <c r="D882" s="6" t="s">
        <v>653</v>
      </c>
      <c r="E882" s="6" t="s">
        <v>653</v>
      </c>
      <c r="F882" s="6" t="s">
        <v>653</v>
      </c>
      <c r="G882" s="6" t="s">
        <v>653</v>
      </c>
      <c r="H882" s="6" t="s">
        <v>653</v>
      </c>
      <c r="I882" s="6" t="s">
        <v>653</v>
      </c>
      <c r="J882" s="6" t="s">
        <v>653</v>
      </c>
      <c r="K882" s="6" t="s">
        <v>653</v>
      </c>
      <c r="L882" s="6" t="s">
        <v>653</v>
      </c>
      <c r="M882" s="6" t="s">
        <v>653</v>
      </c>
      <c r="N882" s="6" t="s">
        <v>653</v>
      </c>
      <c r="O882" s="6" t="s">
        <v>653</v>
      </c>
      <c r="P882" s="6" t="s">
        <v>653</v>
      </c>
      <c r="Q882" s="6" t="s">
        <v>653</v>
      </c>
    </row>
    <row r="883" spans="1:17">
      <c r="A883" s="6" t="s">
        <v>1990</v>
      </c>
      <c r="B883" s="6" t="s">
        <v>1991</v>
      </c>
      <c r="C883" s="6" t="s">
        <v>653</v>
      </c>
      <c r="D883" s="6" t="s">
        <v>653</v>
      </c>
      <c r="E883" s="6" t="s">
        <v>653</v>
      </c>
      <c r="F883" s="6" t="s">
        <v>653</v>
      </c>
      <c r="G883" s="6" t="s">
        <v>653</v>
      </c>
      <c r="H883" s="6" t="s">
        <v>653</v>
      </c>
      <c r="I883" s="6" t="s">
        <v>653</v>
      </c>
      <c r="J883" s="6" t="s">
        <v>653</v>
      </c>
      <c r="K883" s="6" t="s">
        <v>653</v>
      </c>
      <c r="L883" s="6" t="s">
        <v>653</v>
      </c>
      <c r="M883" s="6" t="s">
        <v>653</v>
      </c>
      <c r="N883" s="6" t="s">
        <v>653</v>
      </c>
      <c r="O883" s="6" t="s">
        <v>653</v>
      </c>
      <c r="P883" s="6" t="s">
        <v>653</v>
      </c>
      <c r="Q883" s="6" t="s">
        <v>653</v>
      </c>
    </row>
    <row r="884" spans="1:17">
      <c r="A884" s="6" t="s">
        <v>1992</v>
      </c>
      <c r="B884" s="6" t="s">
        <v>1993</v>
      </c>
      <c r="C884" s="6" t="s">
        <v>653</v>
      </c>
      <c r="D884" s="6" t="s">
        <v>653</v>
      </c>
      <c r="E884" s="6" t="s">
        <v>653</v>
      </c>
      <c r="F884" s="6" t="s">
        <v>653</v>
      </c>
      <c r="G884" s="6" t="s">
        <v>653</v>
      </c>
      <c r="H884" s="6" t="s">
        <v>653</v>
      </c>
      <c r="I884" s="6" t="s">
        <v>653</v>
      </c>
      <c r="J884" s="6" t="s">
        <v>653</v>
      </c>
      <c r="K884" s="6" t="s">
        <v>653</v>
      </c>
      <c r="L884" s="6" t="s">
        <v>653</v>
      </c>
      <c r="M884" s="6" t="s">
        <v>653</v>
      </c>
      <c r="N884" s="6" t="s">
        <v>653</v>
      </c>
      <c r="O884" s="6" t="s">
        <v>653</v>
      </c>
      <c r="P884" s="6" t="s">
        <v>653</v>
      </c>
      <c r="Q884" s="6" t="s">
        <v>653</v>
      </c>
    </row>
    <row r="885" spans="1:17">
      <c r="A885" s="6" t="s">
        <v>1994</v>
      </c>
      <c r="B885" s="6" t="s">
        <v>1995</v>
      </c>
      <c r="C885" s="6" t="s">
        <v>653</v>
      </c>
      <c r="D885" s="6" t="s">
        <v>653</v>
      </c>
      <c r="E885" s="6" t="s">
        <v>653</v>
      </c>
      <c r="F885" s="6" t="s">
        <v>653</v>
      </c>
      <c r="G885" s="6" t="s">
        <v>653</v>
      </c>
      <c r="H885" s="6" t="s">
        <v>653</v>
      </c>
      <c r="I885" s="6" t="s">
        <v>653</v>
      </c>
      <c r="J885" s="6" t="s">
        <v>653</v>
      </c>
      <c r="K885" s="6" t="s">
        <v>653</v>
      </c>
      <c r="L885" s="6" t="s">
        <v>653</v>
      </c>
      <c r="M885" s="6" t="s">
        <v>653</v>
      </c>
      <c r="N885" s="6" t="s">
        <v>653</v>
      </c>
      <c r="O885" s="6" t="s">
        <v>653</v>
      </c>
      <c r="P885" s="6" t="s">
        <v>653</v>
      </c>
      <c r="Q885" s="6" t="s">
        <v>653</v>
      </c>
    </row>
    <row r="886" spans="1:17">
      <c r="A886" s="6" t="s">
        <v>1996</v>
      </c>
      <c r="B886" s="6" t="s">
        <v>1997</v>
      </c>
      <c r="C886" s="6" t="s">
        <v>653</v>
      </c>
      <c r="D886" s="6" t="s">
        <v>653</v>
      </c>
      <c r="E886" s="6" t="s">
        <v>653</v>
      </c>
      <c r="F886" s="6" t="s">
        <v>653</v>
      </c>
      <c r="G886" s="6" t="s">
        <v>653</v>
      </c>
      <c r="H886" s="6" t="s">
        <v>653</v>
      </c>
      <c r="I886" s="6" t="s">
        <v>653</v>
      </c>
      <c r="J886" s="6" t="s">
        <v>653</v>
      </c>
      <c r="K886" s="6" t="s">
        <v>653</v>
      </c>
      <c r="L886" s="6" t="s">
        <v>653</v>
      </c>
      <c r="M886" s="6" t="s">
        <v>653</v>
      </c>
      <c r="N886" s="6" t="s">
        <v>653</v>
      </c>
      <c r="O886" s="6" t="s">
        <v>653</v>
      </c>
      <c r="P886" s="6" t="s">
        <v>653</v>
      </c>
      <c r="Q886" s="6" t="s">
        <v>653</v>
      </c>
    </row>
    <row r="887" spans="1:17">
      <c r="A887" s="6" t="s">
        <v>1998</v>
      </c>
      <c r="B887" s="6" t="s">
        <v>1999</v>
      </c>
      <c r="C887" s="6" t="s">
        <v>653</v>
      </c>
      <c r="D887" s="6" t="s">
        <v>653</v>
      </c>
      <c r="E887" s="6" t="s">
        <v>653</v>
      </c>
      <c r="F887" s="6" t="s">
        <v>653</v>
      </c>
      <c r="G887" s="6" t="s">
        <v>653</v>
      </c>
      <c r="H887" s="6" t="s">
        <v>653</v>
      </c>
      <c r="I887" s="6" t="s">
        <v>653</v>
      </c>
      <c r="J887" s="6" t="s">
        <v>653</v>
      </c>
      <c r="K887" s="6" t="s">
        <v>653</v>
      </c>
      <c r="L887" s="6" t="s">
        <v>653</v>
      </c>
      <c r="M887" s="6" t="s">
        <v>653</v>
      </c>
      <c r="N887" s="6" t="s">
        <v>653</v>
      </c>
      <c r="O887" s="6" t="s">
        <v>653</v>
      </c>
      <c r="P887" s="6" t="s">
        <v>653</v>
      </c>
      <c r="Q887" s="6" t="s">
        <v>653</v>
      </c>
    </row>
    <row r="888" spans="1:17">
      <c r="A888" s="6" t="s">
        <v>1489</v>
      </c>
      <c r="B888" s="6" t="s">
        <v>2000</v>
      </c>
      <c r="C888" s="6" t="s">
        <v>2001</v>
      </c>
      <c r="D888" s="6" t="s">
        <v>325</v>
      </c>
      <c r="E888" s="6" t="s">
        <v>325</v>
      </c>
      <c r="F888" s="6" t="s">
        <v>2002</v>
      </c>
      <c r="G888" s="6" t="s">
        <v>2003</v>
      </c>
      <c r="H888" s="6" t="s">
        <v>2004</v>
      </c>
      <c r="I888" s="6" t="s">
        <v>2004</v>
      </c>
      <c r="J888" s="6" t="s">
        <v>2004</v>
      </c>
      <c r="K888" s="6" t="s">
        <v>2004</v>
      </c>
      <c r="L888" s="6" t="s">
        <v>867</v>
      </c>
      <c r="M888" s="6" t="s">
        <v>867</v>
      </c>
      <c r="N888" s="6" t="s">
        <v>867</v>
      </c>
      <c r="O888" s="6" t="s">
        <v>867</v>
      </c>
      <c r="P888" s="6" t="s">
        <v>867</v>
      </c>
      <c r="Q888" s="6" t="s">
        <v>867</v>
      </c>
    </row>
  </sheetData>
  <mergeCells count="3">
    <mergeCell ref="C1:E1"/>
    <mergeCell ref="F1:K1"/>
    <mergeCell ref="L1:Q1"/>
  </mergeCells>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8F736-74A3-4180-8D1A-87E492EB23C8}">
  <sheetPr codeName="Sheet3">
    <tabColor rgb="FFFFFF00"/>
  </sheetPr>
  <dimension ref="A1:AZ50"/>
  <sheetViews>
    <sheetView zoomScaleNormal="100" workbookViewId="0"/>
  </sheetViews>
  <sheetFormatPr defaultColWidth="9" defaultRowHeight="13.5"/>
  <cols>
    <col min="1" max="1" width="0.875" style="18" customWidth="1"/>
    <col min="2" max="2" width="1.875" style="18" customWidth="1"/>
    <col min="3" max="3" width="27.875" style="18" bestFit="1" customWidth="1"/>
    <col min="4" max="4" width="9.5" style="18" customWidth="1"/>
    <col min="5" max="5" width="2.375" style="18" customWidth="1"/>
    <col min="6" max="6" width="10" style="18" customWidth="1"/>
    <col min="7" max="7" width="2.375" style="18" customWidth="1"/>
    <col min="8" max="8" width="10" style="18" customWidth="1"/>
    <col min="9" max="9" width="2.375" style="18" customWidth="1"/>
    <col min="10" max="10" width="5.875" style="18" customWidth="1"/>
    <col min="11" max="11" width="3.375" style="18" bestFit="1" customWidth="1"/>
    <col min="12" max="12" width="5.875" style="18" customWidth="1"/>
    <col min="13" max="13" width="3.375" style="18" bestFit="1" customWidth="1"/>
    <col min="14" max="14" width="1.625" style="18" customWidth="1"/>
    <col min="15" max="15" width="80.625" style="18" customWidth="1"/>
    <col min="16" max="16" width="9.5" style="17" bestFit="1" customWidth="1"/>
    <col min="17" max="52" width="9" style="17"/>
    <col min="53" max="16384" width="9" style="18"/>
  </cols>
  <sheetData>
    <row r="1" spans="1:52" ht="16.5" customHeight="1">
      <c r="A1" s="17"/>
      <c r="B1" s="17"/>
      <c r="C1" s="17"/>
      <c r="D1" s="17"/>
      <c r="E1" s="17"/>
      <c r="F1" s="17"/>
      <c r="G1" s="17"/>
      <c r="H1" s="17"/>
      <c r="I1" s="17"/>
      <c r="J1" s="17"/>
      <c r="K1" s="17"/>
      <c r="L1" s="17"/>
      <c r="M1" s="17"/>
      <c r="N1" s="17"/>
      <c r="O1" s="14" t="s">
        <v>2071</v>
      </c>
    </row>
    <row r="2" spans="1:52" ht="8.25" customHeight="1" thickBot="1">
      <c r="A2" s="17"/>
      <c r="B2" s="17"/>
      <c r="C2" s="17"/>
      <c r="D2" s="17"/>
      <c r="E2" s="17"/>
      <c r="F2" s="17"/>
      <c r="G2" s="17"/>
      <c r="H2" s="17"/>
      <c r="I2" s="17"/>
      <c r="J2" s="17"/>
      <c r="K2" s="17"/>
      <c r="L2" s="17"/>
      <c r="M2" s="17"/>
      <c r="N2" s="17"/>
      <c r="O2" s="17"/>
    </row>
    <row r="3" spans="1:52" ht="14.25" thickBot="1">
      <c r="A3" s="17"/>
      <c r="B3" s="17"/>
      <c r="C3" s="17"/>
      <c r="D3" s="17"/>
      <c r="E3" s="17"/>
      <c r="F3" s="17"/>
      <c r="G3" s="17"/>
      <c r="H3" s="53">
        <v>2024</v>
      </c>
      <c r="I3" s="17" t="s">
        <v>61</v>
      </c>
      <c r="J3" s="64"/>
      <c r="K3" s="18" t="s">
        <v>60</v>
      </c>
      <c r="L3" s="64"/>
      <c r="M3" s="17" t="s">
        <v>59</v>
      </c>
      <c r="N3" s="17"/>
      <c r="O3" s="19" t="s">
        <v>2026</v>
      </c>
      <c r="P3" s="166"/>
    </row>
    <row r="4" spans="1:52" s="1" customFormat="1" ht="15"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row>
    <row r="5" spans="1:52" s="1" customFormat="1" ht="15" customHeight="1">
      <c r="A5" s="10"/>
      <c r="B5" s="10"/>
      <c r="C5" s="11" t="s">
        <v>62</v>
      </c>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row>
    <row r="6" spans="1:52" s="1" customFormat="1" ht="13.5" customHeight="1" thickBot="1">
      <c r="A6" s="10"/>
      <c r="B6" s="10"/>
      <c r="C6" s="12"/>
      <c r="D6" s="12"/>
      <c r="E6" s="12"/>
      <c r="F6" s="12"/>
      <c r="G6" s="12"/>
      <c r="H6" s="12"/>
      <c r="I6" s="12"/>
      <c r="J6" s="12"/>
      <c r="K6" s="12"/>
      <c r="L6" s="12"/>
      <c r="M6" s="12"/>
      <c r="N6" s="12"/>
      <c r="O6" s="12"/>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row>
    <row r="7" spans="1:52" s="1" customFormat="1" ht="30" customHeight="1">
      <c r="A7" s="10"/>
      <c r="B7" s="10"/>
      <c r="C7" s="12"/>
      <c r="D7" s="13" t="s">
        <v>57</v>
      </c>
      <c r="E7" s="12"/>
      <c r="F7" s="403" t="s">
        <v>57</v>
      </c>
      <c r="G7" s="404"/>
      <c r="H7" s="405"/>
      <c r="I7" s="406"/>
      <c r="J7" s="406"/>
      <c r="K7" s="406"/>
      <c r="L7" s="406"/>
      <c r="M7" s="407"/>
      <c r="N7" s="12"/>
      <c r="O7" s="12"/>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row>
    <row r="8" spans="1:52" s="1" customFormat="1" ht="30" customHeight="1">
      <c r="A8" s="10"/>
      <c r="B8" s="10"/>
      <c r="C8" s="12"/>
      <c r="D8" s="13"/>
      <c r="E8" s="12"/>
      <c r="F8" s="408" t="s">
        <v>1734</v>
      </c>
      <c r="G8" s="409"/>
      <c r="H8" s="410" t="str">
        <f>IFERROR(VLOOKUP(計_はじめに!E2,計画書事業者リスト!A4:B1000,2,FALSE),"")</f>
        <v/>
      </c>
      <c r="I8" s="411"/>
      <c r="J8" s="411"/>
      <c r="K8" s="411"/>
      <c r="L8" s="411"/>
      <c r="M8" s="412"/>
      <c r="N8" s="12"/>
      <c r="O8" s="56" t="s">
        <v>1741</v>
      </c>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row>
    <row r="9" spans="1:52" s="1" customFormat="1" ht="30" customHeight="1">
      <c r="A9" s="10"/>
      <c r="B9" s="10"/>
      <c r="C9" s="10"/>
      <c r="D9" s="13" t="s">
        <v>58</v>
      </c>
      <c r="E9" s="10"/>
      <c r="F9" s="408" t="s">
        <v>1735</v>
      </c>
      <c r="G9" s="409"/>
      <c r="H9" s="410"/>
      <c r="I9" s="411"/>
      <c r="J9" s="411"/>
      <c r="K9" s="411"/>
      <c r="L9" s="411"/>
      <c r="M9" s="412"/>
      <c r="N9" s="10"/>
      <c r="O9" s="378" t="s">
        <v>2055</v>
      </c>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row>
    <row r="10" spans="1:52" s="1" customFormat="1" ht="30" customHeight="1" thickBot="1">
      <c r="A10" s="10"/>
      <c r="B10" s="10"/>
      <c r="C10" s="10"/>
      <c r="D10" s="13"/>
      <c r="E10" s="10"/>
      <c r="F10" s="393" t="s">
        <v>1736</v>
      </c>
      <c r="G10" s="394"/>
      <c r="H10" s="395"/>
      <c r="I10" s="396"/>
      <c r="J10" s="396"/>
      <c r="K10" s="396"/>
      <c r="L10" s="396"/>
      <c r="M10" s="397"/>
      <c r="N10" s="10"/>
      <c r="O10" s="378"/>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row>
    <row r="11" spans="1:52">
      <c r="A11" s="17"/>
      <c r="B11" s="17"/>
      <c r="C11" s="17"/>
      <c r="D11" s="398" t="s">
        <v>2054</v>
      </c>
      <c r="E11" s="398"/>
      <c r="F11" s="398"/>
      <c r="G11" s="398"/>
      <c r="H11" s="398"/>
      <c r="I11" s="398"/>
      <c r="J11" s="398"/>
      <c r="K11" s="398"/>
      <c r="L11" s="398"/>
      <c r="M11" s="398"/>
      <c r="N11" s="17"/>
      <c r="O11" s="17"/>
    </row>
    <row r="12" spans="1:52">
      <c r="A12" s="17"/>
      <c r="B12" s="17"/>
      <c r="C12" s="17"/>
      <c r="D12" s="20"/>
      <c r="E12" s="20"/>
      <c r="F12" s="20"/>
      <c r="G12" s="20"/>
      <c r="H12" s="20"/>
      <c r="I12" s="20"/>
      <c r="J12" s="20"/>
      <c r="K12" s="20"/>
      <c r="L12" s="20"/>
      <c r="M12" s="20"/>
      <c r="N12" s="17"/>
      <c r="O12" s="17"/>
    </row>
    <row r="13" spans="1:52">
      <c r="A13" s="17"/>
      <c r="B13" s="17"/>
      <c r="C13" s="17"/>
      <c r="D13" s="20"/>
      <c r="E13" s="20"/>
      <c r="F13" s="20"/>
      <c r="G13" s="20"/>
      <c r="H13" s="20"/>
      <c r="I13" s="20"/>
      <c r="J13" s="20"/>
      <c r="K13" s="20"/>
      <c r="L13" s="20"/>
      <c r="M13" s="20"/>
      <c r="N13" s="17"/>
      <c r="O13" s="17"/>
    </row>
    <row r="14" spans="1:52">
      <c r="A14" s="17"/>
      <c r="B14" s="17"/>
      <c r="C14" s="17"/>
      <c r="D14" s="17"/>
      <c r="E14" s="17"/>
      <c r="F14" s="17"/>
      <c r="G14" s="17"/>
      <c r="H14" s="17"/>
      <c r="I14" s="17"/>
      <c r="J14" s="17"/>
      <c r="K14" s="17"/>
      <c r="L14" s="17"/>
      <c r="M14" s="17"/>
      <c r="N14" s="17"/>
      <c r="O14" s="17"/>
    </row>
    <row r="15" spans="1:52" ht="24">
      <c r="A15" s="17"/>
      <c r="B15" s="17"/>
      <c r="C15" s="399" t="s">
        <v>56</v>
      </c>
      <c r="D15" s="399"/>
      <c r="E15" s="399"/>
      <c r="F15" s="399"/>
      <c r="G15" s="399"/>
      <c r="H15" s="399"/>
      <c r="I15" s="399"/>
      <c r="J15" s="399"/>
      <c r="K15" s="399"/>
      <c r="L15" s="399"/>
      <c r="M15" s="399"/>
      <c r="N15" s="17"/>
      <c r="O15" s="17"/>
    </row>
    <row r="16" spans="1:52">
      <c r="A16" s="17"/>
      <c r="B16" s="17"/>
      <c r="C16" s="17"/>
      <c r="D16" s="17"/>
      <c r="E16" s="17"/>
      <c r="F16" s="17"/>
      <c r="G16" s="17"/>
      <c r="H16" s="17"/>
      <c r="I16" s="17"/>
      <c r="J16" s="17"/>
      <c r="K16" s="17"/>
      <c r="L16" s="17"/>
      <c r="M16" s="17"/>
      <c r="N16" s="17"/>
      <c r="O16" s="17"/>
    </row>
    <row r="17" spans="1:15">
      <c r="A17" s="17"/>
      <c r="B17" s="17"/>
      <c r="C17" s="17"/>
      <c r="D17" s="17"/>
      <c r="E17" s="17"/>
      <c r="F17" s="17"/>
      <c r="G17" s="17"/>
      <c r="H17" s="17"/>
      <c r="I17" s="17"/>
      <c r="J17" s="17"/>
      <c r="K17" s="17"/>
      <c r="L17" s="17"/>
      <c r="M17" s="17"/>
      <c r="N17" s="17"/>
      <c r="O17" s="17"/>
    </row>
    <row r="18" spans="1:15">
      <c r="A18" s="17"/>
      <c r="B18" s="17"/>
      <c r="C18" s="17"/>
      <c r="D18" s="17"/>
      <c r="E18" s="17"/>
      <c r="F18" s="17"/>
      <c r="G18" s="17"/>
      <c r="H18" s="17"/>
      <c r="I18" s="17"/>
      <c r="J18" s="17"/>
      <c r="K18" s="17"/>
      <c r="L18" s="17"/>
      <c r="M18" s="17"/>
      <c r="N18" s="17"/>
      <c r="O18" s="17"/>
    </row>
    <row r="19" spans="1:15" ht="34.5" customHeight="1">
      <c r="A19" s="17"/>
      <c r="B19" s="17"/>
      <c r="C19" s="400" t="s">
        <v>55</v>
      </c>
      <c r="D19" s="400"/>
      <c r="E19" s="400"/>
      <c r="F19" s="400"/>
      <c r="G19" s="400"/>
      <c r="H19" s="400"/>
      <c r="I19" s="400"/>
      <c r="J19" s="400"/>
      <c r="K19" s="400"/>
      <c r="L19" s="400"/>
      <c r="M19" s="400"/>
      <c r="N19" s="17"/>
      <c r="O19" s="17"/>
    </row>
    <row r="20" spans="1:15" ht="14.25" thickBot="1">
      <c r="A20" s="17"/>
      <c r="B20" s="17"/>
      <c r="C20" s="17"/>
      <c r="D20" s="17"/>
      <c r="E20" s="17"/>
      <c r="F20" s="17"/>
      <c r="G20" s="17"/>
      <c r="H20" s="17"/>
      <c r="I20" s="17"/>
      <c r="J20" s="17"/>
      <c r="K20" s="17"/>
      <c r="L20" s="17"/>
      <c r="M20" s="17"/>
      <c r="N20" s="17"/>
      <c r="O20" s="17"/>
    </row>
    <row r="21" spans="1:15" ht="39.75" customHeight="1">
      <c r="A21" s="17"/>
      <c r="B21" s="17"/>
      <c r="C21" s="21" t="s">
        <v>49</v>
      </c>
      <c r="D21" s="401" t="str">
        <f>IFERROR(VLOOKUP(計_はじめに!E2,計画書事業者リスト!A4:B1000,2,FALSE),"")</f>
        <v/>
      </c>
      <c r="E21" s="401"/>
      <c r="F21" s="401"/>
      <c r="G21" s="401"/>
      <c r="H21" s="401"/>
      <c r="I21" s="401"/>
      <c r="J21" s="401"/>
      <c r="K21" s="401"/>
      <c r="L21" s="401"/>
      <c r="M21" s="402"/>
      <c r="N21" s="17"/>
      <c r="O21" s="54"/>
    </row>
    <row r="22" spans="1:15" ht="39.75" customHeight="1">
      <c r="A22" s="17"/>
      <c r="B22" s="17"/>
      <c r="C22" s="22" t="s">
        <v>50</v>
      </c>
      <c r="D22" s="385" t="str">
        <f>IF(H7="","",H7)</f>
        <v/>
      </c>
      <c r="E22" s="385"/>
      <c r="F22" s="385"/>
      <c r="G22" s="385"/>
      <c r="H22" s="385"/>
      <c r="I22" s="385"/>
      <c r="J22" s="385"/>
      <c r="K22" s="385"/>
      <c r="L22" s="385"/>
      <c r="M22" s="386"/>
      <c r="N22" s="17"/>
      <c r="O22" s="17"/>
    </row>
    <row r="23" spans="1:15" ht="39.75" customHeight="1">
      <c r="A23" s="17"/>
      <c r="B23" s="17"/>
      <c r="C23" s="22" t="s">
        <v>51</v>
      </c>
      <c r="D23" s="387" t="s">
        <v>52</v>
      </c>
      <c r="E23" s="387"/>
      <c r="F23" s="387"/>
      <c r="G23" s="387"/>
      <c r="H23" s="387"/>
      <c r="I23" s="387"/>
      <c r="J23" s="387"/>
      <c r="K23" s="387"/>
      <c r="L23" s="387"/>
      <c r="M23" s="388"/>
      <c r="N23" s="17"/>
      <c r="O23" s="17"/>
    </row>
    <row r="24" spans="1:15" ht="81" customHeight="1">
      <c r="A24" s="17"/>
      <c r="B24" s="17"/>
      <c r="C24" s="389" t="s">
        <v>5</v>
      </c>
      <c r="D24" s="390"/>
      <c r="E24" s="390"/>
      <c r="F24" s="390"/>
      <c r="G24" s="390"/>
      <c r="H24" s="390"/>
      <c r="I24" s="390"/>
      <c r="J24" s="390"/>
      <c r="K24" s="390"/>
      <c r="L24" s="390"/>
      <c r="M24" s="391"/>
      <c r="N24" s="17"/>
      <c r="O24" s="376" t="s">
        <v>1740</v>
      </c>
    </row>
    <row r="25" spans="1:15" ht="29.25" customHeight="1">
      <c r="A25" s="17"/>
      <c r="B25" s="17"/>
      <c r="C25" s="389"/>
      <c r="D25" s="23" t="s">
        <v>1737</v>
      </c>
      <c r="E25" s="392"/>
      <c r="F25" s="392"/>
      <c r="G25" s="392"/>
      <c r="H25" s="392"/>
      <c r="I25" s="392"/>
      <c r="J25" s="392"/>
      <c r="K25" s="392"/>
      <c r="L25" s="392"/>
      <c r="M25" s="24" t="s">
        <v>53</v>
      </c>
      <c r="N25" s="17"/>
      <c r="O25" s="377"/>
    </row>
    <row r="26" spans="1:15" ht="36" customHeight="1" thickBot="1">
      <c r="A26" s="17"/>
      <c r="B26" s="17"/>
      <c r="C26" s="55" t="s">
        <v>1738</v>
      </c>
      <c r="D26" s="379"/>
      <c r="E26" s="380"/>
      <c r="F26" s="380"/>
      <c r="G26" s="380"/>
      <c r="H26" s="380"/>
      <c r="I26" s="380"/>
      <c r="J26" s="380"/>
      <c r="K26" s="380"/>
      <c r="L26" s="380"/>
      <c r="M26" s="381"/>
      <c r="N26" s="17"/>
      <c r="O26" s="17"/>
    </row>
    <row r="27" spans="1:15" ht="88.5" customHeight="1" thickBot="1">
      <c r="A27" s="17"/>
      <c r="B27" s="17"/>
      <c r="C27" s="382" t="s">
        <v>54</v>
      </c>
      <c r="D27" s="383"/>
      <c r="E27" s="383"/>
      <c r="F27" s="383"/>
      <c r="G27" s="383"/>
      <c r="H27" s="383"/>
      <c r="I27" s="383"/>
      <c r="J27" s="383"/>
      <c r="K27" s="383"/>
      <c r="L27" s="383"/>
      <c r="M27" s="384"/>
      <c r="N27" s="17"/>
      <c r="O27" s="17"/>
    </row>
    <row r="28" spans="1:15" s="17" customFormat="1" ht="4.5" customHeight="1"/>
    <row r="29" spans="1:15" s="17" customFormat="1"/>
    <row r="30" spans="1:15" s="17" customFormat="1"/>
    <row r="31" spans="1:15" s="17" customFormat="1">
      <c r="C31" s="165"/>
    </row>
    <row r="32" spans="1:15" s="17" customFormat="1"/>
    <row r="33" s="17" customFormat="1"/>
    <row r="34" s="17" customFormat="1"/>
    <row r="35" s="17" customFormat="1"/>
    <row r="36" s="17" customFormat="1"/>
    <row r="37" s="17" customFormat="1"/>
    <row r="38" s="17" customFormat="1"/>
    <row r="39" s="17" customFormat="1"/>
    <row r="40" s="17" customFormat="1"/>
    <row r="41" s="17" customFormat="1"/>
    <row r="42" s="17" customFormat="1"/>
    <row r="43" s="17" customFormat="1"/>
    <row r="44" s="17" customFormat="1"/>
    <row r="45" s="17" customFormat="1"/>
    <row r="46" s="17" customFormat="1"/>
    <row r="47" s="17" customFormat="1"/>
    <row r="48" s="17" customFormat="1"/>
    <row r="49" s="17" customFormat="1"/>
    <row r="50" s="17" customFormat="1"/>
  </sheetData>
  <sheetProtection algorithmName="SHA-512" hashValue="4/FPzUtSNIVNJSO0hOiwSYsoMleHgPsSfqdPTWsKwomWxP466qsEQc0HS4+e7tItQ4LWvpkEsTlqUETVJJ2uSw==" saltValue="KMOur/iKK7gq+Nv7SkIg7w==" spinCount="100000" sheet="1" formatCells="0"/>
  <mergeCells count="21">
    <mergeCell ref="F7:G7"/>
    <mergeCell ref="H7:M7"/>
    <mergeCell ref="F8:G8"/>
    <mergeCell ref="H8:M8"/>
    <mergeCell ref="F9:G9"/>
    <mergeCell ref="H9:M9"/>
    <mergeCell ref="O24:O25"/>
    <mergeCell ref="O9:O10"/>
    <mergeCell ref="D26:M26"/>
    <mergeCell ref="C27:M27"/>
    <mergeCell ref="D22:M22"/>
    <mergeCell ref="D23:M23"/>
    <mergeCell ref="C24:C25"/>
    <mergeCell ref="D24:M24"/>
    <mergeCell ref="E25:L25"/>
    <mergeCell ref="F10:G10"/>
    <mergeCell ref="H10:M10"/>
    <mergeCell ref="D11:M11"/>
    <mergeCell ref="C15:M15"/>
    <mergeCell ref="C19:M19"/>
    <mergeCell ref="D21:M21"/>
  </mergeCells>
  <phoneticPr fontId="2"/>
  <conditionalFormatting sqref="D21">
    <cfRule type="containsBlanks" dxfId="97" priority="5">
      <formula>LEN(TRIM(D21))=0</formula>
    </cfRule>
  </conditionalFormatting>
  <conditionalFormatting sqref="H8">
    <cfRule type="containsBlanks" dxfId="96" priority="6">
      <formula>LEN(TRIM(H8))=0</formula>
    </cfRule>
  </conditionalFormatting>
  <conditionalFormatting sqref="J3 L3 H7 H9:M10 D22 D24 E25 D26">
    <cfRule type="containsBlanks" dxfId="95" priority="1">
      <formula>LEN(TRIM(D3))=0</formula>
    </cfRule>
  </conditionalFormatting>
  <conditionalFormatting sqref="J3">
    <cfRule type="cellIs" dxfId="94" priority="3" operator="lessThanOrEqual">
      <formula>6</formula>
    </cfRule>
    <cfRule type="cellIs" dxfId="93" priority="4" operator="greaterThan">
      <formula>12</formula>
    </cfRule>
  </conditionalFormatting>
  <conditionalFormatting sqref="L3">
    <cfRule type="cellIs" dxfId="92" priority="2" operator="notBetween">
      <formula>1</formula>
      <formula>31</formula>
    </cfRule>
  </conditionalFormatting>
  <printOptions horizontalCentered="1"/>
  <pageMargins left="0.70866141732283472" right="0.70866141732283472" top="0.74803149606299213" bottom="0.74803149606299213" header="0.31496062992125984" footer="0.31496062992125984"/>
  <pageSetup paperSize="9" orientation="portrait" r:id="rId1"/>
  <ignoredErrors>
    <ignoredError sqref="D21" unlockedFormula="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E1CCA-7A40-43C1-B6A0-E0CD2AC091E0}">
  <sheetPr codeName="Sheet4">
    <tabColor rgb="FFFFFF00"/>
    <pageSetUpPr fitToPage="1"/>
  </sheetPr>
  <dimension ref="A1:AZ51"/>
  <sheetViews>
    <sheetView topLeftCell="A8" zoomScaleNormal="100" workbookViewId="0"/>
  </sheetViews>
  <sheetFormatPr defaultColWidth="9" defaultRowHeight="13.5" outlineLevelCol="1"/>
  <cols>
    <col min="1" max="1" width="2.125" style="10" customWidth="1"/>
    <col min="2" max="2" width="1.875" style="10" customWidth="1"/>
    <col min="3" max="3" width="9.625" style="1" customWidth="1"/>
    <col min="4" max="4" width="6.625" style="1" customWidth="1"/>
    <col min="5" max="5" width="12.875" style="10" customWidth="1"/>
    <col min="6" max="6" width="2.5" style="1" customWidth="1"/>
    <col min="7" max="7" width="13.125" style="1" customWidth="1"/>
    <col min="8" max="8" width="2.5" style="1" customWidth="1"/>
    <col min="9" max="9" width="13.125" style="1" customWidth="1"/>
    <col min="10" max="10" width="2.5" style="1" customWidth="1"/>
    <col min="11" max="11" width="15" style="1" customWidth="1"/>
    <col min="12" max="12" width="2.5" style="1" customWidth="1"/>
    <col min="13" max="13" width="11.125" style="1" customWidth="1"/>
    <col min="14" max="14" width="1.375" style="10" customWidth="1"/>
    <col min="15" max="15" width="80.625" style="15" customWidth="1"/>
    <col min="16" max="20" width="9" style="10" hidden="1" customWidth="1" outlineLevel="1"/>
    <col min="21" max="21" width="9" style="10" collapsed="1"/>
    <col min="22" max="52" width="9" style="10"/>
    <col min="53" max="16384" width="9" style="1"/>
  </cols>
  <sheetData>
    <row r="1" spans="3:20" s="10" customFormat="1" ht="15" customHeight="1">
      <c r="O1" s="14" t="s">
        <v>2072</v>
      </c>
    </row>
    <row r="2" spans="3:20" s="10" customFormat="1" ht="24.75" customHeight="1">
      <c r="C2" s="413" t="s">
        <v>12</v>
      </c>
      <c r="D2" s="413"/>
      <c r="E2" s="413"/>
      <c r="F2" s="413"/>
      <c r="G2" s="413"/>
      <c r="H2" s="413"/>
      <c r="I2" s="413"/>
      <c r="J2" s="413"/>
      <c r="K2" s="413"/>
      <c r="L2" s="413"/>
      <c r="M2" s="413"/>
      <c r="O2" s="136"/>
    </row>
    <row r="3" spans="3:20" s="10" customFormat="1" ht="15.75" customHeight="1">
      <c r="C3" s="413"/>
      <c r="D3" s="413"/>
      <c r="E3" s="413"/>
      <c r="F3" s="413"/>
      <c r="G3" s="413"/>
      <c r="H3" s="413"/>
      <c r="I3" s="413"/>
      <c r="J3" s="413"/>
      <c r="K3" s="413"/>
      <c r="L3" s="413"/>
      <c r="M3" s="413"/>
      <c r="O3" s="15"/>
    </row>
    <row r="4" spans="3:20" s="10" customFormat="1" ht="6.75" customHeight="1">
      <c r="O4" s="15"/>
    </row>
    <row r="5" spans="3:20" s="10" customFormat="1" ht="18" customHeight="1">
      <c r="C5" s="10" t="s">
        <v>23</v>
      </c>
      <c r="O5" s="63" t="s">
        <v>1745</v>
      </c>
    </row>
    <row r="6" spans="3:20" s="10" customFormat="1" ht="18" customHeight="1" thickBot="1">
      <c r="C6" s="10" t="s">
        <v>24</v>
      </c>
      <c r="O6" s="15"/>
    </row>
    <row r="7" spans="3:20" ht="39" customHeight="1">
      <c r="C7" s="414" t="s">
        <v>1742</v>
      </c>
      <c r="D7" s="415"/>
      <c r="E7" s="416"/>
      <c r="F7" s="423" t="s">
        <v>1734</v>
      </c>
      <c r="G7" s="424"/>
      <c r="H7" s="425" t="str">
        <f>IFERROR(VLOOKUP(計_はじめに!E2,計画書事業者リスト!A4:B1000,2,FALSE),"")</f>
        <v/>
      </c>
      <c r="I7" s="426"/>
      <c r="J7" s="426"/>
      <c r="K7" s="426"/>
      <c r="L7" s="426"/>
      <c r="M7" s="427"/>
      <c r="O7" s="56" t="s">
        <v>1744</v>
      </c>
    </row>
    <row r="8" spans="3:20" ht="39" customHeight="1">
      <c r="C8" s="417"/>
      <c r="D8" s="418"/>
      <c r="E8" s="419"/>
      <c r="F8" s="428" t="s">
        <v>1743</v>
      </c>
      <c r="G8" s="429"/>
      <c r="H8" s="430" t="str">
        <f>IF(計_提出書!H9="","",計_提出書!H9)</f>
        <v/>
      </c>
      <c r="I8" s="431"/>
      <c r="J8" s="431"/>
      <c r="K8" s="431"/>
      <c r="L8" s="431"/>
      <c r="M8" s="432"/>
      <c r="O8" s="378" t="s">
        <v>2055</v>
      </c>
    </row>
    <row r="9" spans="3:20" ht="39" customHeight="1">
      <c r="C9" s="420"/>
      <c r="D9" s="421"/>
      <c r="E9" s="422"/>
      <c r="F9" s="428" t="s">
        <v>1736</v>
      </c>
      <c r="G9" s="429"/>
      <c r="H9" s="430" t="str">
        <f>IF(計_提出書!H10="","",計_提出書!H10)</f>
        <v/>
      </c>
      <c r="I9" s="431"/>
      <c r="J9" s="431"/>
      <c r="K9" s="431"/>
      <c r="L9" s="431"/>
      <c r="M9" s="432"/>
      <c r="O9" s="378"/>
    </row>
    <row r="10" spans="3:20" ht="39" customHeight="1" thickBot="1">
      <c r="C10" s="475" t="s">
        <v>18</v>
      </c>
      <c r="D10" s="476"/>
      <c r="E10" s="477"/>
      <c r="F10" s="433" t="str">
        <f>IF(計_提出書!D22="","",計_提出書!D22)</f>
        <v/>
      </c>
      <c r="G10" s="434"/>
      <c r="H10" s="434"/>
      <c r="I10" s="434"/>
      <c r="J10" s="434"/>
      <c r="K10" s="434"/>
      <c r="L10" s="434"/>
      <c r="M10" s="435"/>
      <c r="O10" s="56" t="s">
        <v>2056</v>
      </c>
    </row>
    <row r="11" spans="3:20" s="10" customFormat="1" ht="11.25" customHeight="1">
      <c r="O11" s="15"/>
    </row>
    <row r="12" spans="3:20" s="10" customFormat="1" ht="18" customHeight="1" thickBot="1">
      <c r="C12" s="10" t="s">
        <v>25</v>
      </c>
      <c r="O12" s="15"/>
    </row>
    <row r="13" spans="3:20" ht="39" customHeight="1">
      <c r="C13" s="436" t="s">
        <v>26</v>
      </c>
      <c r="D13" s="437"/>
      <c r="E13" s="438"/>
      <c r="F13" s="439"/>
      <c r="G13" s="440"/>
      <c r="H13" s="440"/>
      <c r="I13" s="440"/>
      <c r="J13" s="440"/>
      <c r="K13" s="440"/>
      <c r="L13" s="440"/>
      <c r="M13" s="441"/>
      <c r="O13" s="10"/>
      <c r="P13" s="169"/>
    </row>
    <row r="14" spans="3:20" ht="39" customHeight="1">
      <c r="C14" s="5" t="s">
        <v>48</v>
      </c>
      <c r="D14" s="4"/>
      <c r="E14" s="58"/>
      <c r="F14" s="217"/>
      <c r="G14" s="10" t="s">
        <v>44</v>
      </c>
      <c r="H14" s="10"/>
      <c r="I14" s="10" t="s">
        <v>45</v>
      </c>
      <c r="J14" s="10"/>
      <c r="K14" s="10" t="s">
        <v>46</v>
      </c>
      <c r="L14" s="10"/>
      <c r="M14" s="218" t="s">
        <v>47</v>
      </c>
      <c r="O14" s="10"/>
      <c r="P14" s="169" t="b">
        <v>0</v>
      </c>
      <c r="Q14" s="169" t="b">
        <v>0</v>
      </c>
      <c r="R14" s="169" t="b">
        <v>0</v>
      </c>
      <c r="S14" s="169" t="b">
        <v>0</v>
      </c>
      <c r="T14" s="10">
        <f>COUNTIF(P14:S14,"TRUE")</f>
        <v>0</v>
      </c>
    </row>
    <row r="15" spans="3:20" ht="27" customHeight="1">
      <c r="C15" s="444" t="s">
        <v>27</v>
      </c>
      <c r="D15" s="445"/>
      <c r="E15" s="446"/>
      <c r="F15" s="450" t="s">
        <v>2036</v>
      </c>
      <c r="G15" s="451"/>
      <c r="H15" s="452" t="str">
        <f>IF(計_提出書!D26="","",計_提出書!D26)</f>
        <v/>
      </c>
      <c r="I15" s="453"/>
      <c r="J15" s="453"/>
      <c r="K15" s="453"/>
      <c r="L15" s="453"/>
      <c r="M15" s="454"/>
      <c r="O15" s="10"/>
      <c r="P15" s="169"/>
      <c r="Q15" s="169"/>
      <c r="R15" s="169"/>
      <c r="S15" s="169"/>
    </row>
    <row r="16" spans="3:20" ht="240" customHeight="1" thickBot="1">
      <c r="C16" s="447"/>
      <c r="D16" s="448"/>
      <c r="E16" s="449"/>
      <c r="F16" s="442"/>
      <c r="G16" s="442"/>
      <c r="H16" s="442"/>
      <c r="I16" s="442"/>
      <c r="J16" s="442"/>
      <c r="K16" s="442"/>
      <c r="L16" s="442"/>
      <c r="M16" s="443"/>
      <c r="O16" s="170" t="s">
        <v>63</v>
      </c>
    </row>
    <row r="17" spans="3:16" s="10" customFormat="1" ht="11.25" customHeight="1">
      <c r="O17" s="15"/>
    </row>
    <row r="18" spans="3:16" s="10" customFormat="1" ht="15" customHeight="1" thickBot="1">
      <c r="C18" s="10" t="s">
        <v>2</v>
      </c>
      <c r="O18" s="15"/>
    </row>
    <row r="19" spans="3:16" ht="25.5" customHeight="1">
      <c r="C19" s="468" t="s">
        <v>20</v>
      </c>
      <c r="D19" s="470" t="s">
        <v>3</v>
      </c>
      <c r="E19" s="470"/>
      <c r="F19" s="471"/>
      <c r="G19" s="472"/>
      <c r="H19" s="472"/>
      <c r="I19" s="472"/>
      <c r="J19" s="472"/>
      <c r="K19" s="472"/>
      <c r="L19" s="472"/>
      <c r="M19" s="473"/>
      <c r="N19" s="171"/>
      <c r="O19" s="119" t="s">
        <v>64</v>
      </c>
    </row>
    <row r="20" spans="3:16" ht="25.5" customHeight="1">
      <c r="C20" s="456" t="s">
        <v>4</v>
      </c>
      <c r="D20" s="462" t="s">
        <v>5</v>
      </c>
      <c r="E20" s="59" t="s">
        <v>30</v>
      </c>
      <c r="F20" s="459"/>
      <c r="G20" s="460"/>
      <c r="H20" s="460"/>
      <c r="I20" s="460"/>
      <c r="J20" s="460"/>
      <c r="K20" s="460"/>
      <c r="L20" s="460"/>
      <c r="M20" s="461"/>
      <c r="N20" s="171"/>
      <c r="P20" s="10">
        <f>COUNTA(F20:M22)</f>
        <v>0</v>
      </c>
    </row>
    <row r="21" spans="3:16" ht="25.5" customHeight="1">
      <c r="C21" s="456"/>
      <c r="D21" s="463"/>
      <c r="E21" s="59" t="s">
        <v>19</v>
      </c>
      <c r="F21" s="459"/>
      <c r="G21" s="460"/>
      <c r="H21" s="460"/>
      <c r="I21" s="460"/>
      <c r="J21" s="460"/>
      <c r="K21" s="460"/>
      <c r="L21" s="460"/>
      <c r="M21" s="461"/>
      <c r="N21" s="171"/>
      <c r="O21" s="119" t="s">
        <v>65</v>
      </c>
    </row>
    <row r="22" spans="3:16" ht="25.5" customHeight="1">
      <c r="C22" s="469"/>
      <c r="D22" s="474"/>
      <c r="E22" s="59" t="s">
        <v>0</v>
      </c>
      <c r="F22" s="459"/>
      <c r="G22" s="460"/>
      <c r="H22" s="460"/>
      <c r="I22" s="460"/>
      <c r="J22" s="460"/>
      <c r="K22" s="460"/>
      <c r="L22" s="460"/>
      <c r="M22" s="461"/>
      <c r="N22" s="171"/>
      <c r="O22" s="172" t="s">
        <v>66</v>
      </c>
    </row>
    <row r="23" spans="3:16" ht="25.5" customHeight="1">
      <c r="C23" s="455" t="s">
        <v>21</v>
      </c>
      <c r="D23" s="458" t="s">
        <v>3</v>
      </c>
      <c r="E23" s="458"/>
      <c r="F23" s="459"/>
      <c r="G23" s="460"/>
      <c r="H23" s="460"/>
      <c r="I23" s="460"/>
      <c r="J23" s="460"/>
      <c r="K23" s="460"/>
      <c r="L23" s="460"/>
      <c r="M23" s="461"/>
      <c r="N23" s="171"/>
      <c r="O23" s="119" t="s">
        <v>64</v>
      </c>
    </row>
    <row r="24" spans="3:16" ht="25.5" customHeight="1">
      <c r="C24" s="456" t="s">
        <v>4</v>
      </c>
      <c r="D24" s="462" t="s">
        <v>5</v>
      </c>
      <c r="E24" s="59" t="s">
        <v>30</v>
      </c>
      <c r="F24" s="459"/>
      <c r="G24" s="460"/>
      <c r="H24" s="460"/>
      <c r="I24" s="460"/>
      <c r="J24" s="460"/>
      <c r="K24" s="460"/>
      <c r="L24" s="460"/>
      <c r="M24" s="461"/>
      <c r="N24" s="171"/>
      <c r="P24" s="10">
        <f>COUNTA(F24:M26)</f>
        <v>0</v>
      </c>
    </row>
    <row r="25" spans="3:16" ht="25.5" customHeight="1">
      <c r="C25" s="456"/>
      <c r="D25" s="463"/>
      <c r="E25" s="59" t="s">
        <v>19</v>
      </c>
      <c r="F25" s="459"/>
      <c r="G25" s="460"/>
      <c r="H25" s="460"/>
      <c r="I25" s="460"/>
      <c r="J25" s="460"/>
      <c r="K25" s="460"/>
      <c r="L25" s="460"/>
      <c r="M25" s="461"/>
      <c r="N25" s="171"/>
      <c r="O25" s="119" t="s">
        <v>65</v>
      </c>
    </row>
    <row r="26" spans="3:16" ht="25.5" customHeight="1" thickBot="1">
      <c r="C26" s="457"/>
      <c r="D26" s="464"/>
      <c r="E26" s="60" t="s">
        <v>0</v>
      </c>
      <c r="F26" s="465"/>
      <c r="G26" s="466"/>
      <c r="H26" s="466"/>
      <c r="I26" s="466"/>
      <c r="J26" s="466"/>
      <c r="K26" s="466"/>
      <c r="L26" s="466"/>
      <c r="M26" s="467"/>
      <c r="N26" s="171"/>
      <c r="O26" s="172" t="s">
        <v>66</v>
      </c>
    </row>
    <row r="27" spans="3:16" s="10" customFormat="1" ht="6.75" customHeight="1">
      <c r="C27" s="70"/>
      <c r="D27" s="70"/>
      <c r="E27" s="61"/>
      <c r="F27" s="167"/>
      <c r="G27" s="167"/>
      <c r="H27" s="167"/>
      <c r="I27" s="167"/>
      <c r="J27" s="167"/>
      <c r="K27" s="167"/>
      <c r="L27" s="167"/>
      <c r="M27" s="167"/>
      <c r="O27" s="15"/>
    </row>
    <row r="28" spans="3:16" s="10" customFormat="1" ht="11.25" customHeight="1">
      <c r="E28" s="62"/>
      <c r="F28" s="168"/>
      <c r="O28" s="15"/>
    </row>
    <row r="29" spans="3:16" s="10" customFormat="1" ht="15" customHeight="1">
      <c r="N29" s="133"/>
      <c r="O29" s="15"/>
    </row>
    <row r="30" spans="3:16" s="10" customFormat="1">
      <c r="O30" s="15"/>
    </row>
    <row r="31" spans="3:16" s="10" customFormat="1">
      <c r="O31" s="15"/>
    </row>
    <row r="32" spans="3:16" s="10" customFormat="1">
      <c r="O32" s="15"/>
    </row>
    <row r="33" spans="15:15" s="10" customFormat="1">
      <c r="O33" s="15"/>
    </row>
    <row r="34" spans="15:15" s="10" customFormat="1">
      <c r="O34" s="15"/>
    </row>
    <row r="35" spans="15:15" s="10" customFormat="1">
      <c r="O35" s="15"/>
    </row>
    <row r="36" spans="15:15" s="10" customFormat="1">
      <c r="O36" s="15"/>
    </row>
    <row r="37" spans="15:15" s="10" customFormat="1">
      <c r="O37" s="15"/>
    </row>
    <row r="38" spans="15:15" s="10" customFormat="1">
      <c r="O38" s="15"/>
    </row>
    <row r="39" spans="15:15" s="10" customFormat="1">
      <c r="O39" s="15"/>
    </row>
    <row r="40" spans="15:15" s="10" customFormat="1">
      <c r="O40" s="15"/>
    </row>
    <row r="41" spans="15:15" s="10" customFormat="1">
      <c r="O41" s="15"/>
    </row>
    <row r="42" spans="15:15" s="10" customFormat="1">
      <c r="O42" s="15"/>
    </row>
    <row r="43" spans="15:15" s="10" customFormat="1">
      <c r="O43" s="15"/>
    </row>
    <row r="44" spans="15:15" s="10" customFormat="1">
      <c r="O44" s="15"/>
    </row>
    <row r="45" spans="15:15" s="10" customFormat="1">
      <c r="O45" s="15"/>
    </row>
    <row r="46" spans="15:15" s="10" customFormat="1">
      <c r="O46" s="15"/>
    </row>
    <row r="47" spans="15:15" s="10" customFormat="1">
      <c r="O47" s="15"/>
    </row>
    <row r="48" spans="15:15" s="10" customFormat="1">
      <c r="O48" s="15"/>
    </row>
    <row r="49" spans="15:15" s="10" customFormat="1">
      <c r="O49" s="15"/>
    </row>
    <row r="50" spans="15:15" s="10" customFormat="1">
      <c r="O50" s="15"/>
    </row>
    <row r="51" spans="15:15" s="10" customFormat="1">
      <c r="O51" s="15"/>
    </row>
  </sheetData>
  <sheetProtection algorithmName="SHA-512" hashValue="x3F1vA7MNcvmJROemH+SABSK7G+5EBQuSN+BlBcdTjeqmJeYOnWhlaHZxWJB1BiEvlwVQw8favRRKgQ4witlow==" saltValue="HiuhJqWUxqn2pDaFTDKQoA==" spinCount="100000" sheet="1" formatCells="0"/>
  <dataConsolidate function="count">
    <dataRefs count="1">
      <dataRef ref="F17:M19" sheet="その１（計画書）" r:id="rId1"/>
    </dataRefs>
  </dataConsolidate>
  <mergeCells count="31">
    <mergeCell ref="O8:O9"/>
    <mergeCell ref="C23:C26"/>
    <mergeCell ref="D23:E23"/>
    <mergeCell ref="F23:M23"/>
    <mergeCell ref="D24:D26"/>
    <mergeCell ref="F24:M24"/>
    <mergeCell ref="F25:M25"/>
    <mergeCell ref="F26:M26"/>
    <mergeCell ref="C19:C22"/>
    <mergeCell ref="D19:E19"/>
    <mergeCell ref="F19:M19"/>
    <mergeCell ref="D20:D22"/>
    <mergeCell ref="F20:M20"/>
    <mergeCell ref="F21:M21"/>
    <mergeCell ref="F22:M22"/>
    <mergeCell ref="C10:E10"/>
    <mergeCell ref="F10:M10"/>
    <mergeCell ref="C13:E13"/>
    <mergeCell ref="F13:M13"/>
    <mergeCell ref="F16:M16"/>
    <mergeCell ref="C15:E16"/>
    <mergeCell ref="F15:G15"/>
    <mergeCell ref="H15:M15"/>
    <mergeCell ref="C2:M3"/>
    <mergeCell ref="C7:E9"/>
    <mergeCell ref="F7:G7"/>
    <mergeCell ref="H7:M7"/>
    <mergeCell ref="F8:G8"/>
    <mergeCell ref="H8:M8"/>
    <mergeCell ref="F9:G9"/>
    <mergeCell ref="H9:M9"/>
  </mergeCells>
  <phoneticPr fontId="2"/>
  <conditionalFormatting sqref="F13:M13">
    <cfRule type="expression" dxfId="91" priority="6">
      <formula>$P$13="0"</formula>
    </cfRule>
    <cfRule type="expression" dxfId="90" priority="7" stopIfTrue="1">
      <formula>$P$13=0</formula>
    </cfRule>
  </conditionalFormatting>
  <conditionalFormatting sqref="F14:M14 H15">
    <cfRule type="expression" dxfId="89" priority="4" stopIfTrue="1">
      <formula>$T$14=0</formula>
    </cfRule>
  </conditionalFormatting>
  <conditionalFormatting sqref="F20:M22">
    <cfRule type="expression" dxfId="88" priority="2">
      <formula>$P$20=0</formula>
    </cfRule>
  </conditionalFormatting>
  <conditionalFormatting sqref="F24:M26">
    <cfRule type="expression" dxfId="87" priority="1">
      <formula>$P$24=0</formula>
    </cfRule>
  </conditionalFormatting>
  <conditionalFormatting sqref="H7">
    <cfRule type="containsBlanks" dxfId="86" priority="8">
      <formula>LEN(TRIM(H7))=0</formula>
    </cfRule>
  </conditionalFormatting>
  <conditionalFormatting sqref="H8:H9 F10 F16 F19 F23">
    <cfRule type="containsBlanks" dxfId="85" priority="3">
      <formula>LEN(TRIM(F8))=0</formula>
    </cfRule>
  </conditionalFormatting>
  <printOptions horizontalCentered="1"/>
  <pageMargins left="0.35433070866141736" right="0.27559055118110237" top="0.39370078740157483" bottom="0.39370078740157483" header="0.23622047244094491" footer="0.19685039370078741"/>
  <pageSetup paperSize="9" orientation="portrait" horizontalDpi="300" verticalDpi="300" r:id="rId2"/>
  <headerFooter alignWithMargins="0">
    <oddHeader>&amp;L第１号様式　その１</oddHeader>
  </headerFooter>
  <ignoredErrors>
    <ignoredError sqref="H7"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22529" r:id="rId5" name="Group Box 1">
              <controlPr defaultSize="0" autoFill="0" autoPict="0">
                <anchor moveWithCells="1">
                  <from>
                    <xdr:col>5</xdr:col>
                    <xdr:colOff>0</xdr:colOff>
                    <xdr:row>12</xdr:row>
                    <xdr:rowOff>0</xdr:rowOff>
                  </from>
                  <to>
                    <xdr:col>13</xdr:col>
                    <xdr:colOff>0</xdr:colOff>
                    <xdr:row>13</xdr:row>
                    <xdr:rowOff>0</xdr:rowOff>
                  </to>
                </anchor>
              </controlPr>
            </control>
          </mc:Choice>
        </mc:AlternateContent>
        <mc:AlternateContent xmlns:mc="http://schemas.openxmlformats.org/markup-compatibility/2006">
          <mc:Choice Requires="x14">
            <control shapeId="22530" r:id="rId6" name="Check Box 2">
              <controlPr defaultSize="0" autoFill="0" autoLine="0" autoPict="0">
                <anchor moveWithCells="1">
                  <from>
                    <xdr:col>5</xdr:col>
                    <xdr:colOff>9525</xdr:colOff>
                    <xdr:row>13</xdr:row>
                    <xdr:rowOff>142875</xdr:rowOff>
                  </from>
                  <to>
                    <xdr:col>6</xdr:col>
                    <xdr:colOff>123825</xdr:colOff>
                    <xdr:row>13</xdr:row>
                    <xdr:rowOff>352425</xdr:rowOff>
                  </to>
                </anchor>
              </controlPr>
            </control>
          </mc:Choice>
        </mc:AlternateContent>
        <mc:AlternateContent xmlns:mc="http://schemas.openxmlformats.org/markup-compatibility/2006">
          <mc:Choice Requires="x14">
            <control shapeId="22531" r:id="rId7" name="Check Box 3">
              <controlPr defaultSize="0" autoFill="0" autoLine="0" autoPict="0">
                <anchor moveWithCells="1">
                  <from>
                    <xdr:col>6</xdr:col>
                    <xdr:colOff>942975</xdr:colOff>
                    <xdr:row>13</xdr:row>
                    <xdr:rowOff>152400</xdr:rowOff>
                  </from>
                  <to>
                    <xdr:col>8</xdr:col>
                    <xdr:colOff>47625</xdr:colOff>
                    <xdr:row>13</xdr:row>
                    <xdr:rowOff>371475</xdr:rowOff>
                  </to>
                </anchor>
              </controlPr>
            </control>
          </mc:Choice>
        </mc:AlternateContent>
        <mc:AlternateContent xmlns:mc="http://schemas.openxmlformats.org/markup-compatibility/2006">
          <mc:Choice Requires="x14">
            <control shapeId="22532" r:id="rId8" name="Check Box 4">
              <controlPr defaultSize="0" autoFill="0" autoLine="0" autoPict="0">
                <anchor moveWithCells="1">
                  <from>
                    <xdr:col>8</xdr:col>
                    <xdr:colOff>904875</xdr:colOff>
                    <xdr:row>13</xdr:row>
                    <xdr:rowOff>142875</xdr:rowOff>
                  </from>
                  <to>
                    <xdr:col>10</xdr:col>
                    <xdr:colOff>9525</xdr:colOff>
                    <xdr:row>13</xdr:row>
                    <xdr:rowOff>352425</xdr:rowOff>
                  </to>
                </anchor>
              </controlPr>
            </control>
          </mc:Choice>
        </mc:AlternateContent>
        <mc:AlternateContent xmlns:mc="http://schemas.openxmlformats.org/markup-compatibility/2006">
          <mc:Choice Requires="x14">
            <control shapeId="22533" r:id="rId9" name="Check Box 5">
              <controlPr defaultSize="0" autoFill="0" autoLine="0" autoPict="0">
                <anchor moveWithCells="1">
                  <from>
                    <xdr:col>10</xdr:col>
                    <xdr:colOff>1057275</xdr:colOff>
                    <xdr:row>13</xdr:row>
                    <xdr:rowOff>152400</xdr:rowOff>
                  </from>
                  <to>
                    <xdr:col>12</xdr:col>
                    <xdr:colOff>28575</xdr:colOff>
                    <xdr:row>13</xdr:row>
                    <xdr:rowOff>371475</xdr:rowOff>
                  </to>
                </anchor>
              </controlPr>
            </control>
          </mc:Choice>
        </mc:AlternateContent>
        <mc:AlternateContent xmlns:mc="http://schemas.openxmlformats.org/markup-compatibility/2006">
          <mc:Choice Requires="x14">
            <control shapeId="22534" r:id="rId10" name="Group Box 6">
              <controlPr defaultSize="0" autoFill="0" autoPict="0">
                <anchor moveWithCells="1">
                  <from>
                    <xdr:col>5</xdr:col>
                    <xdr:colOff>0</xdr:colOff>
                    <xdr:row>12</xdr:row>
                    <xdr:rowOff>0</xdr:rowOff>
                  </from>
                  <to>
                    <xdr:col>13</xdr:col>
                    <xdr:colOff>0</xdr:colOff>
                    <xdr:row>13</xdr:row>
                    <xdr:rowOff>0</xdr:rowOff>
                  </to>
                </anchor>
              </controlPr>
            </control>
          </mc:Choice>
        </mc:AlternateContent>
        <mc:AlternateContent xmlns:mc="http://schemas.openxmlformats.org/markup-compatibility/2006">
          <mc:Choice Requires="x14">
            <control shapeId="22535" r:id="rId11" name="Option Button 7">
              <controlPr defaultSize="0" autoFill="0" autoLine="0" autoPict="0">
                <anchor moveWithCells="1">
                  <from>
                    <xdr:col>5</xdr:col>
                    <xdr:colOff>142875</xdr:colOff>
                    <xdr:row>12</xdr:row>
                    <xdr:rowOff>142875</xdr:rowOff>
                  </from>
                  <to>
                    <xdr:col>6</xdr:col>
                    <xdr:colOff>733425</xdr:colOff>
                    <xdr:row>12</xdr:row>
                    <xdr:rowOff>342900</xdr:rowOff>
                  </to>
                </anchor>
              </controlPr>
            </control>
          </mc:Choice>
        </mc:AlternateContent>
        <mc:AlternateContent xmlns:mc="http://schemas.openxmlformats.org/markup-compatibility/2006">
          <mc:Choice Requires="x14">
            <control shapeId="22536" r:id="rId12" name="Option Button 8">
              <controlPr defaultSize="0" autoFill="0" autoLine="0" autoPict="0">
                <anchor moveWithCells="1">
                  <from>
                    <xdr:col>8</xdr:col>
                    <xdr:colOff>47625</xdr:colOff>
                    <xdr:row>12</xdr:row>
                    <xdr:rowOff>152400</xdr:rowOff>
                  </from>
                  <to>
                    <xdr:col>8</xdr:col>
                    <xdr:colOff>838200</xdr:colOff>
                    <xdr:row>12</xdr:row>
                    <xdr:rowOff>352425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FF00"/>
    <pageSetUpPr fitToPage="1"/>
  </sheetPr>
  <dimension ref="A1:AZ50"/>
  <sheetViews>
    <sheetView topLeftCell="A17" zoomScaleNormal="100" workbookViewId="0">
      <selection activeCell="K33" sqref="K33"/>
    </sheetView>
  </sheetViews>
  <sheetFormatPr defaultColWidth="9" defaultRowHeight="13.5" outlineLevelCol="1"/>
  <cols>
    <col min="1" max="2" width="2.125" style="10" customWidth="1"/>
    <col min="3" max="3" width="11.5" style="1" customWidth="1"/>
    <col min="4" max="4" width="3.125" style="1" customWidth="1"/>
    <col min="5" max="5" width="9.125" style="1" customWidth="1"/>
    <col min="6" max="6" width="3.125" style="1" customWidth="1"/>
    <col min="7" max="7" width="4.375" style="1" customWidth="1"/>
    <col min="8" max="8" width="3.25" style="1" customWidth="1"/>
    <col min="9" max="9" width="5.25" style="1" customWidth="1"/>
    <col min="10" max="10" width="2.875" style="1" customWidth="1"/>
    <col min="11" max="11" width="5.25" style="1" customWidth="1"/>
    <col min="12" max="12" width="2.875" style="1" customWidth="1"/>
    <col min="13" max="13" width="5.125" style="1" customWidth="1"/>
    <col min="14" max="14" width="4.875" style="1" customWidth="1"/>
    <col min="15" max="15" width="2.75" style="1" customWidth="1"/>
    <col min="16" max="16" width="4.625" style="1" customWidth="1"/>
    <col min="17" max="17" width="3.125" style="1" customWidth="1"/>
    <col min="18" max="18" width="4.375" style="1" customWidth="1"/>
    <col min="19" max="19" width="2.75" style="1" customWidth="1"/>
    <col min="20" max="20" width="4.75" style="1" customWidth="1"/>
    <col min="21" max="21" width="2.125" style="10" customWidth="1"/>
    <col min="22" max="22" width="80.625" style="15" customWidth="1"/>
    <col min="23" max="23" width="10.625" style="10" hidden="1" customWidth="1" outlineLevel="1"/>
    <col min="24" max="27" width="9" style="10" hidden="1" customWidth="1" outlineLevel="1"/>
    <col min="28" max="28" width="9" style="10" collapsed="1"/>
    <col min="29" max="31" width="9" style="10"/>
    <col min="32" max="32" width="9.5" style="10" bestFit="1" customWidth="1"/>
    <col min="33" max="52" width="9" style="10"/>
    <col min="53" max="16384" width="9" style="1"/>
  </cols>
  <sheetData>
    <row r="1" spans="3:27" s="10" customFormat="1" ht="15" customHeight="1">
      <c r="V1" s="14" t="s">
        <v>2073</v>
      </c>
    </row>
    <row r="2" spans="3:27" s="10" customFormat="1" ht="9" customHeight="1">
      <c r="C2" s="70"/>
      <c r="D2" s="70"/>
      <c r="E2" s="70"/>
      <c r="F2" s="57"/>
      <c r="G2" s="57"/>
      <c r="H2" s="57"/>
      <c r="I2" s="57"/>
      <c r="J2" s="57"/>
      <c r="K2" s="57"/>
      <c r="L2" s="57"/>
      <c r="M2" s="57"/>
      <c r="N2" s="57"/>
      <c r="O2" s="57"/>
      <c r="P2" s="57"/>
      <c r="Q2" s="57"/>
      <c r="R2" s="57"/>
      <c r="S2" s="57"/>
      <c r="T2" s="57"/>
      <c r="V2" s="15"/>
    </row>
    <row r="3" spans="3:27" s="10" customFormat="1" ht="18" customHeight="1" thickBot="1">
      <c r="C3" s="10" t="s">
        <v>29</v>
      </c>
      <c r="H3" s="164"/>
      <c r="V3" s="15"/>
    </row>
    <row r="4" spans="3:27" ht="18" customHeight="1">
      <c r="C4" s="486" t="s">
        <v>6</v>
      </c>
      <c r="D4" s="487"/>
      <c r="E4" s="487"/>
      <c r="F4" s="2"/>
      <c r="G4" s="503" t="str">
        <f>W4</f>
        <v/>
      </c>
      <c r="H4" s="503"/>
      <c r="I4" s="503"/>
      <c r="J4" s="503"/>
      <c r="K4" s="503"/>
      <c r="L4" s="503"/>
      <c r="M4" s="3" t="s">
        <v>28</v>
      </c>
      <c r="N4" s="478">
        <v>20250731</v>
      </c>
      <c r="O4" s="478"/>
      <c r="P4" s="478"/>
      <c r="Q4" s="478"/>
      <c r="R4" s="478"/>
      <c r="S4" s="478"/>
      <c r="T4" s="479"/>
      <c r="U4" s="57"/>
      <c r="V4" s="56" t="s">
        <v>1843</v>
      </c>
      <c r="W4" s="173" t="str">
        <f>IF(計_提出書!J3="","",計_提出書!H3*10000+計_提出書!J3*100+計_提出書!L3)</f>
        <v/>
      </c>
      <c r="X4" s="174"/>
      <c r="Y4" s="175"/>
      <c r="Z4" s="175"/>
      <c r="AA4" s="175"/>
    </row>
    <row r="5" spans="3:27" ht="18" customHeight="1">
      <c r="C5" s="488" t="s">
        <v>1590</v>
      </c>
      <c r="D5" s="489"/>
      <c r="E5" s="490"/>
      <c r="F5" s="26"/>
      <c r="G5" s="497" t="s">
        <v>34</v>
      </c>
      <c r="H5" s="497"/>
      <c r="I5" s="498"/>
      <c r="J5" s="480" t="s">
        <v>35</v>
      </c>
      <c r="K5" s="481"/>
      <c r="L5" s="481"/>
      <c r="M5" s="482"/>
      <c r="N5" s="482"/>
      <c r="O5" s="482"/>
      <c r="P5" s="482"/>
      <c r="Q5" s="482"/>
      <c r="R5" s="482"/>
      <c r="S5" s="482"/>
      <c r="T5" s="483"/>
      <c r="U5" s="57"/>
      <c r="V5" s="56" t="s">
        <v>1844</v>
      </c>
      <c r="W5" s="169" t="b">
        <v>0</v>
      </c>
      <c r="X5" s="176">
        <f>COUNTA(M5)</f>
        <v>0</v>
      </c>
      <c r="Y5" s="74" t="str">
        <f>IF(COUNTA(M5)=0,"FALSE","TRUE")</f>
        <v>FALSE</v>
      </c>
    </row>
    <row r="6" spans="3:27" ht="18" customHeight="1">
      <c r="C6" s="491"/>
      <c r="D6" s="492"/>
      <c r="E6" s="493"/>
      <c r="F6" s="26"/>
      <c r="G6" s="500" t="s">
        <v>7</v>
      </c>
      <c r="H6" s="500"/>
      <c r="I6" s="500"/>
      <c r="J6" s="484" t="s">
        <v>22</v>
      </c>
      <c r="K6" s="485"/>
      <c r="L6" s="485"/>
      <c r="M6" s="482"/>
      <c r="N6" s="482"/>
      <c r="O6" s="482"/>
      <c r="P6" s="482"/>
      <c r="Q6" s="482"/>
      <c r="R6" s="482"/>
      <c r="S6" s="482"/>
      <c r="T6" s="483"/>
      <c r="U6" s="57"/>
      <c r="W6" s="169" t="b">
        <v>0</v>
      </c>
      <c r="X6" s="176">
        <f>COUNTA(M6:T8)</f>
        <v>0</v>
      </c>
      <c r="Y6" s="74"/>
    </row>
    <row r="7" spans="3:27" ht="18" customHeight="1">
      <c r="C7" s="491"/>
      <c r="D7" s="492"/>
      <c r="E7" s="493"/>
      <c r="F7" s="27"/>
      <c r="G7" s="7"/>
      <c r="H7" s="7"/>
      <c r="I7" s="7"/>
      <c r="J7" s="507" t="s">
        <v>8</v>
      </c>
      <c r="K7" s="508"/>
      <c r="L7" s="508"/>
      <c r="M7" s="513"/>
      <c r="N7" s="513"/>
      <c r="O7" s="513"/>
      <c r="P7" s="513"/>
      <c r="Q7" s="513"/>
      <c r="R7" s="513"/>
      <c r="S7" s="513"/>
      <c r="T7" s="514"/>
      <c r="U7" s="57"/>
      <c r="X7" s="74"/>
      <c r="Y7" s="74"/>
    </row>
    <row r="8" spans="3:27" ht="18" customHeight="1">
      <c r="C8" s="491"/>
      <c r="D8" s="492"/>
      <c r="E8" s="493"/>
      <c r="F8" s="28"/>
      <c r="G8" s="8"/>
      <c r="H8" s="8"/>
      <c r="I8" s="8"/>
      <c r="J8" s="509" t="s">
        <v>9</v>
      </c>
      <c r="K8" s="510"/>
      <c r="L8" s="510"/>
      <c r="M8" s="511"/>
      <c r="N8" s="511"/>
      <c r="O8" s="511"/>
      <c r="P8" s="511"/>
      <c r="Q8" s="511"/>
      <c r="R8" s="511"/>
      <c r="S8" s="511"/>
      <c r="T8" s="512"/>
      <c r="U8" s="57"/>
      <c r="X8" s="74"/>
      <c r="Y8" s="74"/>
    </row>
    <row r="9" spans="3:27" ht="18" customHeight="1">
      <c r="C9" s="491"/>
      <c r="D9" s="492"/>
      <c r="E9" s="493"/>
      <c r="F9" s="26"/>
      <c r="G9" s="501" t="s">
        <v>17</v>
      </c>
      <c r="H9" s="501"/>
      <c r="I9" s="502"/>
      <c r="J9" s="484" t="s">
        <v>10</v>
      </c>
      <c r="K9" s="485"/>
      <c r="L9" s="485"/>
      <c r="M9" s="482"/>
      <c r="N9" s="482"/>
      <c r="O9" s="482"/>
      <c r="P9" s="482"/>
      <c r="Q9" s="482"/>
      <c r="R9" s="482"/>
      <c r="S9" s="482"/>
      <c r="T9" s="483"/>
      <c r="U9" s="57"/>
      <c r="W9" s="169" t="b">
        <v>0</v>
      </c>
      <c r="X9" s="176">
        <f>COUNTA(M9:T10)</f>
        <v>0</v>
      </c>
      <c r="Y9" s="74"/>
    </row>
    <row r="10" spans="3:27" ht="18" customHeight="1">
      <c r="C10" s="491"/>
      <c r="D10" s="492"/>
      <c r="E10" s="493"/>
      <c r="F10" s="29"/>
      <c r="G10" s="8"/>
      <c r="H10" s="8"/>
      <c r="I10" s="8"/>
      <c r="J10" s="509" t="s">
        <v>11</v>
      </c>
      <c r="K10" s="510"/>
      <c r="L10" s="510"/>
      <c r="M10" s="511"/>
      <c r="N10" s="511"/>
      <c r="O10" s="511"/>
      <c r="P10" s="511"/>
      <c r="Q10" s="511"/>
      <c r="R10" s="511"/>
      <c r="S10" s="511"/>
      <c r="T10" s="512"/>
      <c r="U10" s="57"/>
      <c r="X10" s="74"/>
      <c r="Y10" s="74"/>
    </row>
    <row r="11" spans="3:27" ht="18" customHeight="1" thickBot="1">
      <c r="C11" s="494"/>
      <c r="D11" s="495"/>
      <c r="E11" s="496"/>
      <c r="F11" s="30"/>
      <c r="G11" s="499" t="s">
        <v>1</v>
      </c>
      <c r="H11" s="499"/>
      <c r="I11" s="499"/>
      <c r="J11" s="515"/>
      <c r="K11" s="516"/>
      <c r="L11" s="516"/>
      <c r="M11" s="516"/>
      <c r="N11" s="516"/>
      <c r="O11" s="516"/>
      <c r="P11" s="516"/>
      <c r="Q11" s="516"/>
      <c r="R11" s="516"/>
      <c r="S11" s="516"/>
      <c r="T11" s="517"/>
      <c r="U11" s="57"/>
      <c r="W11" s="169" t="b">
        <v>0</v>
      </c>
      <c r="X11" s="176">
        <f>COUNTA(M11)</f>
        <v>0</v>
      </c>
      <c r="Y11" s="74"/>
    </row>
    <row r="12" spans="3:27" s="10" customFormat="1" ht="15" customHeight="1">
      <c r="C12" s="70"/>
      <c r="D12" s="70"/>
      <c r="E12" s="70"/>
      <c r="F12" s="69"/>
      <c r="G12" s="179"/>
      <c r="H12" s="69"/>
      <c r="I12" s="69"/>
      <c r="J12" s="69"/>
      <c r="K12" s="69"/>
      <c r="L12" s="57"/>
      <c r="M12" s="57"/>
      <c r="N12" s="57"/>
      <c r="O12" s="57"/>
      <c r="P12" s="57"/>
      <c r="Q12" s="57"/>
      <c r="R12" s="57"/>
      <c r="S12" s="57"/>
      <c r="T12" s="57"/>
      <c r="V12" s="15"/>
    </row>
    <row r="13" spans="3:27" s="10" customFormat="1" ht="15" customHeight="1" thickBot="1">
      <c r="C13" s="10" t="s">
        <v>2034</v>
      </c>
      <c r="G13" s="164"/>
      <c r="V13" s="15"/>
      <c r="W13" s="177"/>
    </row>
    <row r="14" spans="3:27" ht="156.75" customHeight="1" thickBot="1">
      <c r="C14" s="504"/>
      <c r="D14" s="505"/>
      <c r="E14" s="505"/>
      <c r="F14" s="505"/>
      <c r="G14" s="505"/>
      <c r="H14" s="505"/>
      <c r="I14" s="505"/>
      <c r="J14" s="505"/>
      <c r="K14" s="505"/>
      <c r="L14" s="505"/>
      <c r="M14" s="505"/>
      <c r="N14" s="505"/>
      <c r="O14" s="505"/>
      <c r="P14" s="505"/>
      <c r="Q14" s="505"/>
      <c r="R14" s="505"/>
      <c r="S14" s="505"/>
      <c r="T14" s="506"/>
    </row>
    <row r="15" spans="3:27" s="10" customFormat="1" ht="7.5" customHeight="1">
      <c r="C15" s="160"/>
      <c r="D15" s="160"/>
      <c r="E15" s="160"/>
      <c r="F15" s="160"/>
      <c r="G15" s="160"/>
      <c r="H15" s="160"/>
      <c r="I15" s="160"/>
      <c r="J15" s="160"/>
      <c r="K15" s="160"/>
      <c r="L15" s="160"/>
      <c r="M15" s="160"/>
      <c r="N15" s="160"/>
      <c r="O15" s="160"/>
      <c r="P15" s="160"/>
      <c r="Q15" s="160"/>
      <c r="R15" s="160"/>
      <c r="S15" s="160"/>
      <c r="T15" s="160"/>
      <c r="V15" s="15"/>
    </row>
    <row r="16" spans="3:27" s="10" customFormat="1" ht="15" customHeight="1" thickBot="1">
      <c r="C16" s="101" t="s">
        <v>2035</v>
      </c>
      <c r="D16" s="101"/>
      <c r="E16" s="101"/>
      <c r="F16" s="101"/>
      <c r="G16" s="101"/>
      <c r="H16" s="101"/>
      <c r="I16" s="101"/>
      <c r="J16" s="101"/>
      <c r="K16" s="101"/>
      <c r="L16" s="101"/>
      <c r="M16" s="101"/>
      <c r="N16" s="101"/>
      <c r="O16" s="101"/>
      <c r="P16" s="101"/>
      <c r="Q16" s="101"/>
      <c r="R16" s="101"/>
      <c r="S16" s="101"/>
      <c r="T16" s="101"/>
      <c r="V16" s="15"/>
    </row>
    <row r="17" spans="3:22" ht="172.5" customHeight="1" thickBot="1">
      <c r="C17" s="504"/>
      <c r="D17" s="505"/>
      <c r="E17" s="505"/>
      <c r="F17" s="505"/>
      <c r="G17" s="505"/>
      <c r="H17" s="505"/>
      <c r="I17" s="505"/>
      <c r="J17" s="505"/>
      <c r="K17" s="505"/>
      <c r="L17" s="505"/>
      <c r="M17" s="505"/>
      <c r="N17" s="505"/>
      <c r="O17" s="505"/>
      <c r="P17" s="505"/>
      <c r="Q17" s="505"/>
      <c r="R17" s="505"/>
      <c r="S17" s="505"/>
      <c r="T17" s="506"/>
    </row>
    <row r="18" spans="3:22" s="10" customFormat="1" ht="7.5" customHeight="1">
      <c r="C18" s="57"/>
      <c r="D18" s="57"/>
      <c r="E18" s="57"/>
      <c r="F18" s="57"/>
      <c r="G18" s="57"/>
      <c r="H18" s="57"/>
      <c r="I18" s="57"/>
      <c r="J18" s="57"/>
      <c r="K18" s="57"/>
      <c r="L18" s="57"/>
      <c r="M18" s="57"/>
      <c r="N18" s="57"/>
      <c r="O18" s="57"/>
      <c r="P18" s="57"/>
      <c r="Q18" s="57"/>
      <c r="R18" s="57"/>
      <c r="S18" s="57"/>
      <c r="T18" s="57"/>
      <c r="V18" s="15"/>
    </row>
    <row r="19" spans="3:22" s="10" customFormat="1" ht="18" customHeight="1">
      <c r="C19" s="10" t="s">
        <v>31</v>
      </c>
      <c r="V19" s="15"/>
    </row>
    <row r="20" spans="3:22" s="10" customFormat="1" ht="18" customHeight="1">
      <c r="C20" s="10" t="s">
        <v>33</v>
      </c>
      <c r="V20" s="15"/>
    </row>
    <row r="21" spans="3:22" s="10" customFormat="1" ht="15" customHeight="1" thickBot="1">
      <c r="P21" s="133"/>
      <c r="Q21" s="133"/>
      <c r="R21" s="133"/>
      <c r="S21" s="133"/>
      <c r="T21" s="133" t="s">
        <v>37</v>
      </c>
      <c r="V21" s="15"/>
    </row>
    <row r="22" spans="3:22" ht="31.5" customHeight="1">
      <c r="C22" s="542" t="s">
        <v>13</v>
      </c>
      <c r="D22" s="543"/>
      <c r="E22" s="543"/>
      <c r="F22" s="519" t="s">
        <v>36</v>
      </c>
      <c r="G22" s="520"/>
      <c r="H22" s="520"/>
      <c r="I22" s="520"/>
      <c r="J22" s="521"/>
      <c r="K22" s="519" t="s">
        <v>40</v>
      </c>
      <c r="L22" s="520"/>
      <c r="M22" s="520"/>
      <c r="N22" s="520"/>
      <c r="O22" s="521"/>
      <c r="P22" s="470" t="s">
        <v>1746</v>
      </c>
      <c r="Q22" s="470"/>
      <c r="R22" s="470"/>
      <c r="S22" s="519"/>
      <c r="T22" s="522"/>
    </row>
    <row r="23" spans="3:22" ht="30" customHeight="1">
      <c r="C23" s="540" t="s">
        <v>14</v>
      </c>
      <c r="D23" s="541"/>
      <c r="E23" s="541"/>
      <c r="F23" s="523"/>
      <c r="G23" s="524"/>
      <c r="H23" s="524"/>
      <c r="I23" s="524"/>
      <c r="J23" s="525"/>
      <c r="K23" s="523"/>
      <c r="L23" s="524"/>
      <c r="M23" s="524"/>
      <c r="N23" s="524"/>
      <c r="O23" s="525"/>
      <c r="P23" s="523"/>
      <c r="Q23" s="524"/>
      <c r="R23" s="524"/>
      <c r="S23" s="524"/>
      <c r="T23" s="526"/>
    </row>
    <row r="24" spans="3:22" ht="30" customHeight="1" thickBot="1">
      <c r="C24" s="544" t="s">
        <v>15</v>
      </c>
      <c r="D24" s="545"/>
      <c r="E24" s="545"/>
      <c r="F24" s="527" t="str">
        <f>IFERROR(VLOOKUP(計_はじめに!E2,計画書事業者リスト!A4:Q1000,3,FALSE),"")</f>
        <v/>
      </c>
      <c r="G24" s="528"/>
      <c r="H24" s="528"/>
      <c r="I24" s="528"/>
      <c r="J24" s="529"/>
      <c r="K24" s="527" t="str">
        <f>IFERROR(VLOOKUP(計_はじめに!E2,計画書事業者リスト!A4:Q1000,4,FALSE),"")</f>
        <v/>
      </c>
      <c r="L24" s="528"/>
      <c r="M24" s="528"/>
      <c r="N24" s="528"/>
      <c r="O24" s="529"/>
      <c r="P24" s="527" t="str">
        <f>IFERROR(VLOOKUP(計_はじめに!E2,計画書事業者リスト!A4:Q1000,5,FALSE),"")</f>
        <v/>
      </c>
      <c r="Q24" s="528"/>
      <c r="R24" s="528"/>
      <c r="S24" s="528"/>
      <c r="T24" s="530"/>
      <c r="V24" s="162" t="s">
        <v>75</v>
      </c>
    </row>
    <row r="25" spans="3:22" s="10" customFormat="1" ht="13.5" customHeight="1">
      <c r="D25" s="57"/>
      <c r="E25" s="57"/>
      <c r="F25" s="57"/>
      <c r="G25" s="57"/>
      <c r="H25" s="57"/>
      <c r="I25" s="57"/>
      <c r="V25" s="15"/>
    </row>
    <row r="26" spans="3:22" s="10" customFormat="1" ht="13.5" customHeight="1">
      <c r="V26" s="178"/>
    </row>
    <row r="27" spans="3:22" s="10" customFormat="1" ht="15" customHeight="1" thickBot="1">
      <c r="C27" s="10" t="s">
        <v>2085</v>
      </c>
      <c r="V27" s="518"/>
    </row>
    <row r="28" spans="3:22" ht="24" customHeight="1">
      <c r="C28" s="531"/>
      <c r="D28" s="532"/>
      <c r="E28" s="532"/>
      <c r="F28" s="532"/>
      <c r="G28" s="532"/>
      <c r="H28" s="532"/>
      <c r="I28" s="532"/>
      <c r="J28" s="532"/>
      <c r="K28" s="532"/>
      <c r="L28" s="532"/>
      <c r="M28" s="532"/>
      <c r="N28" s="532"/>
      <c r="O28" s="532"/>
      <c r="P28" s="532"/>
      <c r="Q28" s="532"/>
      <c r="R28" s="532"/>
      <c r="S28" s="532"/>
      <c r="T28" s="533"/>
      <c r="V28" s="518"/>
    </row>
    <row r="29" spans="3:22" ht="24" customHeight="1">
      <c r="C29" s="534"/>
      <c r="D29" s="535"/>
      <c r="E29" s="535"/>
      <c r="F29" s="535"/>
      <c r="G29" s="535"/>
      <c r="H29" s="535"/>
      <c r="I29" s="535"/>
      <c r="J29" s="535"/>
      <c r="K29" s="535"/>
      <c r="L29" s="535"/>
      <c r="M29" s="535"/>
      <c r="N29" s="535"/>
      <c r="O29" s="535"/>
      <c r="P29" s="535"/>
      <c r="Q29" s="535"/>
      <c r="R29" s="535"/>
      <c r="S29" s="535"/>
      <c r="T29" s="536"/>
      <c r="V29" s="518"/>
    </row>
    <row r="30" spans="3:22" ht="24" customHeight="1">
      <c r="C30" s="534"/>
      <c r="D30" s="535"/>
      <c r="E30" s="535"/>
      <c r="F30" s="535"/>
      <c r="G30" s="535"/>
      <c r="H30" s="535"/>
      <c r="I30" s="535"/>
      <c r="J30" s="535"/>
      <c r="K30" s="535"/>
      <c r="L30" s="535"/>
      <c r="M30" s="535"/>
      <c r="N30" s="535"/>
      <c r="O30" s="535"/>
      <c r="P30" s="535"/>
      <c r="Q30" s="535"/>
      <c r="R30" s="535"/>
      <c r="S30" s="535"/>
      <c r="T30" s="536"/>
      <c r="V30" s="518"/>
    </row>
    <row r="31" spans="3:22" ht="24" customHeight="1" thickBot="1">
      <c r="C31" s="537"/>
      <c r="D31" s="538"/>
      <c r="E31" s="538"/>
      <c r="F31" s="538"/>
      <c r="G31" s="538"/>
      <c r="H31" s="538"/>
      <c r="I31" s="538"/>
      <c r="J31" s="538"/>
      <c r="K31" s="538"/>
      <c r="L31" s="538"/>
      <c r="M31" s="538"/>
      <c r="N31" s="538"/>
      <c r="O31" s="538"/>
      <c r="P31" s="538"/>
      <c r="Q31" s="538"/>
      <c r="R31" s="538"/>
      <c r="S31" s="538"/>
      <c r="T31" s="539"/>
      <c r="V31" s="518"/>
    </row>
    <row r="32" spans="3:22" s="10" customFormat="1">
      <c r="V32" s="15"/>
    </row>
    <row r="33" spans="21:22" s="10" customFormat="1">
      <c r="U33" s="133"/>
      <c r="V33" s="15"/>
    </row>
    <row r="34" spans="21:22" s="10" customFormat="1">
      <c r="V34" s="15"/>
    </row>
    <row r="35" spans="21:22" s="10" customFormat="1">
      <c r="V35" s="15"/>
    </row>
    <row r="36" spans="21:22" s="10" customFormat="1">
      <c r="V36" s="15"/>
    </row>
    <row r="37" spans="21:22" s="10" customFormat="1">
      <c r="V37" s="15"/>
    </row>
    <row r="38" spans="21:22" s="10" customFormat="1">
      <c r="V38" s="15"/>
    </row>
    <row r="39" spans="21:22" s="10" customFormat="1">
      <c r="V39" s="15"/>
    </row>
    <row r="40" spans="21:22" s="10" customFormat="1">
      <c r="V40" s="15"/>
    </row>
    <row r="41" spans="21:22" s="10" customFormat="1">
      <c r="V41" s="15"/>
    </row>
    <row r="42" spans="21:22" s="10" customFormat="1">
      <c r="V42" s="15"/>
    </row>
    <row r="43" spans="21:22" s="10" customFormat="1">
      <c r="V43" s="15"/>
    </row>
    <row r="44" spans="21:22" s="10" customFormat="1">
      <c r="V44" s="15"/>
    </row>
    <row r="45" spans="21:22" s="10" customFormat="1">
      <c r="V45" s="15"/>
    </row>
    <row r="46" spans="21:22" s="10" customFormat="1">
      <c r="V46" s="15"/>
    </row>
    <row r="47" spans="21:22" s="10" customFormat="1">
      <c r="V47" s="15"/>
    </row>
    <row r="48" spans="21:22" s="10" customFormat="1">
      <c r="V48" s="15"/>
    </row>
    <row r="49" spans="22:22" s="10" customFormat="1">
      <c r="V49" s="15"/>
    </row>
    <row r="50" spans="22:22" s="10" customFormat="1">
      <c r="V50" s="15"/>
    </row>
  </sheetData>
  <sheetProtection algorithmName="SHA-512" hashValue="SPQlROqGBTYMLqOq8NWYMDUb1C8XP0vLr+w6qnZKfYmn11sfbSbGc4e3z/xfdo9BsOj/Vzwhyq2q6YtHi5b3pg==" saltValue="m6qLRDxOd5v49TQJCzXslw==" spinCount="100000" sheet="1" formatCells="0"/>
  <mergeCells count="37">
    <mergeCell ref="V27:V31"/>
    <mergeCell ref="F22:J22"/>
    <mergeCell ref="K22:O22"/>
    <mergeCell ref="P22:T22"/>
    <mergeCell ref="F23:J23"/>
    <mergeCell ref="K23:O23"/>
    <mergeCell ref="P23:T23"/>
    <mergeCell ref="F24:J24"/>
    <mergeCell ref="K24:O24"/>
    <mergeCell ref="P24:T24"/>
    <mergeCell ref="C28:T31"/>
    <mergeCell ref="C23:E23"/>
    <mergeCell ref="C22:E22"/>
    <mergeCell ref="C24:E24"/>
    <mergeCell ref="C14:T14"/>
    <mergeCell ref="J7:L7"/>
    <mergeCell ref="J8:L8"/>
    <mergeCell ref="C17:T17"/>
    <mergeCell ref="J10:L10"/>
    <mergeCell ref="M8:T8"/>
    <mergeCell ref="M9:T9"/>
    <mergeCell ref="M7:T7"/>
    <mergeCell ref="M10:T10"/>
    <mergeCell ref="J11:T11"/>
    <mergeCell ref="C4:E4"/>
    <mergeCell ref="C5:E11"/>
    <mergeCell ref="G5:I5"/>
    <mergeCell ref="G11:I11"/>
    <mergeCell ref="G6:I6"/>
    <mergeCell ref="G9:I9"/>
    <mergeCell ref="G4:L4"/>
    <mergeCell ref="N4:T4"/>
    <mergeCell ref="J5:L5"/>
    <mergeCell ref="M6:T6"/>
    <mergeCell ref="J9:L9"/>
    <mergeCell ref="M5:T5"/>
    <mergeCell ref="J6:L6"/>
  </mergeCells>
  <phoneticPr fontId="2"/>
  <conditionalFormatting sqref="F5:I11">
    <cfRule type="expression" dxfId="84" priority="3" stopIfTrue="1">
      <formula>OR($W$5,$W$6,$W$9,$W$11)=TRUE</formula>
    </cfRule>
  </conditionalFormatting>
  <conditionalFormatting sqref="F24:T24">
    <cfRule type="containsBlanks" dxfId="83" priority="1">
      <formula>LEN(TRIM(F24))=0</formula>
    </cfRule>
  </conditionalFormatting>
  <conditionalFormatting sqref="G4:L4 C14:T14 C17:T17 F23 K23 P23 C28">
    <cfRule type="containsBlanks" dxfId="82" priority="15" stopIfTrue="1">
      <formula>LEN(TRIM(C4))=0</formula>
    </cfRule>
  </conditionalFormatting>
  <conditionalFormatting sqref="G4:L4">
    <cfRule type="cellIs" dxfId="81" priority="16" stopIfTrue="1" operator="notBetween">
      <formula>20240701</formula>
      <formula>20241231</formula>
    </cfRule>
  </conditionalFormatting>
  <conditionalFormatting sqref="J11:T11">
    <cfRule type="notContainsBlanks" dxfId="80" priority="14" stopIfTrue="1">
      <formula>LEN(TRIM(J11))&gt;0</formula>
    </cfRule>
    <cfRule type="expression" dxfId="79" priority="25" stopIfTrue="1">
      <formula>$W$11=TRUE</formula>
    </cfRule>
  </conditionalFormatting>
  <conditionalFormatting sqref="M5">
    <cfRule type="notContainsBlanks" dxfId="78" priority="21" stopIfTrue="1">
      <formula>LEN(TRIM(M5))&gt;0</formula>
    </cfRule>
    <cfRule type="expression" dxfId="77" priority="22" stopIfTrue="1">
      <formula>W5=TRUE</formula>
    </cfRule>
  </conditionalFormatting>
  <conditionalFormatting sqref="M6:T8">
    <cfRule type="expression" dxfId="76" priority="23" stopIfTrue="1">
      <formula>$W$6=TRUE</formula>
    </cfRule>
  </conditionalFormatting>
  <conditionalFormatting sqref="M6:T10">
    <cfRule type="notContainsBlanks" dxfId="75" priority="4" stopIfTrue="1">
      <formula>LEN(TRIM(M6))&gt;0</formula>
    </cfRule>
  </conditionalFormatting>
  <conditionalFormatting sqref="M9:T10">
    <cfRule type="expression" dxfId="74" priority="24" stopIfTrue="1">
      <formula>$W$9=TRUE</formula>
    </cfRule>
  </conditionalFormatting>
  <dataValidations count="1">
    <dataValidation type="custom" allowBlank="1" showInputMessage="1" showErrorMessage="1" error="「－」は入力できません。_x000a_目標値がない場合は「0」を入力してください。" sqref="F23 K23 P23" xr:uid="{00000000-0002-0000-0300-000000000000}">
      <formula1>NOT(OR(F23="ー",F23="-",F23="－",F23="‐",F23="—",F23="⁻"))</formula1>
    </dataValidation>
  </dataValidations>
  <printOptions horizontalCentered="1"/>
  <pageMargins left="0.39370078740157483" right="0.39370078740157483" top="0.39370078740157483" bottom="0.39370078740157483" header="0.23622047244094491" footer="0.19685039370078741"/>
  <pageSetup paperSize="9" scale="99" orientation="portrait" horizontalDpi="4294967294" verticalDpi="300" r:id="rId1"/>
  <headerFooter alignWithMargins="0">
    <oddHeader xml:space="preserve">&amp;L第１号様式　その２
</oddHeader>
  </headerFooter>
  <ignoredErrors>
    <ignoredError sqref="G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19050</xdr:colOff>
                    <xdr:row>4</xdr:row>
                    <xdr:rowOff>9525</xdr:rowOff>
                  </from>
                  <to>
                    <xdr:col>6</xdr:col>
                    <xdr:colOff>85725</xdr:colOff>
                    <xdr:row>4</xdr:row>
                    <xdr:rowOff>219075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19050</xdr:colOff>
                    <xdr:row>5</xdr:row>
                    <xdr:rowOff>0</xdr:rowOff>
                  </from>
                  <to>
                    <xdr:col>6</xdr:col>
                    <xdr:colOff>85725</xdr:colOff>
                    <xdr:row>5</xdr:row>
                    <xdr:rowOff>209550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19050</xdr:colOff>
                    <xdr:row>8</xdr:row>
                    <xdr:rowOff>9525</xdr:rowOff>
                  </from>
                  <to>
                    <xdr:col>6</xdr:col>
                    <xdr:colOff>85725</xdr:colOff>
                    <xdr:row>8</xdr:row>
                    <xdr:rowOff>219075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9525</xdr:colOff>
                    <xdr:row>10</xdr:row>
                    <xdr:rowOff>0</xdr:rowOff>
                  </from>
                  <to>
                    <xdr:col>6</xdr:col>
                    <xdr:colOff>76200</xdr:colOff>
                    <xdr:row>10</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6880B-C788-42A8-9E78-0799B106B560}">
  <sheetPr codeName="Sheet10">
    <tabColor rgb="FF7030A0"/>
  </sheetPr>
  <dimension ref="C1:W47"/>
  <sheetViews>
    <sheetView workbookViewId="0">
      <selection activeCell="L12" sqref="L12"/>
    </sheetView>
  </sheetViews>
  <sheetFormatPr defaultColWidth="9" defaultRowHeight="13.5" outlineLevelCol="1"/>
  <cols>
    <col min="1" max="1" width="2.625" style="17" customWidth="1"/>
    <col min="2" max="2" width="1.375" style="17" customWidth="1"/>
    <col min="3" max="13" width="9.75" style="17" customWidth="1"/>
    <col min="14" max="14" width="7" style="17" customWidth="1"/>
    <col min="15" max="15" width="58.75" style="17" customWidth="1"/>
    <col min="16" max="16" width="12.875" style="17" hidden="1" customWidth="1" outlineLevel="1"/>
    <col min="17" max="19" width="9" style="17" hidden="1" customWidth="1" outlineLevel="1"/>
    <col min="20" max="20" width="9" style="17" customWidth="1" collapsed="1"/>
    <col min="21" max="21" width="9" style="17" hidden="1" customWidth="1" outlineLevel="1"/>
    <col min="22" max="22" width="0" style="17" hidden="1" customWidth="1" outlineLevel="1"/>
    <col min="23" max="23" width="9" style="17" collapsed="1"/>
    <col min="24" max="16384" width="9" style="17"/>
  </cols>
  <sheetData>
    <row r="1" spans="3:21" ht="19.5" customHeight="1">
      <c r="C1" s="15" t="s">
        <v>1863</v>
      </c>
      <c r="O1" s="14" t="s">
        <v>2066</v>
      </c>
    </row>
    <row r="2" spans="3:21" ht="21.75" customHeight="1" thickBot="1">
      <c r="C2" s="15" t="s">
        <v>2039</v>
      </c>
    </row>
    <row r="3" spans="3:21" ht="26.25" customHeight="1" thickBot="1">
      <c r="C3" s="104"/>
      <c r="D3" s="68"/>
      <c r="E3" s="68"/>
      <c r="F3" s="68"/>
      <c r="G3" s="150" t="s">
        <v>2082</v>
      </c>
      <c r="H3" s="65" t="s">
        <v>2076</v>
      </c>
      <c r="I3" s="66" t="s">
        <v>2083</v>
      </c>
      <c r="J3" s="66" t="s">
        <v>2078</v>
      </c>
      <c r="K3" s="66" t="s">
        <v>2079</v>
      </c>
      <c r="L3" s="66" t="s">
        <v>2080</v>
      </c>
      <c r="M3" s="67" t="s">
        <v>2081</v>
      </c>
    </row>
    <row r="4" spans="3:21" ht="26.25" customHeight="1" thickTop="1">
      <c r="C4" s="546" t="s">
        <v>1792</v>
      </c>
      <c r="D4" s="547"/>
      <c r="E4" s="547"/>
      <c r="F4" s="547"/>
      <c r="G4" s="241"/>
      <c r="H4" s="242"/>
      <c r="I4" s="264"/>
      <c r="J4" s="264"/>
      <c r="K4" s="264"/>
      <c r="L4" s="264"/>
      <c r="M4" s="265"/>
    </row>
    <row r="5" spans="3:21" ht="26.25" customHeight="1">
      <c r="C5" s="554" t="s">
        <v>1793</v>
      </c>
      <c r="D5" s="555"/>
      <c r="E5" s="548" t="s">
        <v>1794</v>
      </c>
      <c r="F5" s="549"/>
      <c r="G5" s="266"/>
      <c r="H5" s="267"/>
      <c r="I5" s="268"/>
      <c r="J5" s="268"/>
      <c r="K5" s="268"/>
      <c r="L5" s="268"/>
      <c r="M5" s="269"/>
    </row>
    <row r="6" spans="3:21" ht="26.25" customHeight="1">
      <c r="C6" s="556"/>
      <c r="D6" s="557"/>
      <c r="E6" s="550" t="s">
        <v>1795</v>
      </c>
      <c r="F6" s="551"/>
      <c r="G6" s="270"/>
      <c r="H6" s="271"/>
      <c r="I6" s="272"/>
      <c r="J6" s="272"/>
      <c r="K6" s="272"/>
      <c r="L6" s="272"/>
      <c r="M6" s="273"/>
    </row>
    <row r="7" spans="3:21" ht="26.25" customHeight="1" thickBot="1">
      <c r="C7" s="552" t="s">
        <v>1796</v>
      </c>
      <c r="D7" s="553"/>
      <c r="E7" s="553"/>
      <c r="F7" s="553"/>
      <c r="G7" s="243" t="str">
        <f>IF(AND(G5="",G6=""),"-",IFERROR((G5+G6)/G4,""))</f>
        <v>-</v>
      </c>
      <c r="H7" s="244" t="str">
        <f>IF(AND(H5="",H6=""),"-",IFERROR((H5+H6)/H4,""))</f>
        <v>-</v>
      </c>
      <c r="I7" s="244" t="str">
        <f t="shared" ref="I7:L7" si="0">IF(AND(I5="",I6=""),"-",IFERROR((I5+I6)/I4,""))</f>
        <v>-</v>
      </c>
      <c r="J7" s="244" t="str">
        <f t="shared" si="0"/>
        <v>-</v>
      </c>
      <c r="K7" s="244" t="str">
        <f t="shared" si="0"/>
        <v>-</v>
      </c>
      <c r="L7" s="244" t="str">
        <f t="shared" si="0"/>
        <v>-</v>
      </c>
      <c r="M7" s="245" t="str">
        <f>IF(AND(M5="",M6=""),"-",IFERROR((M5+M6)/M4,""))</f>
        <v>-</v>
      </c>
    </row>
    <row r="8" spans="3:21" ht="5.25" customHeight="1"/>
    <row r="9" spans="3:21" ht="5.25" customHeight="1" thickBot="1"/>
    <row r="10" spans="3:21" s="10" customFormat="1" ht="15" customHeight="1">
      <c r="C10" s="560" t="s">
        <v>1775</v>
      </c>
      <c r="D10" s="561"/>
      <c r="E10" s="562"/>
      <c r="F10" s="569" t="s">
        <v>2024</v>
      </c>
      <c r="G10" s="569"/>
      <c r="H10" s="569"/>
      <c r="I10" s="569"/>
      <c r="J10" s="569"/>
      <c r="K10" s="569"/>
      <c r="L10" s="569"/>
      <c r="M10" s="570"/>
    </row>
    <row r="11" spans="3:21" s="10" customFormat="1" ht="36.75" customHeight="1">
      <c r="C11" s="563"/>
      <c r="D11" s="564"/>
      <c r="E11" s="565"/>
      <c r="F11" s="571" t="s">
        <v>1774</v>
      </c>
      <c r="G11" s="571"/>
      <c r="H11" s="572" t="s">
        <v>2013</v>
      </c>
      <c r="I11" s="573"/>
      <c r="J11" s="574" t="s">
        <v>1797</v>
      </c>
      <c r="K11" s="574"/>
      <c r="L11" s="572" t="s">
        <v>1798</v>
      </c>
      <c r="M11" s="575"/>
    </row>
    <row r="12" spans="3:21" s="10" customFormat="1" ht="22.5" customHeight="1" thickBot="1">
      <c r="C12" s="566"/>
      <c r="D12" s="567"/>
      <c r="E12" s="568"/>
      <c r="F12" s="154" t="s">
        <v>2023</v>
      </c>
      <c r="G12" s="105" t="s">
        <v>1776</v>
      </c>
      <c r="H12" s="161" t="s">
        <v>2023</v>
      </c>
      <c r="I12" s="106" t="s">
        <v>1776</v>
      </c>
      <c r="J12" s="154" t="s">
        <v>2023</v>
      </c>
      <c r="K12" s="105" t="s">
        <v>1776</v>
      </c>
      <c r="L12" s="161" t="s">
        <v>2023</v>
      </c>
      <c r="M12" s="107" t="s">
        <v>1776</v>
      </c>
      <c r="P12" s="17" t="s">
        <v>1861</v>
      </c>
      <c r="U12" s="10" t="s">
        <v>1799</v>
      </c>
    </row>
    <row r="13" spans="3:21" s="10" customFormat="1" ht="24" customHeight="1" thickTop="1">
      <c r="C13" s="274" t="s">
        <v>1800</v>
      </c>
      <c r="D13" s="576" t="s">
        <v>1801</v>
      </c>
      <c r="E13" s="577"/>
      <c r="F13" s="126"/>
      <c r="G13" s="293" t="str">
        <f>IF(F13="","-",F13/$F$44)</f>
        <v>-</v>
      </c>
      <c r="H13" s="128"/>
      <c r="I13" s="293" t="str">
        <f>IF(H13="","-",H13/$F$44)</f>
        <v>-</v>
      </c>
      <c r="J13" s="281" t="str">
        <f>IF(H13="","",H13)</f>
        <v/>
      </c>
      <c r="K13" s="293" t="str">
        <f>IF(J13="","-",J13/$F$44)</f>
        <v>-</v>
      </c>
      <c r="L13" s="128"/>
      <c r="M13" s="296" t="str">
        <f>IF(L13="","-",L13/$F$44)</f>
        <v>-</v>
      </c>
      <c r="O13" s="119" t="s">
        <v>2025</v>
      </c>
      <c r="P13" s="151" t="s">
        <v>1801</v>
      </c>
      <c r="Q13" s="123" t="e">
        <f>IF(OR(G13=0,G13="-"),NA(),G13)</f>
        <v>#N/A</v>
      </c>
      <c r="R13" s="134" t="str">
        <f t="shared" ref="R13:R43" si="1">IF(S13=0,"",P13)</f>
        <v>太陽光（FIT）</v>
      </c>
      <c r="S13" s="123" t="str">
        <f>I13</f>
        <v>-</v>
      </c>
      <c r="U13" s="135" t="s">
        <v>1801</v>
      </c>
    </row>
    <row r="14" spans="3:21" s="10" customFormat="1" ht="24" customHeight="1">
      <c r="C14" s="274" t="s">
        <v>1800</v>
      </c>
      <c r="D14" s="578" t="s">
        <v>1802</v>
      </c>
      <c r="E14" s="579"/>
      <c r="F14" s="126"/>
      <c r="G14" s="293" t="str">
        <f t="shared" ref="G14:G42" si="2">IF(F14="","-",F14/$F$44)</f>
        <v>-</v>
      </c>
      <c r="H14" s="128"/>
      <c r="I14" s="293" t="str">
        <f t="shared" ref="I14:I42" si="3">IF(H14="","-",H14/$F$44)</f>
        <v>-</v>
      </c>
      <c r="J14" s="281" t="str">
        <f>IF(H14="","",H14)</f>
        <v/>
      </c>
      <c r="K14" s="293" t="str">
        <f t="shared" ref="K14:K34" si="4">IF(J14="","-",J14/$F$44)</f>
        <v>-</v>
      </c>
      <c r="L14" s="128"/>
      <c r="M14" s="296" t="str">
        <f t="shared" ref="M14:M34" si="5">IF(L14="","-",L14/$F$44)</f>
        <v>-</v>
      </c>
      <c r="P14" s="151" t="s">
        <v>1802</v>
      </c>
      <c r="Q14" s="123" t="e">
        <f t="shared" ref="Q14:Q43" si="6">IF(OR(G14=0,G14="-"),NA(),G14)</f>
        <v>#N/A</v>
      </c>
      <c r="R14" s="134" t="str">
        <f t="shared" si="1"/>
        <v>太陽光（FIP）</v>
      </c>
      <c r="S14" s="123" t="str">
        <f>I14</f>
        <v>-</v>
      </c>
      <c r="U14" s="135" t="s">
        <v>1802</v>
      </c>
    </row>
    <row r="15" spans="3:21" s="10" customFormat="1" ht="24" customHeight="1">
      <c r="C15" s="275" t="s">
        <v>1800</v>
      </c>
      <c r="D15" s="558" t="s">
        <v>1803</v>
      </c>
      <c r="E15" s="559"/>
      <c r="F15" s="127"/>
      <c r="G15" s="293" t="str">
        <f t="shared" si="2"/>
        <v>-</v>
      </c>
      <c r="H15" s="129"/>
      <c r="I15" s="293" t="str">
        <f t="shared" si="3"/>
        <v>-</v>
      </c>
      <c r="J15" s="282" t="str">
        <f t="shared" ref="J15:J34" si="7">IF(H15="","",H15)</f>
        <v/>
      </c>
      <c r="K15" s="293" t="str">
        <f t="shared" si="4"/>
        <v>-</v>
      </c>
      <c r="L15" s="128"/>
      <c r="M15" s="296" t="str">
        <f t="shared" si="5"/>
        <v>-</v>
      </c>
      <c r="P15" s="151" t="s">
        <v>1803</v>
      </c>
      <c r="Q15" s="123" t="e">
        <f t="shared" si="6"/>
        <v>#N/A</v>
      </c>
      <c r="R15" s="134" t="str">
        <f t="shared" si="1"/>
        <v>太陽光（非FIT・非FIP）</v>
      </c>
      <c r="S15" s="123" t="str">
        <f t="shared" ref="S15:S43" si="8">I15</f>
        <v>-</v>
      </c>
      <c r="U15" s="135" t="s">
        <v>1803</v>
      </c>
    </row>
    <row r="16" spans="3:21" s="10" customFormat="1" ht="24" customHeight="1">
      <c r="C16" s="275" t="s">
        <v>1800</v>
      </c>
      <c r="D16" s="558" t="s">
        <v>1804</v>
      </c>
      <c r="E16" s="559"/>
      <c r="F16" s="127"/>
      <c r="G16" s="293" t="str">
        <f t="shared" si="2"/>
        <v>-</v>
      </c>
      <c r="H16" s="129"/>
      <c r="I16" s="293" t="str">
        <f t="shared" si="3"/>
        <v>-</v>
      </c>
      <c r="J16" s="282" t="str">
        <f t="shared" si="7"/>
        <v/>
      </c>
      <c r="K16" s="293" t="str">
        <f t="shared" si="4"/>
        <v>-</v>
      </c>
      <c r="L16" s="128"/>
      <c r="M16" s="296" t="str">
        <f t="shared" si="5"/>
        <v>-</v>
      </c>
      <c r="P16" s="151" t="s">
        <v>1804</v>
      </c>
      <c r="Q16" s="123" t="e">
        <f t="shared" si="6"/>
        <v>#N/A</v>
      </c>
      <c r="R16" s="134" t="str">
        <f t="shared" si="1"/>
        <v>風力（FIT）</v>
      </c>
      <c r="S16" s="123" t="str">
        <f t="shared" si="8"/>
        <v>-</v>
      </c>
      <c r="U16" s="135" t="s">
        <v>1804</v>
      </c>
    </row>
    <row r="17" spans="3:21" s="10" customFormat="1" ht="24" customHeight="1">
      <c r="C17" s="275" t="s">
        <v>1800</v>
      </c>
      <c r="D17" s="558" t="s">
        <v>1805</v>
      </c>
      <c r="E17" s="559"/>
      <c r="F17" s="127"/>
      <c r="G17" s="293" t="str">
        <f t="shared" si="2"/>
        <v>-</v>
      </c>
      <c r="H17" s="129"/>
      <c r="I17" s="293" t="str">
        <f t="shared" si="3"/>
        <v>-</v>
      </c>
      <c r="J17" s="282" t="str">
        <f t="shared" si="7"/>
        <v/>
      </c>
      <c r="K17" s="293" t="str">
        <f t="shared" si="4"/>
        <v>-</v>
      </c>
      <c r="L17" s="128"/>
      <c r="M17" s="296" t="str">
        <f t="shared" si="5"/>
        <v>-</v>
      </c>
      <c r="P17" s="151" t="s">
        <v>1805</v>
      </c>
      <c r="Q17" s="123" t="e">
        <f t="shared" si="6"/>
        <v>#N/A</v>
      </c>
      <c r="R17" s="134" t="str">
        <f t="shared" si="1"/>
        <v>風力（FIP）</v>
      </c>
      <c r="S17" s="123" t="str">
        <f t="shared" si="8"/>
        <v>-</v>
      </c>
      <c r="U17" s="135" t="s">
        <v>1805</v>
      </c>
    </row>
    <row r="18" spans="3:21" s="10" customFormat="1" ht="24" customHeight="1">
      <c r="C18" s="275" t="s">
        <v>1800</v>
      </c>
      <c r="D18" s="558" t="s">
        <v>1806</v>
      </c>
      <c r="E18" s="559"/>
      <c r="F18" s="127"/>
      <c r="G18" s="293" t="str">
        <f t="shared" si="2"/>
        <v>-</v>
      </c>
      <c r="H18" s="129"/>
      <c r="I18" s="293" t="str">
        <f t="shared" si="3"/>
        <v>-</v>
      </c>
      <c r="J18" s="282" t="str">
        <f t="shared" si="7"/>
        <v/>
      </c>
      <c r="K18" s="293" t="str">
        <f t="shared" si="4"/>
        <v>-</v>
      </c>
      <c r="L18" s="128"/>
      <c r="M18" s="296" t="str">
        <f>IF(L18="","-",L18/$F$44)</f>
        <v>-</v>
      </c>
      <c r="P18" s="151" t="s">
        <v>1806</v>
      </c>
      <c r="Q18" s="123" t="e">
        <f t="shared" si="6"/>
        <v>#N/A</v>
      </c>
      <c r="R18" s="134" t="str">
        <f t="shared" si="1"/>
        <v>風力（非FIT・非FIP）</v>
      </c>
      <c r="S18" s="123" t="str">
        <f t="shared" si="8"/>
        <v>-</v>
      </c>
      <c r="U18" s="135" t="s">
        <v>1806</v>
      </c>
    </row>
    <row r="19" spans="3:21" s="10" customFormat="1" ht="24" customHeight="1">
      <c r="C19" s="275" t="s">
        <v>1800</v>
      </c>
      <c r="D19" s="558" t="s">
        <v>1807</v>
      </c>
      <c r="E19" s="559"/>
      <c r="F19" s="127"/>
      <c r="G19" s="293" t="str">
        <f t="shared" si="2"/>
        <v>-</v>
      </c>
      <c r="H19" s="129"/>
      <c r="I19" s="293" t="str">
        <f t="shared" si="3"/>
        <v>-</v>
      </c>
      <c r="J19" s="282" t="str">
        <f t="shared" si="7"/>
        <v/>
      </c>
      <c r="K19" s="293" t="str">
        <f t="shared" si="4"/>
        <v>-</v>
      </c>
      <c r="L19" s="128"/>
      <c r="M19" s="296" t="str">
        <f t="shared" si="5"/>
        <v>-</v>
      </c>
      <c r="P19" s="151" t="s">
        <v>1807</v>
      </c>
      <c r="Q19" s="123" t="e">
        <f t="shared" si="6"/>
        <v>#N/A</v>
      </c>
      <c r="R19" s="134" t="str">
        <f t="shared" si="1"/>
        <v>水力（3万kWh未満）（FIT）</v>
      </c>
      <c r="S19" s="123" t="str">
        <f t="shared" si="8"/>
        <v>-</v>
      </c>
      <c r="U19" s="135" t="s">
        <v>1807</v>
      </c>
    </row>
    <row r="20" spans="3:21" s="10" customFormat="1" ht="24" customHeight="1">
      <c r="C20" s="275" t="s">
        <v>1800</v>
      </c>
      <c r="D20" s="558" t="s">
        <v>1808</v>
      </c>
      <c r="E20" s="559"/>
      <c r="F20" s="127"/>
      <c r="G20" s="293" t="str">
        <f t="shared" si="2"/>
        <v>-</v>
      </c>
      <c r="H20" s="129"/>
      <c r="I20" s="293" t="str">
        <f t="shared" si="3"/>
        <v>-</v>
      </c>
      <c r="J20" s="282" t="str">
        <f t="shared" si="7"/>
        <v/>
      </c>
      <c r="K20" s="293" t="str">
        <f t="shared" si="4"/>
        <v>-</v>
      </c>
      <c r="L20" s="128"/>
      <c r="M20" s="296" t="str">
        <f t="shared" si="5"/>
        <v>-</v>
      </c>
      <c r="P20" s="151" t="s">
        <v>1808</v>
      </c>
      <c r="Q20" s="123" t="e">
        <f t="shared" si="6"/>
        <v>#N/A</v>
      </c>
      <c r="R20" s="134" t="str">
        <f t="shared" si="1"/>
        <v>水力（3万kWh未満）（FIP）</v>
      </c>
      <c r="S20" s="123" t="str">
        <f t="shared" si="8"/>
        <v>-</v>
      </c>
      <c r="U20" s="135" t="s">
        <v>1808</v>
      </c>
    </row>
    <row r="21" spans="3:21" s="10" customFormat="1" ht="24" customHeight="1">
      <c r="C21" s="275" t="s">
        <v>1800</v>
      </c>
      <c r="D21" s="558" t="s">
        <v>1809</v>
      </c>
      <c r="E21" s="559"/>
      <c r="F21" s="127"/>
      <c r="G21" s="293" t="str">
        <f t="shared" si="2"/>
        <v>-</v>
      </c>
      <c r="H21" s="129"/>
      <c r="I21" s="293" t="str">
        <f t="shared" si="3"/>
        <v>-</v>
      </c>
      <c r="J21" s="282" t="str">
        <f t="shared" si="7"/>
        <v/>
      </c>
      <c r="K21" s="293" t="str">
        <f t="shared" si="4"/>
        <v>-</v>
      </c>
      <c r="L21" s="128"/>
      <c r="M21" s="296" t="str">
        <f t="shared" si="5"/>
        <v>-</v>
      </c>
      <c r="P21" s="151" t="s">
        <v>1809</v>
      </c>
      <c r="Q21" s="123" t="e">
        <f t="shared" si="6"/>
        <v>#N/A</v>
      </c>
      <c r="R21" s="134" t="str">
        <f t="shared" si="1"/>
        <v>水力（3万kWh未満）（非FIT・非FIP）</v>
      </c>
      <c r="S21" s="123" t="str">
        <f t="shared" si="8"/>
        <v>-</v>
      </c>
      <c r="U21" s="135" t="s">
        <v>1809</v>
      </c>
    </row>
    <row r="22" spans="3:21" s="10" customFormat="1" ht="24" customHeight="1">
      <c r="C22" s="275" t="s">
        <v>1800</v>
      </c>
      <c r="D22" s="558" t="s">
        <v>1810</v>
      </c>
      <c r="E22" s="559"/>
      <c r="F22" s="127"/>
      <c r="G22" s="293" t="str">
        <f t="shared" si="2"/>
        <v>-</v>
      </c>
      <c r="H22" s="129"/>
      <c r="I22" s="293" t="str">
        <f t="shared" si="3"/>
        <v>-</v>
      </c>
      <c r="J22" s="282" t="str">
        <f t="shared" si="7"/>
        <v/>
      </c>
      <c r="K22" s="293" t="str">
        <f t="shared" si="4"/>
        <v>-</v>
      </c>
      <c r="L22" s="283"/>
      <c r="M22" s="297"/>
      <c r="P22" s="151" t="s">
        <v>1810</v>
      </c>
      <c r="Q22" s="123" t="e">
        <f t="shared" si="6"/>
        <v>#N/A</v>
      </c>
      <c r="R22" s="134" t="str">
        <f t="shared" si="1"/>
        <v>水力（3万kWh以上）（FIT）</v>
      </c>
      <c r="S22" s="123" t="str">
        <f t="shared" si="8"/>
        <v>-</v>
      </c>
      <c r="U22" s="135" t="s">
        <v>1810</v>
      </c>
    </row>
    <row r="23" spans="3:21" s="10" customFormat="1" ht="24" customHeight="1">
      <c r="C23" s="275" t="s">
        <v>1800</v>
      </c>
      <c r="D23" s="558" t="s">
        <v>1811</v>
      </c>
      <c r="E23" s="559"/>
      <c r="F23" s="127"/>
      <c r="G23" s="293" t="str">
        <f t="shared" si="2"/>
        <v>-</v>
      </c>
      <c r="H23" s="129"/>
      <c r="I23" s="293" t="str">
        <f t="shared" si="3"/>
        <v>-</v>
      </c>
      <c r="J23" s="282" t="str">
        <f t="shared" si="7"/>
        <v/>
      </c>
      <c r="K23" s="293" t="str">
        <f t="shared" si="4"/>
        <v>-</v>
      </c>
      <c r="L23" s="283"/>
      <c r="M23" s="297"/>
      <c r="P23" s="151" t="s">
        <v>1811</v>
      </c>
      <c r="Q23" s="123" t="e">
        <f t="shared" si="6"/>
        <v>#N/A</v>
      </c>
      <c r="R23" s="134" t="str">
        <f t="shared" si="1"/>
        <v>水力（3万kWh以上）（FIP）</v>
      </c>
      <c r="S23" s="123" t="str">
        <f t="shared" si="8"/>
        <v>-</v>
      </c>
      <c r="U23" s="135" t="s">
        <v>1811</v>
      </c>
    </row>
    <row r="24" spans="3:21" s="10" customFormat="1" ht="24" customHeight="1">
      <c r="C24" s="275" t="s">
        <v>1800</v>
      </c>
      <c r="D24" s="558" t="s">
        <v>1812</v>
      </c>
      <c r="E24" s="559"/>
      <c r="F24" s="127"/>
      <c r="G24" s="293" t="str">
        <f t="shared" si="2"/>
        <v>-</v>
      </c>
      <c r="H24" s="129"/>
      <c r="I24" s="293" t="str">
        <f t="shared" si="3"/>
        <v>-</v>
      </c>
      <c r="J24" s="282" t="str">
        <f t="shared" si="7"/>
        <v/>
      </c>
      <c r="K24" s="293" t="str">
        <f t="shared" si="4"/>
        <v>-</v>
      </c>
      <c r="L24" s="283"/>
      <c r="M24" s="297"/>
      <c r="P24" s="151" t="s">
        <v>1812</v>
      </c>
      <c r="Q24" s="123" t="e">
        <f t="shared" si="6"/>
        <v>#N/A</v>
      </c>
      <c r="R24" s="134" t="str">
        <f t="shared" si="1"/>
        <v>水力（3万kWh以上）（非FIT・非FIP）</v>
      </c>
      <c r="S24" s="123" t="str">
        <f t="shared" si="8"/>
        <v>-</v>
      </c>
      <c r="U24" s="135" t="s">
        <v>1812</v>
      </c>
    </row>
    <row r="25" spans="3:21" s="10" customFormat="1" ht="24" customHeight="1">
      <c r="C25" s="275" t="s">
        <v>1800</v>
      </c>
      <c r="D25" s="558" t="s">
        <v>1813</v>
      </c>
      <c r="E25" s="559"/>
      <c r="F25" s="127"/>
      <c r="G25" s="293" t="str">
        <f t="shared" si="2"/>
        <v>-</v>
      </c>
      <c r="H25" s="129"/>
      <c r="I25" s="293" t="str">
        <f t="shared" si="3"/>
        <v>-</v>
      </c>
      <c r="J25" s="282" t="str">
        <f t="shared" si="7"/>
        <v/>
      </c>
      <c r="K25" s="293" t="str">
        <f t="shared" si="4"/>
        <v>-</v>
      </c>
      <c r="L25" s="128"/>
      <c r="M25" s="296" t="str">
        <f t="shared" si="5"/>
        <v>-</v>
      </c>
      <c r="P25" s="151" t="s">
        <v>1813</v>
      </c>
      <c r="Q25" s="123" t="e">
        <f t="shared" si="6"/>
        <v>#N/A</v>
      </c>
      <c r="R25" s="134" t="str">
        <f>IF(S25=0,"",P25)</f>
        <v>地熱（FIT）</v>
      </c>
      <c r="S25" s="123" t="str">
        <f t="shared" si="8"/>
        <v>-</v>
      </c>
      <c r="U25" s="135" t="s">
        <v>1813</v>
      </c>
    </row>
    <row r="26" spans="3:21" s="10" customFormat="1" ht="24" customHeight="1">
      <c r="C26" s="275" t="s">
        <v>1800</v>
      </c>
      <c r="D26" s="558" t="s">
        <v>1814</v>
      </c>
      <c r="E26" s="559"/>
      <c r="F26" s="127"/>
      <c r="G26" s="293" t="str">
        <f t="shared" si="2"/>
        <v>-</v>
      </c>
      <c r="H26" s="129"/>
      <c r="I26" s="293" t="str">
        <f t="shared" si="3"/>
        <v>-</v>
      </c>
      <c r="J26" s="282" t="str">
        <f t="shared" si="7"/>
        <v/>
      </c>
      <c r="K26" s="293" t="str">
        <f t="shared" si="4"/>
        <v>-</v>
      </c>
      <c r="L26" s="128"/>
      <c r="M26" s="296" t="str">
        <f t="shared" si="5"/>
        <v>-</v>
      </c>
      <c r="P26" s="151" t="s">
        <v>1814</v>
      </c>
      <c r="Q26" s="123" t="e">
        <f t="shared" si="6"/>
        <v>#N/A</v>
      </c>
      <c r="R26" s="134" t="str">
        <f t="shared" si="1"/>
        <v>地熱（FIP）</v>
      </c>
      <c r="S26" s="123" t="str">
        <f t="shared" si="8"/>
        <v>-</v>
      </c>
      <c r="U26" s="135" t="s">
        <v>1814</v>
      </c>
    </row>
    <row r="27" spans="3:21" s="10" customFormat="1" ht="24" customHeight="1">
      <c r="C27" s="275" t="s">
        <v>1800</v>
      </c>
      <c r="D27" s="558" t="s">
        <v>1815</v>
      </c>
      <c r="E27" s="559"/>
      <c r="F27" s="127"/>
      <c r="G27" s="293" t="str">
        <f t="shared" si="2"/>
        <v>-</v>
      </c>
      <c r="H27" s="129"/>
      <c r="I27" s="293" t="str">
        <f t="shared" si="3"/>
        <v>-</v>
      </c>
      <c r="J27" s="282" t="str">
        <f t="shared" si="7"/>
        <v/>
      </c>
      <c r="K27" s="293" t="str">
        <f t="shared" si="4"/>
        <v>-</v>
      </c>
      <c r="L27" s="128"/>
      <c r="M27" s="296" t="str">
        <f t="shared" si="5"/>
        <v>-</v>
      </c>
      <c r="P27" s="151" t="s">
        <v>1815</v>
      </c>
      <c r="Q27" s="123" t="e">
        <f t="shared" si="6"/>
        <v>#N/A</v>
      </c>
      <c r="R27" s="134" t="str">
        <f t="shared" si="1"/>
        <v>地熱（非FIT・非FIP）</v>
      </c>
      <c r="S27" s="123" t="str">
        <f t="shared" si="8"/>
        <v>-</v>
      </c>
      <c r="U27" s="135" t="s">
        <v>1815</v>
      </c>
    </row>
    <row r="28" spans="3:21" s="10" customFormat="1" ht="24" customHeight="1">
      <c r="C28" s="275" t="s">
        <v>1819</v>
      </c>
      <c r="D28" s="558" t="s">
        <v>2014</v>
      </c>
      <c r="E28" s="559"/>
      <c r="F28" s="127"/>
      <c r="G28" s="293" t="str">
        <f t="shared" si="2"/>
        <v>-</v>
      </c>
      <c r="H28" s="129"/>
      <c r="I28" s="293" t="str">
        <f t="shared" si="3"/>
        <v>-</v>
      </c>
      <c r="J28" s="282" t="str">
        <f t="shared" si="7"/>
        <v/>
      </c>
      <c r="K28" s="293" t="str">
        <f t="shared" si="4"/>
        <v>-</v>
      </c>
      <c r="L28" s="128"/>
      <c r="M28" s="296" t="str">
        <f t="shared" si="5"/>
        <v>-</v>
      </c>
      <c r="P28" s="151" t="s">
        <v>2014</v>
      </c>
      <c r="Q28" s="123" t="e">
        <f t="shared" si="6"/>
        <v>#N/A</v>
      </c>
      <c r="R28" s="134" t="str">
        <f t="shared" si="1"/>
        <v>再生可能バイオマス（FIT）</v>
      </c>
      <c r="S28" s="123" t="str">
        <f t="shared" si="8"/>
        <v>-</v>
      </c>
      <c r="U28" s="135" t="s">
        <v>1816</v>
      </c>
    </row>
    <row r="29" spans="3:21" s="10" customFormat="1" ht="24" customHeight="1">
      <c r="C29" s="275" t="s">
        <v>1819</v>
      </c>
      <c r="D29" s="558" t="s">
        <v>2015</v>
      </c>
      <c r="E29" s="559"/>
      <c r="F29" s="127"/>
      <c r="G29" s="293" t="str">
        <f t="shared" si="2"/>
        <v>-</v>
      </c>
      <c r="H29" s="129"/>
      <c r="I29" s="293" t="str">
        <f t="shared" si="3"/>
        <v>-</v>
      </c>
      <c r="J29" s="282" t="str">
        <f t="shared" si="7"/>
        <v/>
      </c>
      <c r="K29" s="293" t="str">
        <f t="shared" si="4"/>
        <v>-</v>
      </c>
      <c r="L29" s="128"/>
      <c r="M29" s="296" t="str">
        <f t="shared" si="5"/>
        <v>-</v>
      </c>
      <c r="P29" s="151" t="s">
        <v>2015</v>
      </c>
      <c r="Q29" s="123" t="e">
        <f t="shared" si="6"/>
        <v>#N/A</v>
      </c>
      <c r="R29" s="134" t="str">
        <f t="shared" si="1"/>
        <v>再生可能バイオマス（FIP）</v>
      </c>
      <c r="S29" s="123" t="str">
        <f t="shared" si="8"/>
        <v>-</v>
      </c>
      <c r="U29" s="135" t="s">
        <v>1817</v>
      </c>
    </row>
    <row r="30" spans="3:21" s="10" customFormat="1" ht="24" customHeight="1">
      <c r="C30" s="275" t="s">
        <v>1819</v>
      </c>
      <c r="D30" s="558" t="s">
        <v>1818</v>
      </c>
      <c r="E30" s="559"/>
      <c r="F30" s="127"/>
      <c r="G30" s="293" t="str">
        <f t="shared" si="2"/>
        <v>-</v>
      </c>
      <c r="H30" s="129"/>
      <c r="I30" s="293" t="str">
        <f t="shared" si="3"/>
        <v>-</v>
      </c>
      <c r="J30" s="282" t="str">
        <f t="shared" si="7"/>
        <v/>
      </c>
      <c r="K30" s="293" t="str">
        <f t="shared" si="4"/>
        <v>-</v>
      </c>
      <c r="L30" s="128"/>
      <c r="M30" s="296" t="str">
        <f t="shared" si="5"/>
        <v>-</v>
      </c>
      <c r="P30" s="151" t="s">
        <v>1818</v>
      </c>
      <c r="Q30" s="123" t="e">
        <f t="shared" si="6"/>
        <v>#N/A</v>
      </c>
      <c r="R30" s="134" t="str">
        <f t="shared" si="1"/>
        <v>再生可能バイオマス（非FIT・非FIP）</v>
      </c>
      <c r="S30" s="123" t="str">
        <f t="shared" si="8"/>
        <v>-</v>
      </c>
      <c r="U30" s="135" t="s">
        <v>1818</v>
      </c>
    </row>
    <row r="31" spans="3:21" s="10" customFormat="1" ht="24" customHeight="1">
      <c r="C31" s="275" t="s">
        <v>1819</v>
      </c>
      <c r="D31" s="580" t="s">
        <v>2021</v>
      </c>
      <c r="E31" s="581"/>
      <c r="F31" s="127"/>
      <c r="G31" s="293" t="str">
        <f t="shared" si="2"/>
        <v>-</v>
      </c>
      <c r="H31" s="129"/>
      <c r="I31" s="293" t="str">
        <f t="shared" si="3"/>
        <v>-</v>
      </c>
      <c r="J31" s="283"/>
      <c r="K31" s="295"/>
      <c r="L31" s="283"/>
      <c r="M31" s="298"/>
      <c r="P31" s="134" t="s">
        <v>2021</v>
      </c>
      <c r="Q31" s="123" t="e">
        <f t="shared" si="6"/>
        <v>#N/A</v>
      </c>
      <c r="R31" s="134" t="str">
        <f t="shared" si="1"/>
        <v>非再生可能バイオマス</v>
      </c>
      <c r="S31" s="123" t="str">
        <f t="shared" si="8"/>
        <v>-</v>
      </c>
      <c r="U31" s="135"/>
    </row>
    <row r="32" spans="3:21" s="10" customFormat="1" ht="24" customHeight="1">
      <c r="C32" s="275" t="s">
        <v>1800</v>
      </c>
      <c r="D32" s="558" t="s">
        <v>2022</v>
      </c>
      <c r="E32" s="559"/>
      <c r="F32" s="127"/>
      <c r="G32" s="293" t="str">
        <f t="shared" si="2"/>
        <v>-</v>
      </c>
      <c r="H32" s="129"/>
      <c r="I32" s="293" t="str">
        <f t="shared" si="3"/>
        <v>-</v>
      </c>
      <c r="J32" s="282" t="str">
        <f t="shared" si="7"/>
        <v/>
      </c>
      <c r="K32" s="293" t="str">
        <f t="shared" si="4"/>
        <v>-</v>
      </c>
      <c r="L32" s="128"/>
      <c r="M32" s="296" t="str">
        <f t="shared" si="5"/>
        <v>-</v>
      </c>
      <c r="P32" s="134" t="s">
        <v>2022</v>
      </c>
      <c r="Q32" s="123" t="e">
        <f t="shared" si="6"/>
        <v>#N/A</v>
      </c>
      <c r="R32" s="134" t="str">
        <f t="shared" si="1"/>
        <v>その他再生可能</v>
      </c>
      <c r="S32" s="123" t="str">
        <f t="shared" si="8"/>
        <v>-</v>
      </c>
      <c r="U32" s="109" t="s">
        <v>1822</v>
      </c>
    </row>
    <row r="33" spans="3:22" s="10" customFormat="1" ht="24" customHeight="1">
      <c r="C33" s="275" t="s">
        <v>1823</v>
      </c>
      <c r="D33" s="558" t="s">
        <v>1824</v>
      </c>
      <c r="E33" s="559"/>
      <c r="F33" s="127"/>
      <c r="G33" s="293" t="str">
        <f t="shared" si="2"/>
        <v>-</v>
      </c>
      <c r="H33" s="129"/>
      <c r="I33" s="293" t="str">
        <f t="shared" si="3"/>
        <v>-</v>
      </c>
      <c r="J33" s="282" t="str">
        <f t="shared" si="7"/>
        <v/>
      </c>
      <c r="K33" s="293" t="str">
        <f t="shared" si="4"/>
        <v>-</v>
      </c>
      <c r="L33" s="128"/>
      <c r="M33" s="296" t="str">
        <f t="shared" si="5"/>
        <v>-</v>
      </c>
      <c r="P33" s="151" t="s">
        <v>1825</v>
      </c>
      <c r="Q33" s="123" t="e">
        <f t="shared" si="6"/>
        <v>#N/A</v>
      </c>
      <c r="R33" s="134" t="str">
        <f t="shared" si="1"/>
        <v>他社から（FIT）</v>
      </c>
      <c r="S33" s="123" t="str">
        <f t="shared" si="8"/>
        <v>-</v>
      </c>
      <c r="U33" s="109" t="s">
        <v>1826</v>
      </c>
    </row>
    <row r="34" spans="3:22" s="10" customFormat="1" ht="24" customHeight="1">
      <c r="C34" s="275" t="s">
        <v>1823</v>
      </c>
      <c r="D34" s="558" t="s">
        <v>1827</v>
      </c>
      <c r="E34" s="559"/>
      <c r="F34" s="127"/>
      <c r="G34" s="293" t="str">
        <f t="shared" si="2"/>
        <v>-</v>
      </c>
      <c r="H34" s="129"/>
      <c r="I34" s="293" t="str">
        <f t="shared" si="3"/>
        <v>-</v>
      </c>
      <c r="J34" s="282" t="str">
        <f t="shared" si="7"/>
        <v/>
      </c>
      <c r="K34" s="293" t="str">
        <f t="shared" si="4"/>
        <v>-</v>
      </c>
      <c r="L34" s="128"/>
      <c r="M34" s="296" t="str">
        <f t="shared" si="5"/>
        <v>-</v>
      </c>
      <c r="P34" s="151" t="s">
        <v>1828</v>
      </c>
      <c r="Q34" s="123" t="e">
        <f t="shared" si="6"/>
        <v>#N/A</v>
      </c>
      <c r="R34" s="134" t="str">
        <f t="shared" si="1"/>
        <v>他社から（FIP）</v>
      </c>
      <c r="S34" s="123" t="str">
        <f t="shared" si="8"/>
        <v>-</v>
      </c>
      <c r="U34" s="109" t="s">
        <v>1829</v>
      </c>
    </row>
    <row r="35" spans="3:22" s="10" customFormat="1" ht="24" customHeight="1">
      <c r="C35" s="275" t="s">
        <v>1800</v>
      </c>
      <c r="D35" s="580" t="s">
        <v>1820</v>
      </c>
      <c r="E35" s="581"/>
      <c r="F35" s="127"/>
      <c r="G35" s="293" t="str">
        <f t="shared" si="2"/>
        <v>-</v>
      </c>
      <c r="H35" s="129"/>
      <c r="I35" s="293" t="str">
        <f t="shared" si="3"/>
        <v>-</v>
      </c>
      <c r="J35" s="283"/>
      <c r="K35" s="283"/>
      <c r="L35" s="283"/>
      <c r="M35" s="298"/>
      <c r="P35" s="134" t="s">
        <v>1820</v>
      </c>
      <c r="Q35" s="123" t="e">
        <f t="shared" si="6"/>
        <v>#N/A</v>
      </c>
      <c r="R35" s="134" t="str">
        <f t="shared" si="1"/>
        <v>原子力</v>
      </c>
      <c r="S35" s="123" t="str">
        <f t="shared" si="8"/>
        <v>-</v>
      </c>
      <c r="U35" s="135"/>
    </row>
    <row r="36" spans="3:22" s="10" customFormat="1" ht="24" customHeight="1">
      <c r="C36" s="275" t="s">
        <v>1819</v>
      </c>
      <c r="D36" s="580" t="s">
        <v>2046</v>
      </c>
      <c r="E36" s="581"/>
      <c r="F36" s="127"/>
      <c r="G36" s="293" t="str">
        <f t="shared" si="2"/>
        <v>-</v>
      </c>
      <c r="H36" s="129"/>
      <c r="I36" s="293" t="str">
        <f t="shared" si="3"/>
        <v>-</v>
      </c>
      <c r="J36" s="283"/>
      <c r="K36" s="283"/>
      <c r="L36" s="283"/>
      <c r="M36" s="298"/>
      <c r="P36" s="134" t="s">
        <v>1821</v>
      </c>
      <c r="Q36" s="123" t="e">
        <f t="shared" si="6"/>
        <v>#N/A</v>
      </c>
      <c r="R36" s="134" t="str">
        <f t="shared" si="1"/>
        <v>未利用エネルギー</v>
      </c>
      <c r="S36" s="123" t="str">
        <f t="shared" si="8"/>
        <v>-</v>
      </c>
    </row>
    <row r="37" spans="3:22" s="10" customFormat="1" ht="24" customHeight="1">
      <c r="C37" s="275" t="s">
        <v>1819</v>
      </c>
      <c r="D37" s="580" t="s">
        <v>2008</v>
      </c>
      <c r="E37" s="581"/>
      <c r="F37" s="127"/>
      <c r="G37" s="293" t="str">
        <f t="shared" si="2"/>
        <v>-</v>
      </c>
      <c r="H37" s="129"/>
      <c r="I37" s="293" t="str">
        <f t="shared" si="3"/>
        <v>-</v>
      </c>
      <c r="J37" s="284"/>
      <c r="K37" s="283"/>
      <c r="L37" s="284"/>
      <c r="M37" s="299"/>
      <c r="P37" s="134" t="s">
        <v>2008</v>
      </c>
      <c r="Q37" s="123" t="e">
        <f t="shared" si="6"/>
        <v>#N/A</v>
      </c>
      <c r="R37" s="134" t="str">
        <f t="shared" si="1"/>
        <v>火力（石炭）</v>
      </c>
      <c r="S37" s="123" t="str">
        <f t="shared" si="8"/>
        <v>-</v>
      </c>
    </row>
    <row r="38" spans="3:22" s="10" customFormat="1" ht="24" customHeight="1">
      <c r="C38" s="275" t="s">
        <v>1819</v>
      </c>
      <c r="D38" s="580" t="s">
        <v>2018</v>
      </c>
      <c r="E38" s="581"/>
      <c r="F38" s="127"/>
      <c r="G38" s="293" t="str">
        <f t="shared" si="2"/>
        <v>-</v>
      </c>
      <c r="H38" s="129"/>
      <c r="I38" s="293" t="str">
        <f t="shared" si="3"/>
        <v>-</v>
      </c>
      <c r="J38" s="284"/>
      <c r="K38" s="283"/>
      <c r="L38" s="284"/>
      <c r="M38" s="299"/>
      <c r="P38" s="134" t="s">
        <v>2018</v>
      </c>
      <c r="Q38" s="123" t="e">
        <f t="shared" si="6"/>
        <v>#N/A</v>
      </c>
      <c r="R38" s="134" t="str">
        <f t="shared" si="1"/>
        <v>火力（石油）</v>
      </c>
      <c r="S38" s="123" t="str">
        <f t="shared" si="8"/>
        <v>-</v>
      </c>
      <c r="U38" s="135"/>
    </row>
    <row r="39" spans="3:22" s="10" customFormat="1" ht="24" customHeight="1">
      <c r="C39" s="275" t="s">
        <v>1819</v>
      </c>
      <c r="D39" s="580" t="s">
        <v>2010</v>
      </c>
      <c r="E39" s="581"/>
      <c r="F39" s="127"/>
      <c r="G39" s="293" t="str">
        <f t="shared" si="2"/>
        <v>-</v>
      </c>
      <c r="H39" s="129"/>
      <c r="I39" s="293" t="str">
        <f t="shared" si="3"/>
        <v>-</v>
      </c>
      <c r="J39" s="284"/>
      <c r="K39" s="283"/>
      <c r="L39" s="284"/>
      <c r="M39" s="299"/>
      <c r="P39" s="122" t="s">
        <v>2010</v>
      </c>
      <c r="Q39" s="123" t="e">
        <f t="shared" si="6"/>
        <v>#N/A</v>
      </c>
      <c r="R39" s="134" t="str">
        <f t="shared" si="1"/>
        <v>火力（LNG）</v>
      </c>
      <c r="S39" s="123" t="str">
        <f t="shared" si="8"/>
        <v>-</v>
      </c>
      <c r="U39" s="109"/>
    </row>
    <row r="40" spans="3:22" s="10" customFormat="1" ht="24" customHeight="1">
      <c r="C40" s="275" t="s">
        <v>1819</v>
      </c>
      <c r="D40" s="580" t="s">
        <v>2019</v>
      </c>
      <c r="E40" s="581"/>
      <c r="F40" s="127"/>
      <c r="G40" s="293" t="str">
        <f t="shared" si="2"/>
        <v>-</v>
      </c>
      <c r="H40" s="129"/>
      <c r="I40" s="293" t="str">
        <f t="shared" si="3"/>
        <v>-</v>
      </c>
      <c r="J40" s="284"/>
      <c r="K40" s="283"/>
      <c r="L40" s="284"/>
      <c r="M40" s="299"/>
      <c r="P40" s="122" t="s">
        <v>2019</v>
      </c>
      <c r="Q40" s="123" t="e">
        <f t="shared" si="6"/>
        <v>#N/A</v>
      </c>
      <c r="R40" s="134" t="str">
        <f t="shared" si="1"/>
        <v>火力（その他）</v>
      </c>
      <c r="S40" s="123" t="str">
        <f t="shared" si="8"/>
        <v>-</v>
      </c>
      <c r="U40" s="109"/>
    </row>
    <row r="41" spans="3:22" s="10" customFormat="1" ht="24" customHeight="1">
      <c r="C41" s="275" t="s">
        <v>1823</v>
      </c>
      <c r="D41" s="580" t="s">
        <v>2017</v>
      </c>
      <c r="E41" s="581"/>
      <c r="F41" s="127"/>
      <c r="G41" s="293" t="str">
        <f t="shared" si="2"/>
        <v>-</v>
      </c>
      <c r="H41" s="129"/>
      <c r="I41" s="293" t="str">
        <f t="shared" si="3"/>
        <v>-</v>
      </c>
      <c r="J41" s="284"/>
      <c r="K41" s="283"/>
      <c r="L41" s="284"/>
      <c r="M41" s="299"/>
      <c r="P41" s="152" t="s">
        <v>2017</v>
      </c>
      <c r="Q41" s="123" t="e">
        <f t="shared" si="6"/>
        <v>#N/A</v>
      </c>
      <c r="R41" s="134" t="str">
        <f t="shared" si="1"/>
        <v>他社から（非FIT・非FIP）</v>
      </c>
      <c r="S41" s="123" t="str">
        <f t="shared" si="8"/>
        <v>-</v>
      </c>
      <c r="U41" s="109"/>
    </row>
    <row r="42" spans="3:22" s="10" customFormat="1" ht="24" customHeight="1">
      <c r="C42" s="275" t="s">
        <v>1823</v>
      </c>
      <c r="D42" s="580" t="s">
        <v>1830</v>
      </c>
      <c r="E42" s="581"/>
      <c r="F42" s="127"/>
      <c r="G42" s="293" t="str">
        <f t="shared" si="2"/>
        <v>-</v>
      </c>
      <c r="H42" s="129"/>
      <c r="I42" s="293" t="str">
        <f t="shared" si="3"/>
        <v>-</v>
      </c>
      <c r="J42" s="284"/>
      <c r="K42" s="283"/>
      <c r="L42" s="284"/>
      <c r="M42" s="299"/>
      <c r="P42" s="134" t="s">
        <v>1830</v>
      </c>
      <c r="Q42" s="123" t="e">
        <f t="shared" si="6"/>
        <v>#N/A</v>
      </c>
      <c r="R42" s="134" t="str">
        <f t="shared" si="1"/>
        <v>卸取引所</v>
      </c>
      <c r="S42" s="123" t="str">
        <f t="shared" si="8"/>
        <v>-</v>
      </c>
      <c r="U42" s="135"/>
    </row>
    <row r="43" spans="3:22" s="10" customFormat="1" ht="24" customHeight="1" thickBot="1">
      <c r="C43" s="276" t="s">
        <v>1766</v>
      </c>
      <c r="D43" s="582"/>
      <c r="E43" s="583"/>
      <c r="F43" s="280">
        <f>F44-SUM(F13:F42)</f>
        <v>0</v>
      </c>
      <c r="G43" s="294" t="str">
        <f>IFERROR(IF(F43="","-",F43/$F$44),"-")</f>
        <v>-</v>
      </c>
      <c r="H43" s="285">
        <f>H44-SUM(H13:H42)</f>
        <v>0</v>
      </c>
      <c r="I43" s="293" t="str">
        <f>IFERROR(IF(H43="","-",H43/$F$44),"-")</f>
        <v>-</v>
      </c>
      <c r="J43" s="284"/>
      <c r="K43" s="283"/>
      <c r="L43" s="284"/>
      <c r="M43" s="300"/>
      <c r="P43" s="134" t="s">
        <v>1766</v>
      </c>
      <c r="Q43" s="123" t="e">
        <f t="shared" si="6"/>
        <v>#N/A</v>
      </c>
      <c r="R43" s="134" t="str">
        <f t="shared" si="1"/>
        <v>未定</v>
      </c>
      <c r="S43" s="123" t="str">
        <f t="shared" si="8"/>
        <v>-</v>
      </c>
      <c r="U43" s="135"/>
    </row>
    <row r="44" spans="3:22" s="10" customFormat="1" ht="24" customHeight="1" thickTop="1" thickBot="1">
      <c r="C44" s="277" t="s">
        <v>1832</v>
      </c>
      <c r="D44" s="278"/>
      <c r="E44" s="279"/>
      <c r="F44" s="286">
        <f>G4</f>
        <v>0</v>
      </c>
      <c r="G44" s="287"/>
      <c r="H44" s="288">
        <f>IFERROR(G5+G6,"")</f>
        <v>0</v>
      </c>
      <c r="I44" s="289" t="str">
        <f>IFERROR(H44/$F$44,"-")</f>
        <v>-</v>
      </c>
      <c r="J44" s="290">
        <f>SUM(J13:J30)+SUM(J32:J34)</f>
        <v>0</v>
      </c>
      <c r="K44" s="289" t="str">
        <f>IFERROR(J44/$F$44,"-")</f>
        <v>-</v>
      </c>
      <c r="L44" s="291">
        <f>SUM(L13:L21)+SUM(L25:L30)+SUM(L32:L34)</f>
        <v>0</v>
      </c>
      <c r="M44" s="292" t="str">
        <f>IFERROR(L44/$F$44,"-")</f>
        <v>-</v>
      </c>
      <c r="Q44" s="10" t="e">
        <f>IF(OR(F44=0,F44=""),NA(),F44)</f>
        <v>#N/A</v>
      </c>
      <c r="S44" s="155" t="str">
        <f>I44</f>
        <v>-</v>
      </c>
      <c r="U44" s="135"/>
      <c r="V44" s="108"/>
    </row>
    <row r="45" spans="3:22" s="10" customFormat="1" ht="24" customHeight="1">
      <c r="C45" s="17"/>
      <c r="D45" s="17"/>
      <c r="E45" s="17"/>
      <c r="F45" s="301"/>
      <c r="G45" s="68"/>
      <c r="H45" s="301"/>
      <c r="I45" s="68"/>
      <c r="O45" s="119" t="s">
        <v>1849</v>
      </c>
      <c r="R45" s="134" t="s">
        <v>1831</v>
      </c>
      <c r="S45" s="149" t="e">
        <f>IF(I44="-",NA(),I44)</f>
        <v>#N/A</v>
      </c>
    </row>
    <row r="46" spans="3:22" ht="27" customHeight="1">
      <c r="P46" s="135"/>
      <c r="Q46" s="147"/>
      <c r="R46" s="134" t="s">
        <v>1840</v>
      </c>
      <c r="S46" s="149" t="e">
        <f>IF(IFERROR(1-S45,"-")="-",NA(),IFERROR(1-S45,"-"))</f>
        <v>#N/A</v>
      </c>
    </row>
    <row r="47" spans="3:22">
      <c r="P47" s="135"/>
      <c r="Q47" s="147"/>
      <c r="R47" s="148"/>
      <c r="S47" s="148"/>
    </row>
  </sheetData>
  <sheetProtection algorithmName="SHA-512" hashValue="yOYWoSfmQgdd31Lkq0C3SpwgiafZuTr6Y8w8pRh91st5APOI9zNUA7xqst7NcGqpA+bI4/Z9RqArwG4gPXB7oA==" saltValue="GivZ/sPEmH15jvfaVtwlAQ==" spinCount="100000" sheet="1" formatCells="0"/>
  <mergeCells count="42">
    <mergeCell ref="D41:E41"/>
    <mergeCell ref="D42:E42"/>
    <mergeCell ref="D43:E43"/>
    <mergeCell ref="D40:E40"/>
    <mergeCell ref="D32:E32"/>
    <mergeCell ref="D35:E35"/>
    <mergeCell ref="D36:E36"/>
    <mergeCell ref="D38:E38"/>
    <mergeCell ref="D39:E39"/>
    <mergeCell ref="D37:E37"/>
    <mergeCell ref="D28:E28"/>
    <mergeCell ref="D29:E29"/>
    <mergeCell ref="D30:E30"/>
    <mergeCell ref="D33:E33"/>
    <mergeCell ref="D34:E34"/>
    <mergeCell ref="D31:E31"/>
    <mergeCell ref="D23:E23"/>
    <mergeCell ref="D24:E24"/>
    <mergeCell ref="D25:E25"/>
    <mergeCell ref="D26:E26"/>
    <mergeCell ref="D27:E27"/>
    <mergeCell ref="D18:E18"/>
    <mergeCell ref="D19:E19"/>
    <mergeCell ref="D20:E20"/>
    <mergeCell ref="D21:E21"/>
    <mergeCell ref="D22:E22"/>
    <mergeCell ref="D17:E17"/>
    <mergeCell ref="C10:E12"/>
    <mergeCell ref="F10:M10"/>
    <mergeCell ref="F11:G11"/>
    <mergeCell ref="H11:I11"/>
    <mergeCell ref="J11:K11"/>
    <mergeCell ref="L11:M11"/>
    <mergeCell ref="D13:E13"/>
    <mergeCell ref="D14:E14"/>
    <mergeCell ref="D15:E15"/>
    <mergeCell ref="D16:E16"/>
    <mergeCell ref="C4:F4"/>
    <mergeCell ref="E5:F5"/>
    <mergeCell ref="E6:F6"/>
    <mergeCell ref="C7:F7"/>
    <mergeCell ref="C5:D6"/>
  </mergeCells>
  <phoneticPr fontId="2"/>
  <conditionalFormatting sqref="F13:F42">
    <cfRule type="containsBlanks" dxfId="73" priority="27">
      <formula>LEN(TRIM(F13))=0</formula>
    </cfRule>
  </conditionalFormatting>
  <conditionalFormatting sqref="F43 H43">
    <cfRule type="expression" dxfId="72" priority="1">
      <formula>F43&lt;0</formula>
    </cfRule>
  </conditionalFormatting>
  <conditionalFormatting sqref="G4:M6">
    <cfRule type="containsBlanks" dxfId="71" priority="3">
      <formula>LEN(TRIM(G4))=0</formula>
    </cfRule>
  </conditionalFormatting>
  <conditionalFormatting sqref="G5:M6">
    <cfRule type="expression" dxfId="70" priority="28">
      <formula>G$5+G$6&gt;G$4</formula>
    </cfRule>
  </conditionalFormatting>
  <conditionalFormatting sqref="H13:H42">
    <cfRule type="expression" dxfId="69" priority="21">
      <formula>$H13&lt;&gt;""</formula>
    </cfRule>
    <cfRule type="expression" dxfId="68" priority="22">
      <formula>$F13=""</formula>
    </cfRule>
    <cfRule type="expression" dxfId="67" priority="34">
      <formula>$F13&lt;&gt;""</formula>
    </cfRule>
  </conditionalFormatting>
  <conditionalFormatting sqref="H13:H43">
    <cfRule type="expression" dxfId="66" priority="16">
      <formula>H13&gt;F13</formula>
    </cfRule>
  </conditionalFormatting>
  <conditionalFormatting sqref="J13:J30 J32:J34">
    <cfRule type="expression" dxfId="65" priority="14">
      <formula>$J13=""</formula>
    </cfRule>
  </conditionalFormatting>
  <conditionalFormatting sqref="L13:L21 L25:L30 L32:L34">
    <cfRule type="expression" dxfId="64" priority="19">
      <formula>$L13&lt;&gt;""</formula>
    </cfRule>
    <cfRule type="expression" dxfId="63" priority="20">
      <formula>$J13=""</formula>
    </cfRule>
    <cfRule type="expression" dxfId="62" priority="32">
      <formula>$J13&lt;&gt;""</formula>
    </cfRule>
  </conditionalFormatting>
  <conditionalFormatting sqref="L13:L43 J31">
    <cfRule type="expression" dxfId="61" priority="15">
      <formula>J13&gt;F13</formula>
    </cfRule>
  </conditionalFormatting>
  <pageMargins left="0.7" right="0.7" top="0.75" bottom="0.75" header="0.3" footer="0.3"/>
  <pageSetup paperSize="9" scale="72" orientation="portrait" r:id="rId1"/>
  <rowBreaks count="1" manualBreakCount="1">
    <brk id="45" max="12" man="1"/>
  </rowBreaks>
  <colBreaks count="1" manualBreakCount="1">
    <brk id="13" max="1048575" man="1"/>
  </colBreaks>
  <ignoredErrors>
    <ignoredError sqref="G31 G32:G34 L32:M34 G13 K15:K17 K25:M30 K22:L24 K13 M13 G19:G30 G18 I18 G15:G17 G14 I14 G35 L35:M35 G36 L36:M36 G37 L37:M37 G38 L38:M38 G39 L39:M39 G40 L40:M40 G41 L41:M41 G42 L42:M42 L43:M43 K20:M21 K14 M14 K18 M18 I31:M31 J43 I32:I34 I13 I19:I30 I15:I17 I35:J35 I36:J36 I37:J37 I38:J38 I39:J39 I40:J40 I41:J41 I42:J42 M15:M17 K19 M19 F44:I44 F43 H43:I43" unlockedFormula="1"/>
    <ignoredError sqref="J44" formula="1"/>
    <ignoredError sqref="J13:J30 J32:J34 K32:K34 G43"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0647A-219D-43A4-804F-18C64214C26F}">
  <sheetPr codeName="Sheet5">
    <tabColor rgb="FFFFFF00"/>
    <pageSetUpPr fitToPage="1"/>
  </sheetPr>
  <dimension ref="B1:P25"/>
  <sheetViews>
    <sheetView topLeftCell="A7" workbookViewId="0"/>
  </sheetViews>
  <sheetFormatPr defaultColWidth="9" defaultRowHeight="13.5"/>
  <cols>
    <col min="1" max="1" width="2.125" style="10" customWidth="1"/>
    <col min="2" max="2" width="1.625" style="10" customWidth="1"/>
    <col min="3" max="6" width="6.875" style="10" customWidth="1"/>
    <col min="7" max="12" width="9" style="10" customWidth="1"/>
    <col min="13" max="13" width="9" style="15" customWidth="1"/>
    <col min="14" max="14" width="1.375" style="10" customWidth="1"/>
    <col min="15" max="15" width="80.625" style="10" customWidth="1"/>
    <col min="16" max="16384" width="9" style="10"/>
  </cols>
  <sheetData>
    <row r="1" spans="3:16">
      <c r="O1" s="14" t="s">
        <v>2065</v>
      </c>
    </row>
    <row r="2" spans="3:16" ht="18" customHeight="1">
      <c r="C2" s="183" t="s">
        <v>2047</v>
      </c>
      <c r="D2" s="183"/>
      <c r="E2" s="183"/>
      <c r="F2" s="183"/>
      <c r="G2" s="183"/>
      <c r="H2" s="183"/>
      <c r="I2" s="183"/>
      <c r="J2" s="183"/>
      <c r="K2" s="183"/>
      <c r="L2" s="183"/>
      <c r="M2" s="187"/>
    </row>
    <row r="3" spans="3:16" ht="14.25" customHeight="1" thickBot="1">
      <c r="C3" s="183" t="s">
        <v>2048</v>
      </c>
      <c r="D3" s="183"/>
      <c r="E3" s="183"/>
      <c r="F3" s="183"/>
      <c r="G3" s="183"/>
      <c r="H3" s="183"/>
      <c r="I3" s="183"/>
      <c r="J3" s="183"/>
      <c r="K3" s="183"/>
      <c r="L3" s="183"/>
      <c r="M3" s="183"/>
      <c r="O3" s="15"/>
    </row>
    <row r="4" spans="3:16" ht="15.75" customHeight="1">
      <c r="C4" s="188"/>
      <c r="D4" s="189"/>
      <c r="E4" s="189"/>
      <c r="F4" s="189"/>
      <c r="G4" s="190" t="s">
        <v>2075</v>
      </c>
      <c r="H4" s="191" t="s">
        <v>2076</v>
      </c>
      <c r="I4" s="192" t="s">
        <v>2077</v>
      </c>
      <c r="J4" s="192" t="s">
        <v>2078</v>
      </c>
      <c r="K4" s="192" t="s">
        <v>2079</v>
      </c>
      <c r="L4" s="192" t="s">
        <v>2080</v>
      </c>
      <c r="M4" s="193" t="s">
        <v>2081</v>
      </c>
      <c r="P4" s="15"/>
    </row>
    <row r="5" spans="3:16" ht="33.75" customHeight="1">
      <c r="C5" s="600" t="s">
        <v>1836</v>
      </c>
      <c r="D5" s="601"/>
      <c r="E5" s="606" t="s">
        <v>1747</v>
      </c>
      <c r="F5" s="607"/>
      <c r="G5" s="234" t="str">
        <f>IF(AND('B1'!G5="",'B1'!G6=""),"-",IFERROR('B1'!G5+'B1'!G6,""))</f>
        <v>-</v>
      </c>
      <c r="H5" s="235" t="str">
        <f>IF(AND('B1'!H5="",'B1'!H6=""),"-",IFERROR('B1'!H5+'B1'!H6,""))</f>
        <v>-</v>
      </c>
      <c r="I5" s="235" t="str">
        <f>IF(AND('B1'!I5="",'B1'!I6=""),"-",IFERROR('B1'!I5+'B1'!I6,""))</f>
        <v>-</v>
      </c>
      <c r="J5" s="235" t="str">
        <f>IF(AND('B1'!J5="",'B1'!J6=""),"-",IFERROR('B1'!J5+'B1'!J6,""))</f>
        <v>-</v>
      </c>
      <c r="K5" s="235" t="str">
        <f>IF(AND('B1'!K5="",'B1'!K6=""),"-",IFERROR('B1'!K5+'B1'!K6,""))</f>
        <v>-</v>
      </c>
      <c r="L5" s="235" t="str">
        <f>IF(AND('B1'!L5="",'B1'!L6=""),"-",IFERROR('B1'!L5+'B1'!L6,""))</f>
        <v>-</v>
      </c>
      <c r="M5" s="236" t="str">
        <f>IF(AND('B1'!M5="",'B1'!M6=""),"-",IFERROR('B1'!M5+'B1'!M6,""))</f>
        <v>-</v>
      </c>
      <c r="O5" s="378" t="s">
        <v>1846</v>
      </c>
      <c r="P5" s="15"/>
    </row>
    <row r="6" spans="3:16" ht="33.75" customHeight="1">
      <c r="C6" s="602"/>
      <c r="D6" s="603"/>
      <c r="E6" s="608" t="s">
        <v>1748</v>
      </c>
      <c r="F6" s="609"/>
      <c r="G6" s="237" t="str">
        <f>IFERROR('B1'!G7,"")</f>
        <v>-</v>
      </c>
      <c r="H6" s="238" t="str">
        <f>IFERROR('B1'!H7,"")</f>
        <v>-</v>
      </c>
      <c r="I6" s="238" t="str">
        <f>IFERROR('B1'!I7,"")</f>
        <v>-</v>
      </c>
      <c r="J6" s="238" t="str">
        <f>IFERROR('B1'!J7,"")</f>
        <v>-</v>
      </c>
      <c r="K6" s="239" t="str">
        <f>IFERROR('B1'!K7,"")</f>
        <v>-</v>
      </c>
      <c r="L6" s="238" t="str">
        <f>IFERROR('B1'!L7,"")</f>
        <v>-</v>
      </c>
      <c r="M6" s="240" t="str">
        <f>IFERROR('B1'!M7,"")</f>
        <v>-</v>
      </c>
      <c r="O6" s="378"/>
      <c r="P6" s="15"/>
    </row>
    <row r="7" spans="3:16" ht="33.75" customHeight="1">
      <c r="C7" s="600" t="s">
        <v>1837</v>
      </c>
      <c r="D7" s="601"/>
      <c r="E7" s="606" t="s">
        <v>1749</v>
      </c>
      <c r="F7" s="607"/>
      <c r="G7" s="302" t="s">
        <v>653</v>
      </c>
      <c r="H7" s="303" t="s">
        <v>653</v>
      </c>
      <c r="I7" s="303" t="s">
        <v>653</v>
      </c>
      <c r="J7" s="303" t="s">
        <v>653</v>
      </c>
      <c r="K7" s="303" t="s">
        <v>653</v>
      </c>
      <c r="L7" s="303" t="s">
        <v>653</v>
      </c>
      <c r="M7" s="304" t="s">
        <v>653</v>
      </c>
      <c r="O7" s="584" t="s">
        <v>2007</v>
      </c>
      <c r="P7" s="15"/>
    </row>
    <row r="8" spans="3:16" ht="33.75" customHeight="1" thickBot="1">
      <c r="C8" s="604"/>
      <c r="D8" s="605"/>
      <c r="E8" s="610" t="s">
        <v>1750</v>
      </c>
      <c r="F8" s="611"/>
      <c r="G8" s="305" t="s">
        <v>653</v>
      </c>
      <c r="H8" s="306" t="s">
        <v>653</v>
      </c>
      <c r="I8" s="306" t="s">
        <v>653</v>
      </c>
      <c r="J8" s="306" t="s">
        <v>653</v>
      </c>
      <c r="K8" s="306" t="s">
        <v>653</v>
      </c>
      <c r="L8" s="306" t="s">
        <v>653</v>
      </c>
      <c r="M8" s="307" t="s">
        <v>653</v>
      </c>
      <c r="O8" s="584"/>
      <c r="P8" s="15"/>
    </row>
    <row r="9" spans="3:16" ht="22.5" customHeight="1" thickBot="1">
      <c r="C9" s="183" t="s">
        <v>2049</v>
      </c>
      <c r="D9" s="183"/>
      <c r="E9" s="183"/>
      <c r="F9" s="183"/>
      <c r="G9" s="183"/>
      <c r="H9" s="183"/>
      <c r="I9" s="183"/>
      <c r="J9" s="183"/>
      <c r="K9" s="183"/>
      <c r="L9" s="183"/>
      <c r="M9" s="194"/>
    </row>
    <row r="10" spans="3:16" ht="116.25" customHeight="1" thickBot="1">
      <c r="C10" s="585"/>
      <c r="D10" s="586"/>
      <c r="E10" s="586"/>
      <c r="F10" s="586"/>
      <c r="G10" s="586"/>
      <c r="H10" s="586"/>
      <c r="I10" s="586"/>
      <c r="J10" s="586"/>
      <c r="K10" s="586"/>
      <c r="L10" s="586"/>
      <c r="M10" s="587"/>
      <c r="O10" s="15"/>
    </row>
    <row r="11" spans="3:16" ht="12.75" customHeight="1">
      <c r="C11" s="195"/>
      <c r="D11" s="195"/>
      <c r="E11" s="195"/>
      <c r="F11" s="195"/>
      <c r="G11" s="195"/>
      <c r="H11" s="196"/>
      <c r="I11" s="197"/>
      <c r="J11" s="197"/>
      <c r="K11" s="197"/>
      <c r="L11" s="197"/>
      <c r="M11" s="197"/>
      <c r="P11" s="15"/>
    </row>
    <row r="12" spans="3:16" ht="18" customHeight="1">
      <c r="C12" s="198" t="s">
        <v>2050</v>
      </c>
      <c r="D12" s="199"/>
      <c r="E12" s="199"/>
      <c r="F12" s="199"/>
      <c r="G12" s="199"/>
      <c r="H12" s="200"/>
      <c r="I12" s="183"/>
      <c r="J12" s="183"/>
      <c r="K12" s="183"/>
      <c r="L12" s="183"/>
      <c r="M12" s="183"/>
      <c r="P12" s="15"/>
    </row>
    <row r="13" spans="3:16" ht="18" customHeight="1">
      <c r="C13" s="69" t="s">
        <v>1751</v>
      </c>
      <c r="D13" s="70"/>
      <c r="E13" s="70"/>
      <c r="F13" s="70"/>
      <c r="G13" s="70"/>
      <c r="H13" s="71"/>
      <c r="M13" s="10"/>
      <c r="P13" s="15"/>
    </row>
    <row r="14" spans="3:16" ht="54" customHeight="1">
      <c r="C14" s="69"/>
      <c r="D14" s="70"/>
      <c r="E14" s="70"/>
      <c r="F14" s="70"/>
      <c r="G14" s="70"/>
      <c r="H14" s="71"/>
      <c r="M14" s="10"/>
      <c r="O14" s="56" t="s">
        <v>2006</v>
      </c>
      <c r="P14" s="15"/>
    </row>
    <row r="15" spans="3:16" ht="54" customHeight="1">
      <c r="C15" s="69"/>
      <c r="D15" s="70"/>
      <c r="E15" s="70"/>
      <c r="F15" s="70"/>
      <c r="G15" s="70"/>
      <c r="H15" s="71"/>
      <c r="M15" s="10"/>
      <c r="P15" s="15"/>
    </row>
    <row r="16" spans="3:16" ht="54" customHeight="1">
      <c r="C16" s="69"/>
      <c r="D16" s="70"/>
      <c r="E16" s="70"/>
      <c r="F16" s="70"/>
      <c r="G16" s="70"/>
      <c r="H16" s="71"/>
      <c r="M16" s="10"/>
      <c r="P16" s="15"/>
    </row>
    <row r="17" spans="2:16" ht="54" customHeight="1">
      <c r="C17" s="69"/>
      <c r="D17" s="70"/>
      <c r="E17" s="70"/>
      <c r="F17" s="70"/>
      <c r="G17" s="70"/>
      <c r="H17" s="71"/>
      <c r="M17" s="10"/>
      <c r="P17" s="15"/>
    </row>
    <row r="18" spans="2:16" ht="18.75" customHeight="1">
      <c r="C18" s="69"/>
      <c r="D18" s="70"/>
      <c r="E18" s="70"/>
      <c r="F18" s="70"/>
      <c r="G18" s="70"/>
      <c r="H18" s="71"/>
      <c r="M18" s="10"/>
      <c r="P18" s="15"/>
    </row>
    <row r="19" spans="2:16" ht="27.75" customHeight="1" thickBot="1">
      <c r="C19" s="69" t="s">
        <v>2053</v>
      </c>
      <c r="D19" s="70"/>
      <c r="E19" s="70"/>
      <c r="F19" s="70"/>
      <c r="G19" s="70"/>
      <c r="H19" s="71"/>
      <c r="M19" s="10"/>
      <c r="P19" s="15"/>
    </row>
    <row r="20" spans="2:16" ht="27.75" customHeight="1">
      <c r="C20" s="588" t="s">
        <v>1836</v>
      </c>
      <c r="D20" s="589"/>
      <c r="E20" s="592" t="s">
        <v>1838</v>
      </c>
      <c r="F20" s="592"/>
      <c r="G20" s="593"/>
      <c r="H20" s="594" t="str">
        <f>'B1'!K44</f>
        <v>-</v>
      </c>
      <c r="I20" s="595" t="str">
        <f>IFERROR('B1'!I21,"")</f>
        <v>-</v>
      </c>
      <c r="M20" s="10"/>
      <c r="O20" s="378" t="s">
        <v>1845</v>
      </c>
      <c r="P20" s="15"/>
    </row>
    <row r="21" spans="2:16" ht="27.75" customHeight="1" thickBot="1">
      <c r="C21" s="590"/>
      <c r="D21" s="591"/>
      <c r="E21" s="596" t="s">
        <v>1839</v>
      </c>
      <c r="F21" s="596"/>
      <c r="G21" s="597"/>
      <c r="H21" s="598" t="str">
        <f>'B1'!M44</f>
        <v>-</v>
      </c>
      <c r="I21" s="599" t="str">
        <f>IFERROR('B1'!I22,"")</f>
        <v>-</v>
      </c>
      <c r="M21" s="10"/>
      <c r="O21" s="378"/>
      <c r="P21" s="15"/>
    </row>
    <row r="22" spans="2:16" ht="27.75" customHeight="1" thickBot="1">
      <c r="C22" s="10" t="s">
        <v>1752</v>
      </c>
      <c r="M22" s="10"/>
      <c r="O22" s="15"/>
    </row>
    <row r="23" spans="2:16" ht="121.5" customHeight="1" thickBot="1">
      <c r="B23" s="308"/>
      <c r="C23" s="504"/>
      <c r="D23" s="505"/>
      <c r="E23" s="505"/>
      <c r="F23" s="505"/>
      <c r="G23" s="505"/>
      <c r="H23" s="505"/>
      <c r="I23" s="505"/>
      <c r="J23" s="505"/>
      <c r="K23" s="505"/>
      <c r="L23" s="505"/>
      <c r="M23" s="506"/>
    </row>
    <row r="24" spans="2:16" ht="15.75" customHeight="1">
      <c r="B24" s="308"/>
      <c r="C24" s="308"/>
      <c r="D24" s="308"/>
      <c r="E24" s="308"/>
      <c r="F24" s="308"/>
      <c r="G24" s="308"/>
      <c r="H24" s="308"/>
      <c r="I24" s="308"/>
      <c r="J24" s="308"/>
      <c r="K24" s="308"/>
      <c r="M24" s="308"/>
    </row>
    <row r="25" spans="2:16" ht="22.5" customHeight="1">
      <c r="B25" s="308"/>
      <c r="C25" s="308"/>
      <c r="D25" s="308"/>
      <c r="E25" s="308"/>
      <c r="F25" s="308"/>
      <c r="G25" s="308"/>
      <c r="H25" s="308"/>
      <c r="I25" s="308"/>
      <c r="J25" s="308"/>
      <c r="K25" s="308"/>
      <c r="M25" s="308"/>
    </row>
  </sheetData>
  <sheetProtection algorithmName="SHA-512" hashValue="JSI3unBe7B9rdWEqVNIefdHYA9iyQ9A7MzLxGnnNTtDQH1jgqOP2DlpgZwghAbLkj1iCuMwbyECESO+cFKF7bw==" saltValue="6NXicO9hQrOv/jJXgudLYg==" spinCount="100000" sheet="1" formatCells="0"/>
  <mergeCells count="16">
    <mergeCell ref="O20:O21"/>
    <mergeCell ref="O5:O6"/>
    <mergeCell ref="O7:O8"/>
    <mergeCell ref="C23:M23"/>
    <mergeCell ref="C10:M10"/>
    <mergeCell ref="C20:D21"/>
    <mergeCell ref="E20:G20"/>
    <mergeCell ref="H20:I20"/>
    <mergeCell ref="E21:G21"/>
    <mergeCell ref="H21:I21"/>
    <mergeCell ref="C5:D6"/>
    <mergeCell ref="C7:D8"/>
    <mergeCell ref="E5:F5"/>
    <mergeCell ref="E6:F6"/>
    <mergeCell ref="E7:F7"/>
    <mergeCell ref="E8:F8"/>
  </mergeCells>
  <phoneticPr fontId="2"/>
  <conditionalFormatting sqref="C23">
    <cfRule type="containsBlanks" dxfId="60" priority="12">
      <formula>LEN(TRIM(C23))=0</formula>
    </cfRule>
  </conditionalFormatting>
  <conditionalFormatting sqref="C10:M10">
    <cfRule type="containsBlanks" dxfId="59" priority="13">
      <formula>LEN(TRIM(C10))=0</formula>
    </cfRule>
  </conditionalFormatting>
  <conditionalFormatting sqref="H20">
    <cfRule type="expression" dxfId="58" priority="11">
      <formula>$H$20="-"</formula>
    </cfRule>
  </conditionalFormatting>
  <conditionalFormatting sqref="H21:I21">
    <cfRule type="expression" dxfId="57" priority="10">
      <formula>$H$21="-"</formula>
    </cfRule>
  </conditionalFormatting>
  <printOptions horizontalCentered="1"/>
  <pageMargins left="0.39370078740157483" right="0.39370078740157483" top="0.39370078740157483" bottom="0.31496062992125984" header="0.23622047244094491" footer="0.19685039370078741"/>
  <pageSetup paperSize="9" orientation="portrait" r:id="rId1"/>
  <headerFooter alignWithMargins="0">
    <oddHeader>&amp;L第１号様式　その３</oddHeader>
  </headerFooter>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77C1C7BD-5176-466D-AB24-D96A8BE9D3F3}">
            <xm:f>NOT(ISERROR(SEARCH("-",G7)))</xm:f>
            <xm:f>"-"</xm:f>
            <x14:dxf>
              <fill>
                <patternFill>
                  <bgColor rgb="FFFFFF00"/>
                </patternFill>
              </fill>
            </x14:dxf>
          </x14:cfRule>
          <xm:sqref>G7:M8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D00D2-FB3E-47A1-A081-F1C1E3D3ADFA}">
  <sheetPr codeName="Sheet6">
    <tabColor rgb="FFFFFF00"/>
    <pageSetUpPr fitToPage="1"/>
  </sheetPr>
  <dimension ref="C1:T39"/>
  <sheetViews>
    <sheetView zoomScaleNormal="100" workbookViewId="0"/>
  </sheetViews>
  <sheetFormatPr defaultColWidth="9" defaultRowHeight="13.5" outlineLevelCol="1"/>
  <cols>
    <col min="1" max="1" width="2.125" style="10" customWidth="1"/>
    <col min="2" max="2" width="2.625" style="10" customWidth="1"/>
    <col min="3" max="3" width="5.625" style="57" customWidth="1"/>
    <col min="4" max="6" width="14.625" style="10" customWidth="1"/>
    <col min="7" max="7" width="13" style="10" customWidth="1"/>
    <col min="8" max="8" width="8.75" style="10" customWidth="1"/>
    <col min="9" max="9" width="8.625" style="143" customWidth="1"/>
    <col min="10" max="10" width="8.75" style="10" customWidth="1"/>
    <col min="11" max="11" width="10.625" style="15" customWidth="1"/>
    <col min="12" max="12" width="1.25" style="10" customWidth="1"/>
    <col min="13" max="13" width="78.875" style="10" customWidth="1"/>
    <col min="14" max="15" width="22" style="10" hidden="1" customWidth="1" outlineLevel="1"/>
    <col min="16" max="19" width="9" style="10" hidden="1" customWidth="1" outlineLevel="1"/>
    <col min="20" max="20" width="9" style="10" collapsed="1"/>
    <col min="21" max="16384" width="9" style="10"/>
  </cols>
  <sheetData>
    <row r="1" spans="3:18" ht="13.5" customHeight="1">
      <c r="I1" s="10"/>
      <c r="K1" s="10"/>
      <c r="M1" s="259" t="s">
        <v>2064</v>
      </c>
    </row>
    <row r="2" spans="3:18" ht="18" customHeight="1" thickBot="1">
      <c r="C2" s="69" t="s">
        <v>2051</v>
      </c>
      <c r="G2" s="614"/>
      <c r="H2" s="614"/>
      <c r="I2" s="614"/>
      <c r="J2" s="614"/>
      <c r="K2" s="614"/>
      <c r="M2" s="615" t="s">
        <v>2063</v>
      </c>
    </row>
    <row r="3" spans="3:18" ht="47.25" customHeight="1">
      <c r="C3" s="115" t="s">
        <v>1855</v>
      </c>
      <c r="D3" s="116" t="s">
        <v>1753</v>
      </c>
      <c r="E3" s="117" t="s">
        <v>1754</v>
      </c>
      <c r="F3" s="117" t="s">
        <v>1755</v>
      </c>
      <c r="G3" s="612" t="s">
        <v>2040</v>
      </c>
      <c r="H3" s="613"/>
      <c r="I3" s="328" t="s">
        <v>1856</v>
      </c>
      <c r="J3" s="72" t="s">
        <v>1757</v>
      </c>
      <c r="K3" s="73" t="s">
        <v>2033</v>
      </c>
      <c r="M3" s="615"/>
      <c r="N3" s="180" t="s">
        <v>1835</v>
      </c>
      <c r="O3" s="180" t="s">
        <v>1850</v>
      </c>
    </row>
    <row r="4" spans="3:18" ht="23.25" customHeight="1">
      <c r="C4" s="120">
        <v>1</v>
      </c>
      <c r="D4" s="309"/>
      <c r="E4" s="310"/>
      <c r="F4" s="310"/>
      <c r="G4" s="311"/>
      <c r="H4" s="312"/>
      <c r="I4" s="144"/>
      <c r="J4" s="313"/>
      <c r="K4" s="314"/>
      <c r="M4" s="163" t="s">
        <v>2074</v>
      </c>
      <c r="N4" s="181"/>
      <c r="O4" s="181"/>
      <c r="R4" s="10" t="str">
        <f>CONCATENATE(G4,H4)</f>
        <v/>
      </c>
    </row>
    <row r="5" spans="3:18" ht="23.25" customHeight="1">
      <c r="C5" s="120">
        <v>2</v>
      </c>
      <c r="D5" s="309"/>
      <c r="E5" s="315"/>
      <c r="F5" s="315"/>
      <c r="G5" s="311"/>
      <c r="H5" s="312"/>
      <c r="I5" s="144"/>
      <c r="J5" s="313"/>
      <c r="K5" s="314"/>
      <c r="M5" s="163" t="s">
        <v>2084</v>
      </c>
      <c r="N5" s="181" t="s">
        <v>1758</v>
      </c>
      <c r="O5" s="181" t="s">
        <v>1759</v>
      </c>
      <c r="R5" s="10" t="str">
        <f t="shared" ref="R5:R33" si="0">CONCATENATE(G5,H5)</f>
        <v/>
      </c>
    </row>
    <row r="6" spans="3:18" ht="23.25" customHeight="1">
      <c r="C6" s="120">
        <v>3</v>
      </c>
      <c r="D6" s="309"/>
      <c r="E6" s="315"/>
      <c r="F6" s="315"/>
      <c r="G6" s="311"/>
      <c r="H6" s="312"/>
      <c r="I6" s="144"/>
      <c r="J6" s="313"/>
      <c r="K6" s="314"/>
      <c r="N6" s="181" t="s">
        <v>1760</v>
      </c>
      <c r="O6" s="181" t="s">
        <v>1761</v>
      </c>
      <c r="R6" s="10" t="str">
        <f t="shared" si="0"/>
        <v/>
      </c>
    </row>
    <row r="7" spans="3:18" ht="23.25" customHeight="1">
      <c r="C7" s="120">
        <v>4</v>
      </c>
      <c r="D7" s="309"/>
      <c r="E7" s="315"/>
      <c r="F7" s="315"/>
      <c r="G7" s="311"/>
      <c r="H7" s="312"/>
      <c r="I7" s="144"/>
      <c r="J7" s="313"/>
      <c r="K7" s="314"/>
      <c r="N7" s="181" t="s">
        <v>1762</v>
      </c>
      <c r="O7" s="181" t="s">
        <v>1763</v>
      </c>
      <c r="R7" s="10" t="str">
        <f t="shared" si="0"/>
        <v/>
      </c>
    </row>
    <row r="8" spans="3:18" ht="23.25" customHeight="1">
      <c r="C8" s="120">
        <v>5</v>
      </c>
      <c r="D8" s="309"/>
      <c r="E8" s="315"/>
      <c r="F8" s="315"/>
      <c r="G8" s="311"/>
      <c r="H8" s="312"/>
      <c r="I8" s="144"/>
      <c r="J8" s="313"/>
      <c r="K8" s="314"/>
      <c r="N8" s="181" t="s">
        <v>1764</v>
      </c>
      <c r="O8" s="182"/>
      <c r="R8" s="10" t="str">
        <f t="shared" si="0"/>
        <v/>
      </c>
    </row>
    <row r="9" spans="3:18" ht="23.25" customHeight="1">
      <c r="C9" s="120">
        <v>6</v>
      </c>
      <c r="D9" s="309"/>
      <c r="E9" s="315"/>
      <c r="F9" s="315"/>
      <c r="G9" s="311"/>
      <c r="H9" s="312"/>
      <c r="I9" s="144"/>
      <c r="J9" s="313"/>
      <c r="K9" s="314"/>
      <c r="N9" s="181" t="s">
        <v>1765</v>
      </c>
      <c r="O9" s="183"/>
      <c r="R9" s="10" t="str">
        <f t="shared" si="0"/>
        <v/>
      </c>
    </row>
    <row r="10" spans="3:18" ht="23.25" customHeight="1">
      <c r="C10" s="120">
        <v>7</v>
      </c>
      <c r="D10" s="309"/>
      <c r="E10" s="315"/>
      <c r="F10" s="315"/>
      <c r="G10" s="311"/>
      <c r="H10" s="312"/>
      <c r="I10" s="144"/>
      <c r="J10" s="313"/>
      <c r="K10" s="314"/>
      <c r="N10" s="181" t="s">
        <v>1767</v>
      </c>
      <c r="O10" s="183"/>
      <c r="R10" s="10" t="str">
        <f t="shared" si="0"/>
        <v/>
      </c>
    </row>
    <row r="11" spans="3:18" ht="23.25" customHeight="1">
      <c r="C11" s="120">
        <v>8</v>
      </c>
      <c r="D11" s="309"/>
      <c r="E11" s="315"/>
      <c r="F11" s="315"/>
      <c r="G11" s="311"/>
      <c r="H11" s="312"/>
      <c r="I11" s="144"/>
      <c r="J11" s="313"/>
      <c r="K11" s="314"/>
      <c r="N11" s="181" t="s">
        <v>2012</v>
      </c>
      <c r="O11" s="180" t="s">
        <v>1860</v>
      </c>
      <c r="R11" s="10" t="str">
        <f t="shared" si="0"/>
        <v/>
      </c>
    </row>
    <row r="12" spans="3:18" ht="23.25" customHeight="1">
      <c r="C12" s="120">
        <v>9</v>
      </c>
      <c r="D12" s="309"/>
      <c r="E12" s="315"/>
      <c r="F12" s="315"/>
      <c r="G12" s="311"/>
      <c r="H12" s="312"/>
      <c r="I12" s="144"/>
      <c r="J12" s="313"/>
      <c r="K12" s="314"/>
      <c r="N12" s="181" t="s">
        <v>1768</v>
      </c>
      <c r="O12" s="184"/>
      <c r="R12" s="10" t="str">
        <f t="shared" si="0"/>
        <v/>
      </c>
    </row>
    <row r="13" spans="3:18" ht="23.25" customHeight="1">
      <c r="C13" s="120">
        <v>10</v>
      </c>
      <c r="D13" s="316"/>
      <c r="E13" s="317"/>
      <c r="F13" s="317"/>
      <c r="G13" s="311"/>
      <c r="H13" s="312"/>
      <c r="I13" s="145"/>
      <c r="J13" s="318"/>
      <c r="K13" s="319"/>
      <c r="N13" s="181" t="s">
        <v>1769</v>
      </c>
      <c r="O13" s="184" t="s">
        <v>2027</v>
      </c>
      <c r="R13" s="10" t="str">
        <f t="shared" si="0"/>
        <v/>
      </c>
    </row>
    <row r="14" spans="3:18" ht="23.25" customHeight="1">
      <c r="C14" s="120">
        <v>11</v>
      </c>
      <c r="D14" s="309"/>
      <c r="E14" s="310"/>
      <c r="F14" s="310"/>
      <c r="G14" s="311"/>
      <c r="H14" s="312"/>
      <c r="I14" s="144"/>
      <c r="J14" s="313"/>
      <c r="K14" s="314"/>
      <c r="N14" s="181" t="s">
        <v>2045</v>
      </c>
      <c r="O14" s="184" t="s">
        <v>2028</v>
      </c>
      <c r="R14" s="10" t="str">
        <f t="shared" si="0"/>
        <v/>
      </c>
    </row>
    <row r="15" spans="3:18" ht="23.25" customHeight="1">
      <c r="C15" s="120">
        <v>12</v>
      </c>
      <c r="D15" s="309"/>
      <c r="E15" s="315"/>
      <c r="F15" s="315"/>
      <c r="G15" s="311"/>
      <c r="H15" s="312"/>
      <c r="I15" s="144"/>
      <c r="J15" s="313"/>
      <c r="K15" s="314"/>
      <c r="N15" s="181" t="s">
        <v>2008</v>
      </c>
      <c r="O15" s="184" t="s">
        <v>2029</v>
      </c>
      <c r="R15" s="10" t="str">
        <f t="shared" si="0"/>
        <v/>
      </c>
    </row>
    <row r="16" spans="3:18" ht="23.25" customHeight="1">
      <c r="C16" s="120">
        <v>13</v>
      </c>
      <c r="D16" s="309"/>
      <c r="E16" s="315"/>
      <c r="F16" s="315"/>
      <c r="G16" s="311"/>
      <c r="H16" s="312"/>
      <c r="I16" s="144"/>
      <c r="J16" s="313"/>
      <c r="K16" s="314"/>
      <c r="N16" s="181" t="s">
        <v>2009</v>
      </c>
      <c r="O16" s="184" t="s">
        <v>2030</v>
      </c>
      <c r="R16" s="10" t="str">
        <f t="shared" si="0"/>
        <v/>
      </c>
    </row>
    <row r="17" spans="3:18" ht="23.25" customHeight="1">
      <c r="C17" s="120">
        <v>14</v>
      </c>
      <c r="D17" s="309"/>
      <c r="E17" s="315"/>
      <c r="F17" s="315"/>
      <c r="G17" s="311"/>
      <c r="H17" s="312"/>
      <c r="I17" s="144"/>
      <c r="J17" s="313"/>
      <c r="K17" s="314"/>
      <c r="N17" s="181" t="s">
        <v>2010</v>
      </c>
      <c r="O17" s="184" t="s">
        <v>2031</v>
      </c>
      <c r="R17" s="10" t="str">
        <f t="shared" si="0"/>
        <v/>
      </c>
    </row>
    <row r="18" spans="3:18" ht="23.25" customHeight="1">
      <c r="C18" s="120">
        <v>15</v>
      </c>
      <c r="D18" s="309"/>
      <c r="E18" s="315"/>
      <c r="F18" s="315"/>
      <c r="G18" s="311"/>
      <c r="H18" s="312"/>
      <c r="I18" s="144"/>
      <c r="J18" s="313"/>
      <c r="K18" s="314"/>
      <c r="N18" s="181" t="s">
        <v>2011</v>
      </c>
      <c r="O18" s="184" t="s">
        <v>2032</v>
      </c>
      <c r="R18" s="10" t="str">
        <f t="shared" si="0"/>
        <v/>
      </c>
    </row>
    <row r="19" spans="3:18" ht="23.25" customHeight="1">
      <c r="C19" s="120">
        <v>16</v>
      </c>
      <c r="D19" s="309"/>
      <c r="E19" s="315"/>
      <c r="F19" s="315"/>
      <c r="G19" s="311"/>
      <c r="H19" s="312"/>
      <c r="I19" s="144"/>
      <c r="J19" s="313"/>
      <c r="K19" s="314"/>
      <c r="N19" s="181"/>
      <c r="O19" s="183"/>
      <c r="R19" s="10" t="str">
        <f t="shared" si="0"/>
        <v/>
      </c>
    </row>
    <row r="20" spans="3:18" ht="23.25" customHeight="1">
      <c r="C20" s="120">
        <v>17</v>
      </c>
      <c r="D20" s="309"/>
      <c r="E20" s="315"/>
      <c r="F20" s="315"/>
      <c r="G20" s="311"/>
      <c r="H20" s="312"/>
      <c r="I20" s="144"/>
      <c r="J20" s="313"/>
      <c r="K20" s="314"/>
      <c r="N20" s="181"/>
      <c r="O20" s="183"/>
      <c r="R20" s="10" t="str">
        <f t="shared" si="0"/>
        <v/>
      </c>
    </row>
    <row r="21" spans="3:18" ht="23.25" customHeight="1">
      <c r="C21" s="120">
        <v>18</v>
      </c>
      <c r="D21" s="309"/>
      <c r="E21" s="315"/>
      <c r="F21" s="315"/>
      <c r="G21" s="311"/>
      <c r="H21" s="312"/>
      <c r="I21" s="144"/>
      <c r="J21" s="313"/>
      <c r="K21" s="314"/>
      <c r="N21" s="181"/>
      <c r="R21" s="10" t="str">
        <f t="shared" si="0"/>
        <v/>
      </c>
    </row>
    <row r="22" spans="3:18" ht="23.25" customHeight="1">
      <c r="C22" s="120">
        <v>19</v>
      </c>
      <c r="D22" s="309"/>
      <c r="E22" s="315"/>
      <c r="F22" s="315"/>
      <c r="G22" s="311"/>
      <c r="H22" s="312"/>
      <c r="I22" s="144"/>
      <c r="J22" s="313"/>
      <c r="K22" s="314"/>
      <c r="R22" s="10" t="str">
        <f t="shared" si="0"/>
        <v/>
      </c>
    </row>
    <row r="23" spans="3:18" ht="23.25" customHeight="1">
      <c r="C23" s="120">
        <v>20</v>
      </c>
      <c r="D23" s="316"/>
      <c r="E23" s="317"/>
      <c r="F23" s="317"/>
      <c r="G23" s="311"/>
      <c r="H23" s="312"/>
      <c r="I23" s="145"/>
      <c r="J23" s="318"/>
      <c r="K23" s="319"/>
      <c r="R23" s="10" t="str">
        <f t="shared" si="0"/>
        <v/>
      </c>
    </row>
    <row r="24" spans="3:18" ht="23.25" customHeight="1">
      <c r="C24" s="120">
        <v>21</v>
      </c>
      <c r="D24" s="309"/>
      <c r="E24" s="315"/>
      <c r="F24" s="315"/>
      <c r="G24" s="311"/>
      <c r="H24" s="312"/>
      <c r="I24" s="144"/>
      <c r="J24" s="313"/>
      <c r="K24" s="314"/>
      <c r="R24" s="10" t="str">
        <f t="shared" si="0"/>
        <v/>
      </c>
    </row>
    <row r="25" spans="3:18" ht="23.25" customHeight="1">
      <c r="C25" s="120">
        <v>22</v>
      </c>
      <c r="D25" s="309"/>
      <c r="E25" s="315"/>
      <c r="F25" s="315"/>
      <c r="G25" s="311"/>
      <c r="H25" s="312"/>
      <c r="I25" s="144"/>
      <c r="J25" s="313"/>
      <c r="K25" s="314"/>
      <c r="R25" s="10" t="str">
        <f t="shared" si="0"/>
        <v/>
      </c>
    </row>
    <row r="26" spans="3:18" ht="23.25" customHeight="1">
      <c r="C26" s="120">
        <v>23</v>
      </c>
      <c r="D26" s="309"/>
      <c r="E26" s="315"/>
      <c r="F26" s="315"/>
      <c r="G26" s="311"/>
      <c r="H26" s="312"/>
      <c r="I26" s="144"/>
      <c r="J26" s="313"/>
      <c r="K26" s="314"/>
      <c r="R26" s="10" t="str">
        <f t="shared" si="0"/>
        <v/>
      </c>
    </row>
    <row r="27" spans="3:18" ht="23.25" customHeight="1">
      <c r="C27" s="120">
        <v>24</v>
      </c>
      <c r="D27" s="309"/>
      <c r="E27" s="315"/>
      <c r="F27" s="315"/>
      <c r="G27" s="311"/>
      <c r="H27" s="312"/>
      <c r="I27" s="144"/>
      <c r="J27" s="313"/>
      <c r="K27" s="314"/>
      <c r="R27" s="10" t="str">
        <f t="shared" si="0"/>
        <v/>
      </c>
    </row>
    <row r="28" spans="3:18" ht="23.25" customHeight="1">
      <c r="C28" s="120">
        <v>25</v>
      </c>
      <c r="D28" s="309"/>
      <c r="E28" s="315"/>
      <c r="F28" s="315"/>
      <c r="G28" s="311"/>
      <c r="H28" s="312"/>
      <c r="I28" s="144"/>
      <c r="J28" s="313"/>
      <c r="K28" s="314"/>
      <c r="R28" s="10" t="str">
        <f t="shared" si="0"/>
        <v/>
      </c>
    </row>
    <row r="29" spans="3:18" ht="23.25" customHeight="1">
      <c r="C29" s="120">
        <v>26</v>
      </c>
      <c r="D29" s="309"/>
      <c r="E29" s="315"/>
      <c r="F29" s="315"/>
      <c r="G29" s="311"/>
      <c r="H29" s="312"/>
      <c r="I29" s="144"/>
      <c r="J29" s="313"/>
      <c r="K29" s="314"/>
      <c r="R29" s="10" t="str">
        <f t="shared" si="0"/>
        <v/>
      </c>
    </row>
    <row r="30" spans="3:18" ht="23.25" customHeight="1">
      <c r="C30" s="120">
        <v>27</v>
      </c>
      <c r="D30" s="309"/>
      <c r="E30" s="315"/>
      <c r="F30" s="315"/>
      <c r="G30" s="311"/>
      <c r="H30" s="312"/>
      <c r="I30" s="144"/>
      <c r="J30" s="313"/>
      <c r="K30" s="314"/>
      <c r="R30" s="10" t="str">
        <f t="shared" si="0"/>
        <v/>
      </c>
    </row>
    <row r="31" spans="3:18" ht="23.25" customHeight="1">
      <c r="C31" s="120">
        <v>28</v>
      </c>
      <c r="D31" s="309"/>
      <c r="E31" s="315"/>
      <c r="F31" s="315"/>
      <c r="G31" s="311"/>
      <c r="H31" s="312"/>
      <c r="I31" s="144"/>
      <c r="J31" s="313"/>
      <c r="K31" s="314"/>
      <c r="R31" s="10" t="str">
        <f t="shared" si="0"/>
        <v/>
      </c>
    </row>
    <row r="32" spans="3:18" ht="23.25" customHeight="1">
      <c r="C32" s="120">
        <v>29</v>
      </c>
      <c r="D32" s="309"/>
      <c r="E32" s="315"/>
      <c r="F32" s="315"/>
      <c r="G32" s="311"/>
      <c r="H32" s="312"/>
      <c r="I32" s="144"/>
      <c r="J32" s="313"/>
      <c r="K32" s="314"/>
      <c r="R32" s="10" t="str">
        <f t="shared" si="0"/>
        <v/>
      </c>
    </row>
    <row r="33" spans="3:18" ht="23.25" customHeight="1">
      <c r="C33" s="258">
        <v>30</v>
      </c>
      <c r="D33" s="316"/>
      <c r="E33" s="317"/>
      <c r="F33" s="317"/>
      <c r="G33" s="320"/>
      <c r="H33" s="321"/>
      <c r="I33" s="145"/>
      <c r="J33" s="318"/>
      <c r="K33" s="319"/>
      <c r="R33" s="10" t="str">
        <f t="shared" si="0"/>
        <v/>
      </c>
    </row>
    <row r="34" spans="3:18" ht="23.25" customHeight="1">
      <c r="C34" s="120">
        <v>31</v>
      </c>
      <c r="D34" s="309"/>
      <c r="E34" s="315"/>
      <c r="F34" s="315"/>
      <c r="G34" s="311"/>
      <c r="H34" s="312"/>
      <c r="I34" s="144"/>
      <c r="J34" s="313"/>
      <c r="K34" s="314"/>
    </row>
    <row r="35" spans="3:18" ht="23.25" customHeight="1">
      <c r="C35" s="120">
        <v>32</v>
      </c>
      <c r="D35" s="309"/>
      <c r="E35" s="315"/>
      <c r="F35" s="315"/>
      <c r="G35" s="311"/>
      <c r="H35" s="312"/>
      <c r="I35" s="144"/>
      <c r="J35" s="313"/>
      <c r="K35" s="314"/>
    </row>
    <row r="36" spans="3:18" ht="23.25" customHeight="1">
      <c r="C36" s="120">
        <v>33</v>
      </c>
      <c r="D36" s="309"/>
      <c r="E36" s="315"/>
      <c r="F36" s="315"/>
      <c r="G36" s="311"/>
      <c r="H36" s="312"/>
      <c r="I36" s="144"/>
      <c r="J36" s="313"/>
      <c r="K36" s="314"/>
    </row>
    <row r="37" spans="3:18" ht="23.25" customHeight="1">
      <c r="C37" s="120">
        <v>34</v>
      </c>
      <c r="D37" s="309"/>
      <c r="E37" s="315"/>
      <c r="F37" s="315"/>
      <c r="G37" s="311"/>
      <c r="H37" s="312"/>
      <c r="I37" s="144"/>
      <c r="J37" s="313"/>
      <c r="K37" s="314"/>
    </row>
    <row r="38" spans="3:18" ht="23.25" customHeight="1" thickBot="1">
      <c r="C38" s="121">
        <v>35</v>
      </c>
      <c r="D38" s="322"/>
      <c r="E38" s="323"/>
      <c r="F38" s="323"/>
      <c r="G38" s="324"/>
      <c r="H38" s="325"/>
      <c r="I38" s="146"/>
      <c r="J38" s="326"/>
      <c r="K38" s="327"/>
      <c r="R38" s="10" t="str">
        <f t="shared" ref="R38" si="1">CONCATENATE(G38,H38)</f>
        <v/>
      </c>
    </row>
    <row r="39" spans="3:18" ht="10.5" customHeight="1"/>
  </sheetData>
  <sheetProtection algorithmName="SHA-512" hashValue="dVKJNWIZ8hHTHzbTbzVOV1qwX46XWdeXRJbZZ44am1rL/GEY3IM6CWTgkuBhy0fRXOaMeAD+lY+bRTrPS105bQ==" saltValue="hP8hYKxgVQmMZHHT/jVScg==" spinCount="100000" sheet="1" formatCells="0"/>
  <mergeCells count="3">
    <mergeCell ref="G3:H3"/>
    <mergeCell ref="G2:K2"/>
    <mergeCell ref="M2:M3"/>
  </mergeCells>
  <phoneticPr fontId="2"/>
  <conditionalFormatting sqref="D4:D38">
    <cfRule type="containsBlanks" dxfId="55" priority="13">
      <formula>LEN(TRIM(D4))=0</formula>
    </cfRule>
  </conditionalFormatting>
  <conditionalFormatting sqref="E4:H38 J4:K38">
    <cfRule type="expression" dxfId="54" priority="8">
      <formula>AND($D4&lt;&gt;"",E4="")</formula>
    </cfRule>
    <cfRule type="expression" dxfId="53" priority="12">
      <formula>$D4=""</formula>
    </cfRule>
  </conditionalFormatting>
  <conditionalFormatting sqref="H4:H38">
    <cfRule type="expression" dxfId="52" priority="4">
      <formula>AND($G4&lt;&gt;"太陽光",$G4&lt;&gt;"風力",$G4&lt;&gt;"地熱",$G4&lt;&gt;"再生可能バイオマス",$G4&lt;&gt;"水力（3万kWh未満）",$G4&lt;&gt;"水力（3万kWh以上）",$G4&lt;&gt;"他社から")</formula>
    </cfRule>
  </conditionalFormatting>
  <conditionalFormatting sqref="I4:I38">
    <cfRule type="expression" dxfId="51" priority="5">
      <formula>AND($G4&lt;&gt;"再生可能バイオマス",$G4&lt;&gt;"非再生可能バイオマス")</formula>
    </cfRule>
    <cfRule type="notContainsBlanks" dxfId="50" priority="11">
      <formula>LEN(TRIM(I4))&gt;0</formula>
    </cfRule>
    <cfRule type="expression" dxfId="49" priority="15">
      <formula>OR($G4="再生可能バイオマス",$G4="非再生可能バイオマス")</formula>
    </cfRule>
  </conditionalFormatting>
  <dataValidations count="3">
    <dataValidation type="list" allowBlank="1" showInputMessage="1" showErrorMessage="1" sqref="H4:H38" xr:uid="{43B8532E-3251-4B3E-9C29-4BAD52CD9543}">
      <formula1>$O$4:$O$9</formula1>
    </dataValidation>
    <dataValidation type="list" allowBlank="1" showInputMessage="1" showErrorMessage="1" sqref="I4:I38" xr:uid="{10026E70-BB07-4D35-A147-A39F5C74903B}">
      <formula1>$O$12:$O$18</formula1>
    </dataValidation>
    <dataValidation type="list" allowBlank="1" showInputMessage="1" showErrorMessage="1" sqref="G4:G38" xr:uid="{DBE428B7-AA20-4885-B376-2918BF103F92}">
      <formula1>$N$4:$N$21</formula1>
    </dataValidation>
  </dataValidations>
  <printOptions horizontalCentered="1"/>
  <pageMargins left="0.39370078740157483" right="0.39370078740157483" top="0.39370078740157483" bottom="0.31496062992125984" header="0.23622047244094491" footer="0.19685039370078741"/>
  <pageSetup paperSize="9" scale="92" orientation="portrait" r:id="rId1"/>
  <headerFooter alignWithMargins="0">
    <oddHeader>&amp;L第１号様式　その３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126E2-9992-4EAC-9E43-FECAE1256C20}">
  <sheetPr codeName="Sheet11">
    <tabColor rgb="FF7030A0"/>
    <pageSetUpPr fitToPage="1"/>
  </sheetPr>
  <dimension ref="A1:AZ127"/>
  <sheetViews>
    <sheetView workbookViewId="0"/>
  </sheetViews>
  <sheetFormatPr defaultColWidth="10" defaultRowHeight="13.5" outlineLevelCol="1"/>
  <cols>
    <col min="1" max="1" width="2.375" style="74" customWidth="1"/>
    <col min="2" max="2" width="1.875" style="74" customWidth="1"/>
    <col min="3" max="5" width="5.125" style="25" customWidth="1"/>
    <col min="6" max="6" width="8.625" style="25" customWidth="1"/>
    <col min="7" max="7" width="14.125" style="25" customWidth="1"/>
    <col min="8" max="8" width="8.625" style="137" customWidth="1"/>
    <col min="9" max="17" width="6.5" style="25" customWidth="1"/>
    <col min="18" max="19" width="11.5" style="25" customWidth="1"/>
    <col min="20" max="20" width="12.5" style="25" customWidth="1"/>
    <col min="21" max="21" width="2.375" style="74" customWidth="1"/>
    <col min="22" max="22" width="80.625" style="74" customWidth="1"/>
    <col min="23" max="23" width="22" style="79" hidden="1" customWidth="1" outlineLevel="1"/>
    <col min="24" max="24" width="22" style="74" hidden="1" customWidth="1" outlineLevel="1"/>
    <col min="25" max="25" width="17.125" style="74" hidden="1" customWidth="1" outlineLevel="1"/>
    <col min="26" max="26" width="17.5" style="74" hidden="1" customWidth="1" outlineLevel="1"/>
    <col min="27" max="30" width="10" style="74" hidden="1" customWidth="1" outlineLevel="1"/>
    <col min="31" max="31" width="10" style="74" collapsed="1"/>
    <col min="32" max="52" width="10" style="74"/>
    <col min="53" max="16384" width="10" style="25"/>
  </cols>
  <sheetData>
    <row r="1" spans="1:26" s="74" customFormat="1" ht="18" customHeight="1">
      <c r="A1" s="75"/>
      <c r="C1" s="15" t="s">
        <v>1862</v>
      </c>
      <c r="D1" s="80"/>
      <c r="H1" s="138"/>
      <c r="V1" s="119" t="s">
        <v>2067</v>
      </c>
    </row>
    <row r="2" spans="1:26" s="74" customFormat="1" ht="21" customHeight="1" thickBot="1">
      <c r="A2" s="75"/>
      <c r="C2" s="15" t="s">
        <v>1833</v>
      </c>
      <c r="H2" s="138"/>
      <c r="U2" s="81"/>
    </row>
    <row r="3" spans="1:26" ht="20.45" customHeight="1">
      <c r="A3" s="75"/>
      <c r="C3" s="648" t="s">
        <v>1772</v>
      </c>
      <c r="D3" s="649"/>
      <c r="E3" s="649"/>
      <c r="F3" s="650"/>
      <c r="G3" s="657" t="s">
        <v>1773</v>
      </c>
      <c r="H3" s="658"/>
      <c r="I3" s="658"/>
      <c r="J3" s="658"/>
      <c r="K3" s="658"/>
      <c r="L3" s="658"/>
      <c r="M3" s="658"/>
      <c r="N3" s="658"/>
      <c r="O3" s="658"/>
      <c r="P3" s="658"/>
      <c r="Q3" s="658"/>
      <c r="R3" s="658"/>
      <c r="S3" s="658"/>
      <c r="T3" s="659"/>
      <c r="U3" s="83"/>
      <c r="W3" s="74"/>
    </row>
    <row r="4" spans="1:26" ht="42" customHeight="1">
      <c r="A4" s="75"/>
      <c r="C4" s="651"/>
      <c r="D4" s="652"/>
      <c r="E4" s="652"/>
      <c r="F4" s="653"/>
      <c r="G4" s="660" t="s">
        <v>2041</v>
      </c>
      <c r="H4" s="660"/>
      <c r="I4" s="660"/>
      <c r="J4" s="661"/>
      <c r="K4" s="662" t="s">
        <v>2020</v>
      </c>
      <c r="L4" s="663"/>
      <c r="M4" s="664" t="s">
        <v>1797</v>
      </c>
      <c r="N4" s="665"/>
      <c r="O4" s="666" t="s">
        <v>1834</v>
      </c>
      <c r="P4" s="667"/>
      <c r="Q4" s="668" t="s">
        <v>2042</v>
      </c>
      <c r="R4" s="668"/>
      <c r="S4" s="668"/>
      <c r="T4" s="669"/>
      <c r="W4" s="74"/>
    </row>
    <row r="5" spans="1:26" ht="30.75" customHeight="1" thickBot="1">
      <c r="A5" s="75"/>
      <c r="C5" s="654"/>
      <c r="D5" s="655"/>
      <c r="E5" s="655"/>
      <c r="F5" s="656"/>
      <c r="G5" s="646" t="s">
        <v>1756</v>
      </c>
      <c r="H5" s="647"/>
      <c r="I5" s="361" t="s">
        <v>2023</v>
      </c>
      <c r="J5" s="111" t="s">
        <v>1776</v>
      </c>
      <c r="K5" s="153" t="s">
        <v>2023</v>
      </c>
      <c r="L5" s="111" t="s">
        <v>1776</v>
      </c>
      <c r="M5" s="153" t="s">
        <v>2023</v>
      </c>
      <c r="N5" s="111" t="s">
        <v>1776</v>
      </c>
      <c r="O5" s="153" t="s">
        <v>2023</v>
      </c>
      <c r="P5" s="185" t="s">
        <v>1776</v>
      </c>
      <c r="Q5" s="186" t="s">
        <v>1857</v>
      </c>
      <c r="R5" s="112" t="s">
        <v>1753</v>
      </c>
      <c r="S5" s="110" t="s">
        <v>1754</v>
      </c>
      <c r="T5" s="113" t="s">
        <v>1755</v>
      </c>
      <c r="W5" s="74"/>
    </row>
    <row r="6" spans="1:26" ht="21" customHeight="1" thickTop="1">
      <c r="A6" s="75"/>
      <c r="C6" s="638" t="s">
        <v>1777</v>
      </c>
      <c r="D6" s="639"/>
      <c r="E6" s="639"/>
      <c r="F6" s="640"/>
      <c r="G6" s="334"/>
      <c r="H6" s="335"/>
      <c r="I6" s="336"/>
      <c r="J6" s="201" t="str">
        <f>IF(I6="","-",I6/SUM($I$6:$I$16))</f>
        <v>-</v>
      </c>
      <c r="K6" s="351"/>
      <c r="L6" s="201" t="str">
        <f>IF(K6="","-",K6/SUM($I$6:$I$16))</f>
        <v>-</v>
      </c>
      <c r="M6" s="260" t="str">
        <f>IF(K6="","",IF(OR($G6="非再生可能バイオマス",$G6="原子力",$G6="未利用エネルギー",$G6="火力（石炭）",$G6="火力（石油）",$G6="火力（LNG）",$G6="火力（その他）",$G6="卸取引所",$G6="未定"),"",IF(AND($G6="他社から",$H6="非FIT非FIP"),"",K6)))</f>
        <v/>
      </c>
      <c r="N6" s="201" t="str">
        <f>IF(M6="","-",M6/SUM($I$6:$I$16))</f>
        <v>-</v>
      </c>
      <c r="O6" s="351"/>
      <c r="P6" s="205" t="str">
        <f>IF(O6="","-",O6/SUM($I$6:$I$16))</f>
        <v>-</v>
      </c>
      <c r="Q6" s="357"/>
      <c r="R6" s="209" t="str">
        <f>IF($Q6="","",VLOOKUP($Q6,A3_2!$C$4:$K$38,2,FALSE))</f>
        <v/>
      </c>
      <c r="S6" s="209" t="str">
        <f>IF($Q6="","",VLOOKUP($Q6,A3_2!$C$4:$K$38,3,FALSE))</f>
        <v/>
      </c>
      <c r="T6" s="210" t="str">
        <f>IF($Q6="","",VLOOKUP($Q6,A3_2!$C$4:$K$38,4,FALSE))</f>
        <v/>
      </c>
      <c r="V6" s="119" t="s">
        <v>2025</v>
      </c>
      <c r="W6" s="180" t="s">
        <v>1835</v>
      </c>
      <c r="X6" s="180" t="s">
        <v>1850</v>
      </c>
      <c r="Y6" s="180" t="s">
        <v>1851</v>
      </c>
    </row>
    <row r="7" spans="1:26" ht="21" customHeight="1">
      <c r="A7" s="75"/>
      <c r="C7" s="114" t="s">
        <v>1778</v>
      </c>
      <c r="D7" s="641"/>
      <c r="E7" s="641"/>
      <c r="F7" s="642"/>
      <c r="G7" s="337"/>
      <c r="H7" s="338"/>
      <c r="I7" s="339"/>
      <c r="J7" s="202" t="str">
        <f t="shared" ref="J7:L16" si="0">IF(I7="","-",I7/SUM($I$6:$I$16))</f>
        <v>-</v>
      </c>
      <c r="K7" s="352"/>
      <c r="L7" s="202" t="str">
        <f t="shared" si="0"/>
        <v>-</v>
      </c>
      <c r="M7" s="261" t="str">
        <f t="shared" ref="M7:M60" si="1">IF(K7="","",IF(OR($G7="非再生可能バイオマス",$G7="原子力",$G7="未利用エネルギー",$G7="火力（石炭）",$G7="火力（石油）",$G7="火力（LNG）",$G7="火力（その他）",$G7="卸取引所",$G7="未定"),"",IF(AND($G7="他社から",$H7="非FIT非FIP"),"",K7)))</f>
        <v/>
      </c>
      <c r="N7" s="202" t="str">
        <f t="shared" ref="N7:P7" si="2">IF(M7="","-",M7/SUM($I$6:$I$16))</f>
        <v>-</v>
      </c>
      <c r="O7" s="352"/>
      <c r="P7" s="206" t="str">
        <f t="shared" si="2"/>
        <v>-</v>
      </c>
      <c r="Q7" s="358"/>
      <c r="R7" s="211" t="str">
        <f>IF($Q7="","",VLOOKUP($Q7,A3_2!$C$4:$K$38,2,FALSE))</f>
        <v/>
      </c>
      <c r="S7" s="211" t="str">
        <f>IF($Q7="","",VLOOKUP($Q7,A3_2!$C$4:$K$38,3,FALSE))</f>
        <v/>
      </c>
      <c r="T7" s="212" t="str">
        <f>IF($Q7="","",VLOOKUP($Q7,A3_2!$C$4:$K$38,4,FALSE))</f>
        <v/>
      </c>
      <c r="W7" s="74"/>
    </row>
    <row r="8" spans="1:26" ht="21" customHeight="1">
      <c r="A8" s="75"/>
      <c r="C8" s="628"/>
      <c r="D8" s="629"/>
      <c r="E8" s="630"/>
      <c r="F8" s="91" t="s">
        <v>1779</v>
      </c>
      <c r="G8" s="337"/>
      <c r="H8" s="338"/>
      <c r="I8" s="339"/>
      <c r="J8" s="202" t="str">
        <f t="shared" si="0"/>
        <v>-</v>
      </c>
      <c r="K8" s="352"/>
      <c r="L8" s="202" t="str">
        <f t="shared" si="0"/>
        <v>-</v>
      </c>
      <c r="M8" s="261" t="str">
        <f t="shared" si="1"/>
        <v/>
      </c>
      <c r="N8" s="202" t="str">
        <f t="shared" ref="N8:P8" si="3">IF(M8="","-",M8/SUM($I$6:$I$16))</f>
        <v>-</v>
      </c>
      <c r="O8" s="352"/>
      <c r="P8" s="206" t="str">
        <f t="shared" si="3"/>
        <v>-</v>
      </c>
      <c r="Q8" s="358"/>
      <c r="R8" s="211" t="str">
        <f>IF($Q8="","",VLOOKUP($Q8,A3_2!$C$4:$K$38,2,FALSE))</f>
        <v/>
      </c>
      <c r="S8" s="211" t="str">
        <f>IF($Q8="","",VLOOKUP($Q8,A3_2!$C$4:$K$38,3,FALSE))</f>
        <v/>
      </c>
      <c r="T8" s="212" t="str">
        <f>IF($Q8="","",VLOOKUP($Q8,A3_2!$C$4:$K$38,4,FALSE))</f>
        <v/>
      </c>
      <c r="W8" s="181" t="s">
        <v>1758</v>
      </c>
      <c r="X8" s="181" t="s">
        <v>1759</v>
      </c>
      <c r="Y8" s="74" t="s">
        <v>1852</v>
      </c>
      <c r="Z8" s="181"/>
    </row>
    <row r="9" spans="1:26" ht="21" customHeight="1">
      <c r="A9" s="75"/>
      <c r="C9" s="631" t="s">
        <v>1842</v>
      </c>
      <c r="D9" s="632"/>
      <c r="E9" s="632"/>
      <c r="F9" s="619"/>
      <c r="G9" s="337"/>
      <c r="H9" s="338"/>
      <c r="I9" s="339"/>
      <c r="J9" s="202" t="str">
        <f t="shared" si="0"/>
        <v>-</v>
      </c>
      <c r="K9" s="352"/>
      <c r="L9" s="202" t="str">
        <f t="shared" si="0"/>
        <v>-</v>
      </c>
      <c r="M9" s="261" t="str">
        <f t="shared" si="1"/>
        <v/>
      </c>
      <c r="N9" s="202" t="str">
        <f t="shared" ref="N9:P9" si="4">IF(M9="","-",M9/SUM($I$6:$I$16))</f>
        <v>-</v>
      </c>
      <c r="O9" s="352"/>
      <c r="P9" s="206" t="str">
        <f t="shared" si="4"/>
        <v>-</v>
      </c>
      <c r="Q9" s="358"/>
      <c r="R9" s="211" t="str">
        <f>IF($Q9="","",VLOOKUP($Q9,A3_2!$C$4:$K$38,2,FALSE))</f>
        <v/>
      </c>
      <c r="S9" s="211" t="str">
        <f>IF($Q9="","",VLOOKUP($Q9,A3_2!$C$4:$K$38,3,FALSE))</f>
        <v/>
      </c>
      <c r="T9" s="212" t="str">
        <f>IF($Q9="","",VLOOKUP($Q9,A3_2!$C$4:$K$38,4,FALSE))</f>
        <v/>
      </c>
      <c r="W9" s="181" t="s">
        <v>1760</v>
      </c>
      <c r="X9" s="181" t="s">
        <v>1761</v>
      </c>
      <c r="Y9" s="74" t="s">
        <v>1853</v>
      </c>
      <c r="Z9" s="181"/>
    </row>
    <row r="10" spans="1:26" ht="21" customHeight="1">
      <c r="A10" s="75"/>
      <c r="C10" s="633"/>
      <c r="D10" s="634"/>
      <c r="E10" s="634"/>
      <c r="F10" s="620"/>
      <c r="G10" s="337"/>
      <c r="H10" s="338"/>
      <c r="I10" s="339"/>
      <c r="J10" s="202" t="str">
        <f t="shared" si="0"/>
        <v>-</v>
      </c>
      <c r="K10" s="352"/>
      <c r="L10" s="202" t="str">
        <f t="shared" si="0"/>
        <v>-</v>
      </c>
      <c r="M10" s="261" t="str">
        <f t="shared" si="1"/>
        <v/>
      </c>
      <c r="N10" s="202" t="str">
        <f t="shared" ref="N10:P10" si="5">IF(M10="","-",M10/SUM($I$6:$I$16))</f>
        <v>-</v>
      </c>
      <c r="O10" s="352"/>
      <c r="P10" s="206" t="str">
        <f t="shared" si="5"/>
        <v>-</v>
      </c>
      <c r="Q10" s="358"/>
      <c r="R10" s="211" t="str">
        <f>IF($Q10="","",VLOOKUP($Q10,A3_2!$C$4:$K$38,2,FALSE))</f>
        <v/>
      </c>
      <c r="S10" s="211" t="str">
        <f>IF($Q10="","",VLOOKUP($Q10,A3_2!$C$4:$K$38,3,FALSE))</f>
        <v/>
      </c>
      <c r="T10" s="212" t="str">
        <f>IF($Q10="","",VLOOKUP($Q10,A3_2!$C$4:$K$38,4,FALSE))</f>
        <v/>
      </c>
      <c r="W10" s="181" t="s">
        <v>1762</v>
      </c>
      <c r="X10" s="181" t="s">
        <v>1763</v>
      </c>
      <c r="Z10" s="181"/>
    </row>
    <row r="11" spans="1:26" ht="21" customHeight="1">
      <c r="A11" s="75"/>
      <c r="C11" s="635" t="s">
        <v>1841</v>
      </c>
      <c r="D11" s="636"/>
      <c r="E11" s="637"/>
      <c r="F11" s="619"/>
      <c r="G11" s="337"/>
      <c r="H11" s="338"/>
      <c r="I11" s="339"/>
      <c r="J11" s="202" t="str">
        <f t="shared" si="0"/>
        <v>-</v>
      </c>
      <c r="K11" s="352"/>
      <c r="L11" s="202" t="str">
        <f t="shared" si="0"/>
        <v>-</v>
      </c>
      <c r="M11" s="261" t="str">
        <f t="shared" si="1"/>
        <v/>
      </c>
      <c r="N11" s="202" t="str">
        <f t="shared" ref="N11:P11" si="6">IF(M11="","-",M11/SUM($I$6:$I$16))</f>
        <v>-</v>
      </c>
      <c r="O11" s="352"/>
      <c r="P11" s="206" t="str">
        <f t="shared" si="6"/>
        <v>-</v>
      </c>
      <c r="Q11" s="358"/>
      <c r="R11" s="211" t="str">
        <f>IF($Q11="","",VLOOKUP($Q11,A3_2!$C$4:$K$38,2,FALSE))</f>
        <v/>
      </c>
      <c r="S11" s="211" t="str">
        <f>IF($Q11="","",VLOOKUP($Q11,A3_2!$C$4:$K$38,3,FALSE))</f>
        <v/>
      </c>
      <c r="T11" s="212" t="str">
        <f>IF($Q11="","",VLOOKUP($Q11,A3_2!$C$4:$K$38,4,FALSE))</f>
        <v/>
      </c>
      <c r="W11" s="181" t="s">
        <v>1764</v>
      </c>
      <c r="X11" s="182"/>
      <c r="Z11" s="181"/>
    </row>
    <row r="12" spans="1:26" ht="21" customHeight="1">
      <c r="A12" s="75"/>
      <c r="C12" s="621" t="str">
        <f>IFERROR(SUM(K6:K16)/SUM($I6:$I16),"-")</f>
        <v>-</v>
      </c>
      <c r="D12" s="622"/>
      <c r="E12" s="623"/>
      <c r="F12" s="620"/>
      <c r="G12" s="337"/>
      <c r="H12" s="340"/>
      <c r="I12" s="341"/>
      <c r="J12" s="202" t="str">
        <f t="shared" si="0"/>
        <v>-</v>
      </c>
      <c r="K12" s="353"/>
      <c r="L12" s="202" t="str">
        <f t="shared" si="0"/>
        <v>-</v>
      </c>
      <c r="M12" s="261" t="str">
        <f t="shared" si="1"/>
        <v/>
      </c>
      <c r="N12" s="202" t="str">
        <f t="shared" ref="N12:P12" si="7">IF(M12="","-",M12/SUM($I$6:$I$16))</f>
        <v>-</v>
      </c>
      <c r="O12" s="353"/>
      <c r="P12" s="206" t="str">
        <f t="shared" si="7"/>
        <v>-</v>
      </c>
      <c r="Q12" s="359"/>
      <c r="R12" s="213" t="str">
        <f>IF($Q12="","",VLOOKUP($Q12,A3_2!$C$4:$K$38,2,FALSE))</f>
        <v/>
      </c>
      <c r="S12" s="213" t="str">
        <f>IF($Q12="","",VLOOKUP($Q12,A3_2!$C$4:$K$38,3,FALSE))</f>
        <v/>
      </c>
      <c r="T12" s="214" t="str">
        <f>IF($Q12="","",VLOOKUP($Q12,A3_2!$C$4:$K$38,4,FALSE))</f>
        <v/>
      </c>
      <c r="W12" s="181" t="s">
        <v>1765</v>
      </c>
      <c r="X12" s="182"/>
      <c r="Z12" s="181"/>
    </row>
    <row r="13" spans="1:26" ht="21" customHeight="1">
      <c r="A13" s="75"/>
      <c r="C13" s="616" t="s">
        <v>1838</v>
      </c>
      <c r="D13" s="617"/>
      <c r="E13" s="618"/>
      <c r="F13" s="619"/>
      <c r="G13" s="337"/>
      <c r="H13" s="342"/>
      <c r="I13" s="343"/>
      <c r="J13" s="202" t="str">
        <f t="shared" si="0"/>
        <v>-</v>
      </c>
      <c r="K13" s="354"/>
      <c r="L13" s="202" t="str">
        <f t="shared" si="0"/>
        <v>-</v>
      </c>
      <c r="M13" s="261" t="str">
        <f t="shared" si="1"/>
        <v/>
      </c>
      <c r="N13" s="202" t="str">
        <f t="shared" ref="N13:P13" si="8">IF(M13="","-",M13/SUM($I$6:$I$16))</f>
        <v>-</v>
      </c>
      <c r="O13" s="354"/>
      <c r="P13" s="206" t="str">
        <f t="shared" si="8"/>
        <v>-</v>
      </c>
      <c r="Q13" s="359"/>
      <c r="R13" s="213" t="str">
        <f>IF($Q13="","",VLOOKUP($Q13,A3_2!$C$4:$K$38,2,FALSE))</f>
        <v/>
      </c>
      <c r="S13" s="213" t="str">
        <f>IF($Q13="","",VLOOKUP($Q13,A3_2!$C$4:$K$38,3,FALSE))</f>
        <v/>
      </c>
      <c r="T13" s="214" t="str">
        <f>IF($Q13="","",VLOOKUP($Q13,A3_2!$C$4:$K$38,4,FALSE))</f>
        <v/>
      </c>
      <c r="W13" s="181" t="s">
        <v>1767</v>
      </c>
      <c r="X13" s="183"/>
      <c r="Z13" s="181"/>
    </row>
    <row r="14" spans="1:26" ht="21" customHeight="1">
      <c r="A14" s="75"/>
      <c r="C14" s="621" t="str">
        <f>IFERROR(SUM(M6:M16)/SUM($I6:$I16),"-")</f>
        <v>-</v>
      </c>
      <c r="D14" s="622"/>
      <c r="E14" s="623"/>
      <c r="F14" s="620"/>
      <c r="G14" s="337"/>
      <c r="H14" s="340"/>
      <c r="I14" s="341"/>
      <c r="J14" s="202" t="str">
        <f t="shared" si="0"/>
        <v>-</v>
      </c>
      <c r="K14" s="353"/>
      <c r="L14" s="202" t="str">
        <f t="shared" si="0"/>
        <v>-</v>
      </c>
      <c r="M14" s="261" t="str">
        <f t="shared" si="1"/>
        <v/>
      </c>
      <c r="N14" s="202" t="str">
        <f t="shared" ref="N14:P14" si="9">IF(M14="","-",M14/SUM($I$6:$I$16))</f>
        <v>-</v>
      </c>
      <c r="O14" s="353"/>
      <c r="P14" s="206" t="str">
        <f t="shared" si="9"/>
        <v>-</v>
      </c>
      <c r="Q14" s="359"/>
      <c r="R14" s="213" t="str">
        <f>IF($Q14="","",VLOOKUP($Q14,A3_2!$C$4:$K$38,2,FALSE))</f>
        <v/>
      </c>
      <c r="S14" s="213" t="str">
        <f>IF($Q14="","",VLOOKUP($Q14,A3_2!$C$4:$K$38,3,FALSE))</f>
        <v/>
      </c>
      <c r="T14" s="214" t="str">
        <f>IF($Q14="","",VLOOKUP($Q14,A3_2!$C$4:$K$38,4,FALSE))</f>
        <v/>
      </c>
      <c r="W14" s="181" t="s">
        <v>2012</v>
      </c>
      <c r="X14" s="183"/>
      <c r="Z14" s="181"/>
    </row>
    <row r="15" spans="1:26" ht="21" customHeight="1">
      <c r="A15" s="75"/>
      <c r="C15" s="616" t="s">
        <v>1854</v>
      </c>
      <c r="D15" s="617"/>
      <c r="E15" s="618"/>
      <c r="F15" s="619"/>
      <c r="G15" s="337"/>
      <c r="H15" s="342"/>
      <c r="I15" s="343"/>
      <c r="J15" s="202" t="str">
        <f t="shared" si="0"/>
        <v>-</v>
      </c>
      <c r="K15" s="354"/>
      <c r="L15" s="202" t="str">
        <f t="shared" si="0"/>
        <v>-</v>
      </c>
      <c r="M15" s="261" t="str">
        <f t="shared" si="1"/>
        <v/>
      </c>
      <c r="N15" s="202" t="str">
        <f t="shared" ref="N15:P15" si="10">IF(M15="","-",M15/SUM($I$6:$I$16))</f>
        <v>-</v>
      </c>
      <c r="O15" s="354"/>
      <c r="P15" s="206" t="str">
        <f t="shared" si="10"/>
        <v>-</v>
      </c>
      <c r="Q15" s="359"/>
      <c r="R15" s="213" t="str">
        <f>IF($Q15="","",VLOOKUP($Q15,A3_2!$C$4:$K$38,2,FALSE))</f>
        <v/>
      </c>
      <c r="S15" s="213" t="str">
        <f>IF($Q15="","",VLOOKUP($Q15,A3_2!$C$4:$K$38,3,FALSE))</f>
        <v/>
      </c>
      <c r="T15" s="214" t="str">
        <f>IF($Q15="","",VLOOKUP($Q15,A3_2!$C$4:$K$38,4,FALSE))</f>
        <v/>
      </c>
      <c r="W15" s="181" t="s">
        <v>1768</v>
      </c>
      <c r="X15" s="183"/>
      <c r="Z15" s="181"/>
    </row>
    <row r="16" spans="1:26" ht="21" customHeight="1" thickBot="1">
      <c r="A16" s="75"/>
      <c r="C16" s="643" t="str">
        <f>IFERROR(SUM(O6:O16)/SUM($I6:$I16),"-")</f>
        <v>-</v>
      </c>
      <c r="D16" s="644"/>
      <c r="E16" s="645"/>
      <c r="F16" s="620"/>
      <c r="G16" s="344"/>
      <c r="H16" s="345"/>
      <c r="I16" s="346"/>
      <c r="J16" s="203" t="str">
        <f t="shared" si="0"/>
        <v>-</v>
      </c>
      <c r="K16" s="355"/>
      <c r="L16" s="203" t="str">
        <f t="shared" si="0"/>
        <v>-</v>
      </c>
      <c r="M16" s="262" t="str">
        <f t="shared" si="1"/>
        <v/>
      </c>
      <c r="N16" s="203" t="str">
        <f t="shared" ref="N16:P16" si="11">IF(M16="","-",M16/SUM($I$6:$I$16))</f>
        <v>-</v>
      </c>
      <c r="O16" s="355"/>
      <c r="P16" s="207" t="str">
        <f t="shared" si="11"/>
        <v>-</v>
      </c>
      <c r="Q16" s="359"/>
      <c r="R16" s="213" t="str">
        <f>IF($Q16="","",VLOOKUP($Q16,A3_2!$C$4:$K$38,2,FALSE))</f>
        <v/>
      </c>
      <c r="S16" s="213" t="str">
        <f>IF($Q16="","",VLOOKUP($Q16,A3_2!$C$4:$K$38,3,FALSE))</f>
        <v/>
      </c>
      <c r="T16" s="214" t="str">
        <f>IF($Q16="","",VLOOKUP($Q16,A3_2!$C$4:$K$38,4,FALSE))</f>
        <v/>
      </c>
      <c r="W16" s="181" t="s">
        <v>2016</v>
      </c>
      <c r="X16" s="183"/>
      <c r="Z16" s="181"/>
    </row>
    <row r="17" spans="1:26" ht="21" customHeight="1" thickTop="1">
      <c r="A17" s="75"/>
      <c r="C17" s="638" t="s">
        <v>1781</v>
      </c>
      <c r="D17" s="639"/>
      <c r="E17" s="639"/>
      <c r="F17" s="640"/>
      <c r="G17" s="329"/>
      <c r="H17" s="335"/>
      <c r="I17" s="336"/>
      <c r="J17" s="201" t="str">
        <f>IF(I17="","-",I17/SUM($I$17:$I$27))</f>
        <v>-</v>
      </c>
      <c r="K17" s="351"/>
      <c r="L17" s="201" t="str">
        <f>IF(K17="","-",K17/SUM($I$17:$I$27))</f>
        <v>-</v>
      </c>
      <c r="M17" s="260" t="str">
        <f t="shared" si="1"/>
        <v/>
      </c>
      <c r="N17" s="201" t="str">
        <f>IF(M17="","-",M17/SUM($I$17:$I$27))</f>
        <v>-</v>
      </c>
      <c r="O17" s="351"/>
      <c r="P17" s="205" t="str">
        <f>IF(O17="","-",O17/SUM($I$17:$I$27))</f>
        <v>-</v>
      </c>
      <c r="Q17" s="357"/>
      <c r="R17" s="209" t="str">
        <f>IF($Q17="","",VLOOKUP($Q17,A3_2!$C$4:$K$38,2,FALSE))</f>
        <v/>
      </c>
      <c r="S17" s="209" t="str">
        <f>IF($Q17="","",VLOOKUP($Q17,A3_2!$C$4:$K$38,3,FALSE))</f>
        <v/>
      </c>
      <c r="T17" s="210" t="str">
        <f>IF($Q17="","",VLOOKUP($Q17,A3_2!$C$4:$K$38,4,FALSE))</f>
        <v/>
      </c>
      <c r="W17" s="181" t="s">
        <v>1769</v>
      </c>
      <c r="X17" s="183"/>
      <c r="Z17" s="181"/>
    </row>
    <row r="18" spans="1:26" ht="21" customHeight="1">
      <c r="A18" s="75"/>
      <c r="C18" s="114" t="s">
        <v>1778</v>
      </c>
      <c r="D18" s="641"/>
      <c r="E18" s="641"/>
      <c r="F18" s="642"/>
      <c r="G18" s="330"/>
      <c r="H18" s="338"/>
      <c r="I18" s="339"/>
      <c r="J18" s="202" t="str">
        <f t="shared" ref="J18:J27" si="12">IF(I18="","-",I18/SUM($I$17:$I$27))</f>
        <v>-</v>
      </c>
      <c r="K18" s="352"/>
      <c r="L18" s="202" t="str">
        <f t="shared" ref="L18:L27" si="13">IF(K18="","-",K18/SUM($I$17:$I$27))</f>
        <v>-</v>
      </c>
      <c r="M18" s="261" t="str">
        <f t="shared" si="1"/>
        <v/>
      </c>
      <c r="N18" s="202" t="str">
        <f t="shared" ref="N18:N27" si="14">IF(M18="","-",M18/SUM($I$17:$I$27))</f>
        <v>-</v>
      </c>
      <c r="O18" s="352"/>
      <c r="P18" s="206" t="str">
        <f t="shared" ref="P18:P27" si="15">IF(O18="","-",O18/SUM($I$17:$I$27))</f>
        <v>-</v>
      </c>
      <c r="Q18" s="358"/>
      <c r="R18" s="211" t="str">
        <f>IF($Q18="","",VLOOKUP($Q18,A3_2!$C$4:$K$38,2,FALSE))</f>
        <v/>
      </c>
      <c r="S18" s="211" t="str">
        <f>IF($Q18="","",VLOOKUP($Q18,A3_2!$C$4:$K$38,3,FALSE))</f>
        <v/>
      </c>
      <c r="T18" s="212" t="str">
        <f>IF($Q18="","",VLOOKUP($Q18,A3_2!$C$4:$K$38,4,FALSE))</f>
        <v/>
      </c>
      <c r="W18" s="181" t="s">
        <v>2045</v>
      </c>
      <c r="X18" s="183"/>
      <c r="Z18" s="181"/>
    </row>
    <row r="19" spans="1:26" ht="21" customHeight="1">
      <c r="A19" s="75"/>
      <c r="C19" s="628"/>
      <c r="D19" s="629"/>
      <c r="E19" s="630"/>
      <c r="F19" s="91" t="s">
        <v>1779</v>
      </c>
      <c r="G19" s="330"/>
      <c r="H19" s="338"/>
      <c r="I19" s="339"/>
      <c r="J19" s="202" t="str">
        <f t="shared" si="12"/>
        <v>-</v>
      </c>
      <c r="K19" s="352"/>
      <c r="L19" s="202" t="str">
        <f t="shared" si="13"/>
        <v>-</v>
      </c>
      <c r="M19" s="261" t="str">
        <f t="shared" si="1"/>
        <v/>
      </c>
      <c r="N19" s="202" t="str">
        <f t="shared" si="14"/>
        <v>-</v>
      </c>
      <c r="O19" s="352"/>
      <c r="P19" s="206" t="str">
        <f t="shared" si="15"/>
        <v>-</v>
      </c>
      <c r="Q19" s="358"/>
      <c r="R19" s="211" t="str">
        <f>IF($Q19="","",VLOOKUP($Q19,A3_2!$C$4:$K$38,2,FALSE))</f>
        <v/>
      </c>
      <c r="S19" s="211" t="str">
        <f>IF($Q19="","",VLOOKUP($Q19,A3_2!$C$4:$K$38,3,FALSE))</f>
        <v/>
      </c>
      <c r="T19" s="212" t="str">
        <f>IF($Q19="","",VLOOKUP($Q19,A3_2!$C$4:$K$38,4,FALSE))</f>
        <v/>
      </c>
      <c r="W19" s="181" t="s">
        <v>2008</v>
      </c>
      <c r="X19" s="183"/>
      <c r="Z19" s="181"/>
    </row>
    <row r="20" spans="1:26" ht="21" customHeight="1">
      <c r="A20" s="75"/>
      <c r="C20" s="631" t="s">
        <v>1842</v>
      </c>
      <c r="D20" s="632"/>
      <c r="E20" s="632"/>
      <c r="F20" s="619"/>
      <c r="G20" s="330"/>
      <c r="H20" s="338"/>
      <c r="I20" s="339"/>
      <c r="J20" s="202" t="str">
        <f t="shared" si="12"/>
        <v>-</v>
      </c>
      <c r="K20" s="352"/>
      <c r="L20" s="202" t="str">
        <f t="shared" si="13"/>
        <v>-</v>
      </c>
      <c r="M20" s="261" t="str">
        <f t="shared" si="1"/>
        <v/>
      </c>
      <c r="N20" s="202" t="str">
        <f t="shared" si="14"/>
        <v>-</v>
      </c>
      <c r="O20" s="352"/>
      <c r="P20" s="206" t="str">
        <f t="shared" si="15"/>
        <v>-</v>
      </c>
      <c r="Q20" s="358"/>
      <c r="R20" s="211" t="str">
        <f>IF($Q20="","",VLOOKUP($Q20,A3_2!$C$4:$K$38,2,FALSE))</f>
        <v/>
      </c>
      <c r="S20" s="211" t="str">
        <f>IF($Q20="","",VLOOKUP($Q20,A3_2!$C$4:$K$38,3,FALSE))</f>
        <v/>
      </c>
      <c r="T20" s="212" t="str">
        <f>IF($Q20="","",VLOOKUP($Q20,A3_2!$C$4:$K$38,4,FALSE))</f>
        <v/>
      </c>
      <c r="W20" s="181" t="s">
        <v>2009</v>
      </c>
      <c r="X20" s="183"/>
      <c r="Z20" s="181"/>
    </row>
    <row r="21" spans="1:26" ht="21" customHeight="1">
      <c r="A21" s="75"/>
      <c r="C21" s="633"/>
      <c r="D21" s="634"/>
      <c r="E21" s="634"/>
      <c r="F21" s="620"/>
      <c r="G21" s="330"/>
      <c r="H21" s="338"/>
      <c r="I21" s="339"/>
      <c r="J21" s="202" t="str">
        <f t="shared" si="12"/>
        <v>-</v>
      </c>
      <c r="K21" s="352"/>
      <c r="L21" s="202" t="str">
        <f t="shared" si="13"/>
        <v>-</v>
      </c>
      <c r="M21" s="261" t="str">
        <f t="shared" si="1"/>
        <v/>
      </c>
      <c r="N21" s="202" t="str">
        <f t="shared" si="14"/>
        <v>-</v>
      </c>
      <c r="O21" s="352"/>
      <c r="P21" s="206" t="str">
        <f t="shared" si="15"/>
        <v>-</v>
      </c>
      <c r="Q21" s="358"/>
      <c r="R21" s="211" t="str">
        <f>IF($Q21="","",VLOOKUP($Q21,A3_2!$C$4:$K$38,2,FALSE))</f>
        <v/>
      </c>
      <c r="S21" s="211" t="str">
        <f>IF($Q21="","",VLOOKUP($Q21,A3_2!$C$4:$K$38,3,FALSE))</f>
        <v/>
      </c>
      <c r="T21" s="212" t="str">
        <f>IF($Q21="","",VLOOKUP($Q21,A3_2!$C$4:$K$38,4,FALSE))</f>
        <v/>
      </c>
      <c r="W21" s="181" t="s">
        <v>2010</v>
      </c>
      <c r="X21" s="183"/>
      <c r="Z21" s="181"/>
    </row>
    <row r="22" spans="1:26" ht="21" customHeight="1">
      <c r="A22" s="75"/>
      <c r="C22" s="635" t="s">
        <v>1841</v>
      </c>
      <c r="D22" s="636"/>
      <c r="E22" s="637"/>
      <c r="F22" s="619"/>
      <c r="G22" s="331"/>
      <c r="H22" s="342"/>
      <c r="I22" s="343"/>
      <c r="J22" s="202" t="str">
        <f t="shared" si="12"/>
        <v>-</v>
      </c>
      <c r="K22" s="354"/>
      <c r="L22" s="202" t="str">
        <f t="shared" si="13"/>
        <v>-</v>
      </c>
      <c r="M22" s="261" t="str">
        <f t="shared" si="1"/>
        <v/>
      </c>
      <c r="N22" s="202" t="str">
        <f t="shared" si="14"/>
        <v>-</v>
      </c>
      <c r="O22" s="354"/>
      <c r="P22" s="206" t="str">
        <f t="shared" si="15"/>
        <v>-</v>
      </c>
      <c r="Q22" s="359"/>
      <c r="R22" s="211" t="str">
        <f>IF($Q22="","",VLOOKUP($Q22,A3_2!$C$4:$K$38,2,FALSE))</f>
        <v/>
      </c>
      <c r="S22" s="211" t="str">
        <f>IF($Q22="","",VLOOKUP($Q22,A3_2!$C$4:$K$38,3,FALSE))</f>
        <v/>
      </c>
      <c r="T22" s="212" t="str">
        <f>IF($Q22="","",VLOOKUP($Q22,A3_2!$C$4:$K$38,4,FALSE))</f>
        <v/>
      </c>
      <c r="W22" s="181" t="s">
        <v>2011</v>
      </c>
      <c r="X22" s="183"/>
      <c r="Z22" s="181"/>
    </row>
    <row r="23" spans="1:26" ht="21" customHeight="1">
      <c r="A23" s="75"/>
      <c r="C23" s="621" t="str">
        <f>IFERROR(SUM(K17:K27)/SUM($I17:$I27),"-")</f>
        <v>-</v>
      </c>
      <c r="D23" s="622"/>
      <c r="E23" s="623"/>
      <c r="F23" s="620"/>
      <c r="G23" s="332"/>
      <c r="H23" s="340"/>
      <c r="I23" s="341"/>
      <c r="J23" s="202" t="str">
        <f t="shared" si="12"/>
        <v>-</v>
      </c>
      <c r="K23" s="353"/>
      <c r="L23" s="202" t="str">
        <f t="shared" si="13"/>
        <v>-</v>
      </c>
      <c r="M23" s="261" t="str">
        <f t="shared" si="1"/>
        <v/>
      </c>
      <c r="N23" s="202" t="str">
        <f t="shared" si="14"/>
        <v>-</v>
      </c>
      <c r="O23" s="353"/>
      <c r="P23" s="206" t="str">
        <f t="shared" si="15"/>
        <v>-</v>
      </c>
      <c r="Q23" s="359"/>
      <c r="R23" s="213" t="str">
        <f>IF($Q23="","",VLOOKUP($Q23,A3_2!$C$4:$K$38,2,FALSE))</f>
        <v/>
      </c>
      <c r="S23" s="213" t="str">
        <f>IF($Q23="","",VLOOKUP($Q23,A3_2!$C$4:$K$38,3,FALSE))</f>
        <v/>
      </c>
      <c r="T23" s="214" t="str">
        <f>IF($Q23="","",VLOOKUP($Q23,A3_2!$C$4:$K$38,4,FALSE))</f>
        <v/>
      </c>
      <c r="W23" s="181" t="s">
        <v>1770</v>
      </c>
      <c r="X23" s="183"/>
      <c r="Z23" s="181"/>
    </row>
    <row r="24" spans="1:26" ht="21" customHeight="1">
      <c r="A24" s="75"/>
      <c r="C24" s="616" t="s">
        <v>1838</v>
      </c>
      <c r="D24" s="617"/>
      <c r="E24" s="618"/>
      <c r="F24" s="619"/>
      <c r="G24" s="331"/>
      <c r="H24" s="342"/>
      <c r="I24" s="343"/>
      <c r="J24" s="202" t="str">
        <f t="shared" si="12"/>
        <v>-</v>
      </c>
      <c r="K24" s="354"/>
      <c r="L24" s="202" t="str">
        <f t="shared" si="13"/>
        <v>-</v>
      </c>
      <c r="M24" s="261" t="str">
        <f t="shared" si="1"/>
        <v/>
      </c>
      <c r="N24" s="202" t="str">
        <f t="shared" si="14"/>
        <v>-</v>
      </c>
      <c r="O24" s="354"/>
      <c r="P24" s="206" t="str">
        <f t="shared" si="15"/>
        <v>-</v>
      </c>
      <c r="Q24" s="359"/>
      <c r="R24" s="213" t="str">
        <f>IF($Q24="","",VLOOKUP($Q24,A3_2!$C$4:$K$38,2,FALSE))</f>
        <v/>
      </c>
      <c r="S24" s="213" t="str">
        <f>IF($Q24="","",VLOOKUP($Q24,A3_2!$C$4:$K$38,3,FALSE))</f>
        <v/>
      </c>
      <c r="T24" s="214" t="str">
        <f>IF($Q24="","",VLOOKUP($Q24,A3_2!$C$4:$K$38,4,FALSE))</f>
        <v/>
      </c>
      <c r="W24" s="182" t="s">
        <v>1311</v>
      </c>
      <c r="X24" s="10"/>
      <c r="Z24" s="181"/>
    </row>
    <row r="25" spans="1:26" ht="21" customHeight="1">
      <c r="A25" s="75"/>
      <c r="C25" s="621" t="str">
        <f>IFERROR(SUM(M17:M27)/SUM($I17:$I27),"-")</f>
        <v>-</v>
      </c>
      <c r="D25" s="622"/>
      <c r="E25" s="623"/>
      <c r="F25" s="620"/>
      <c r="G25" s="332"/>
      <c r="H25" s="340"/>
      <c r="I25" s="341"/>
      <c r="J25" s="202" t="str">
        <f t="shared" si="12"/>
        <v>-</v>
      </c>
      <c r="K25" s="353"/>
      <c r="L25" s="202" t="str">
        <f t="shared" si="13"/>
        <v>-</v>
      </c>
      <c r="M25" s="261" t="str">
        <f t="shared" si="1"/>
        <v/>
      </c>
      <c r="N25" s="202" t="str">
        <f t="shared" si="14"/>
        <v>-</v>
      </c>
      <c r="O25" s="353"/>
      <c r="P25" s="206" t="str">
        <f t="shared" si="15"/>
        <v>-</v>
      </c>
      <c r="Q25" s="359"/>
      <c r="R25" s="213" t="str">
        <f>IF($Q25="","",VLOOKUP($Q25,A3_2!$C$4:$K$38,2,FALSE))</f>
        <v/>
      </c>
      <c r="S25" s="213" t="str">
        <f>IF($Q25="","",VLOOKUP($Q25,A3_2!$C$4:$K$38,3,FALSE))</f>
        <v/>
      </c>
      <c r="T25" s="214" t="str">
        <f>IF($Q25="","",VLOOKUP($Q25,A3_2!$C$4:$K$38,4,FALSE))</f>
        <v/>
      </c>
      <c r="W25" s="10"/>
      <c r="X25" s="10"/>
    </row>
    <row r="26" spans="1:26" ht="21" customHeight="1">
      <c r="A26" s="75"/>
      <c r="C26" s="616" t="s">
        <v>1854</v>
      </c>
      <c r="D26" s="617"/>
      <c r="E26" s="618"/>
      <c r="F26" s="619"/>
      <c r="G26" s="331"/>
      <c r="H26" s="342"/>
      <c r="I26" s="343"/>
      <c r="J26" s="202" t="str">
        <f t="shared" si="12"/>
        <v>-</v>
      </c>
      <c r="K26" s="354"/>
      <c r="L26" s="202" t="str">
        <f t="shared" si="13"/>
        <v>-</v>
      </c>
      <c r="M26" s="261" t="str">
        <f t="shared" si="1"/>
        <v/>
      </c>
      <c r="N26" s="202" t="str">
        <f t="shared" si="14"/>
        <v>-</v>
      </c>
      <c r="O26" s="354"/>
      <c r="P26" s="206" t="str">
        <f t="shared" si="15"/>
        <v>-</v>
      </c>
      <c r="Q26" s="359"/>
      <c r="R26" s="213" t="str">
        <f>IF($Q26="","",VLOOKUP($Q26,A3_2!$C$4:$K$38,2,FALSE))</f>
        <v/>
      </c>
      <c r="S26" s="213" t="str">
        <f>IF($Q26="","",VLOOKUP($Q26,A3_2!$C$4:$K$38,3,FALSE))</f>
        <v/>
      </c>
      <c r="T26" s="214" t="str">
        <f>IF($Q26="","",VLOOKUP($Q26,A3_2!$C$4:$K$38,4,FALSE))</f>
        <v/>
      </c>
      <c r="W26" s="10"/>
      <c r="X26" s="10"/>
    </row>
    <row r="27" spans="1:26" ht="21" customHeight="1" thickBot="1">
      <c r="A27" s="75"/>
      <c r="C27" s="643" t="str">
        <f>IFERROR(SUM(O17:O27)/SUM($I17:$I27),"-")</f>
        <v>-</v>
      </c>
      <c r="D27" s="644"/>
      <c r="E27" s="645"/>
      <c r="F27" s="620"/>
      <c r="G27" s="347"/>
      <c r="H27" s="345"/>
      <c r="I27" s="346"/>
      <c r="J27" s="203" t="str">
        <f t="shared" si="12"/>
        <v>-</v>
      </c>
      <c r="K27" s="355"/>
      <c r="L27" s="203" t="str">
        <f t="shared" si="13"/>
        <v>-</v>
      </c>
      <c r="M27" s="262" t="str">
        <f t="shared" si="1"/>
        <v/>
      </c>
      <c r="N27" s="203" t="str">
        <f t="shared" si="14"/>
        <v>-</v>
      </c>
      <c r="O27" s="355"/>
      <c r="P27" s="207" t="str">
        <f t="shared" si="15"/>
        <v>-</v>
      </c>
      <c r="Q27" s="359"/>
      <c r="R27" s="213" t="str">
        <f>IF($Q27="","",VLOOKUP($Q27,A3_2!$C$4:$K$38,2,FALSE))</f>
        <v/>
      </c>
      <c r="S27" s="213" t="str">
        <f>IF($Q27="","",VLOOKUP($Q27,A3_2!$C$4:$K$38,3,FALSE))</f>
        <v/>
      </c>
      <c r="T27" s="214" t="str">
        <f>IF($Q27="","",VLOOKUP($Q27,A3_2!$C$4:$K$38,4,FALSE))</f>
        <v/>
      </c>
      <c r="W27" s="10"/>
    </row>
    <row r="28" spans="1:26" ht="21" customHeight="1" thickTop="1">
      <c r="A28" s="75"/>
      <c r="C28" s="638" t="s">
        <v>1782</v>
      </c>
      <c r="D28" s="639"/>
      <c r="E28" s="639"/>
      <c r="F28" s="640"/>
      <c r="G28" s="329"/>
      <c r="H28" s="335"/>
      <c r="I28" s="336"/>
      <c r="J28" s="201" t="str">
        <f>IF(I28="","-",I28/SUM($I$28:$I$38))</f>
        <v>-</v>
      </c>
      <c r="K28" s="351"/>
      <c r="L28" s="201" t="str">
        <f>IF(K28="","-",K28/SUM($I$28:$I$38))</f>
        <v>-</v>
      </c>
      <c r="M28" s="260" t="str">
        <f t="shared" si="1"/>
        <v/>
      </c>
      <c r="N28" s="201" t="str">
        <f>IF(M28="","-",M28/SUM($I$28:$I$38))</f>
        <v>-</v>
      </c>
      <c r="O28" s="351"/>
      <c r="P28" s="205" t="str">
        <f>IF(O28="","-",O28/SUM($I$28:$I$38))</f>
        <v>-</v>
      </c>
      <c r="Q28" s="357"/>
      <c r="R28" s="209" t="str">
        <f>IF($Q28="","",VLOOKUP($Q28,A3_2!$C$4:$K$38,2,FALSE))</f>
        <v/>
      </c>
      <c r="S28" s="209" t="str">
        <f>IF($Q28="","",VLOOKUP($Q28,A3_2!$C$4:$K$38,3,FALSE))</f>
        <v/>
      </c>
      <c r="T28" s="210" t="str">
        <f>IF($Q28="","",VLOOKUP($Q28,A3_2!$C$4:$K$38,4,FALSE))</f>
        <v/>
      </c>
      <c r="W28" s="74"/>
    </row>
    <row r="29" spans="1:26" ht="21" customHeight="1">
      <c r="A29" s="75"/>
      <c r="C29" s="114" t="s">
        <v>1778</v>
      </c>
      <c r="D29" s="641"/>
      <c r="E29" s="641"/>
      <c r="F29" s="642"/>
      <c r="G29" s="330"/>
      <c r="H29" s="338"/>
      <c r="I29" s="339"/>
      <c r="J29" s="202" t="str">
        <f t="shared" ref="J29:J38" si="16">IF(I29="","-",I29/SUM($I$28:$I$38))</f>
        <v>-</v>
      </c>
      <c r="K29" s="352"/>
      <c r="L29" s="202" t="str">
        <f t="shared" ref="L29:L38" si="17">IF(K29="","-",K29/SUM($I$28:$I$38))</f>
        <v>-</v>
      </c>
      <c r="M29" s="261" t="str">
        <f t="shared" si="1"/>
        <v/>
      </c>
      <c r="N29" s="202" t="str">
        <f t="shared" ref="N29:N38" si="18">IF(M29="","-",M29/SUM($I$28:$I$38))</f>
        <v>-</v>
      </c>
      <c r="O29" s="352"/>
      <c r="P29" s="206" t="str">
        <f t="shared" ref="P29:P38" si="19">IF(O29="","-",O29/SUM($I$28:$I$38))</f>
        <v>-</v>
      </c>
      <c r="Q29" s="358"/>
      <c r="R29" s="211" t="str">
        <f>IF($Q29="","",VLOOKUP($Q29,A3_2!$C$4:$K$38,2,FALSE))</f>
        <v/>
      </c>
      <c r="S29" s="211" t="str">
        <f>IF($Q29="","",VLOOKUP($Q29,A3_2!$C$4:$K$38,3,FALSE))</f>
        <v/>
      </c>
      <c r="T29" s="212" t="str">
        <f>IF($Q29="","",VLOOKUP($Q29,A3_2!$C$4:$K$38,4,FALSE))</f>
        <v/>
      </c>
      <c r="W29" s="74"/>
    </row>
    <row r="30" spans="1:26" ht="21" customHeight="1">
      <c r="A30" s="75"/>
      <c r="C30" s="628"/>
      <c r="D30" s="629"/>
      <c r="E30" s="630"/>
      <c r="F30" s="91" t="s">
        <v>1779</v>
      </c>
      <c r="G30" s="330"/>
      <c r="H30" s="338"/>
      <c r="I30" s="339"/>
      <c r="J30" s="202" t="str">
        <f t="shared" si="16"/>
        <v>-</v>
      </c>
      <c r="K30" s="352"/>
      <c r="L30" s="202" t="str">
        <f t="shared" si="17"/>
        <v>-</v>
      </c>
      <c r="M30" s="261" t="str">
        <f t="shared" si="1"/>
        <v/>
      </c>
      <c r="N30" s="202" t="str">
        <f t="shared" si="18"/>
        <v>-</v>
      </c>
      <c r="O30" s="352"/>
      <c r="P30" s="206" t="str">
        <f t="shared" si="19"/>
        <v>-</v>
      </c>
      <c r="Q30" s="358"/>
      <c r="R30" s="211" t="str">
        <f>IF($Q30="","",VLOOKUP($Q30,A3_2!$C$4:$K$38,2,FALSE))</f>
        <v/>
      </c>
      <c r="S30" s="211" t="str">
        <f>IF($Q30="","",VLOOKUP($Q30,A3_2!$C$4:$K$38,3,FALSE))</f>
        <v/>
      </c>
      <c r="T30" s="212" t="str">
        <f>IF($Q30="","",VLOOKUP($Q30,A3_2!$C$4:$K$38,4,FALSE))</f>
        <v/>
      </c>
      <c r="W30" s="74"/>
    </row>
    <row r="31" spans="1:26" ht="21" customHeight="1">
      <c r="A31" s="75"/>
      <c r="C31" s="631" t="s">
        <v>1842</v>
      </c>
      <c r="D31" s="632"/>
      <c r="E31" s="632"/>
      <c r="F31" s="619"/>
      <c r="G31" s="330"/>
      <c r="H31" s="338"/>
      <c r="I31" s="339"/>
      <c r="J31" s="202" t="str">
        <f t="shared" si="16"/>
        <v>-</v>
      </c>
      <c r="K31" s="352"/>
      <c r="L31" s="202" t="str">
        <f t="shared" si="17"/>
        <v>-</v>
      </c>
      <c r="M31" s="261" t="str">
        <f t="shared" si="1"/>
        <v/>
      </c>
      <c r="N31" s="202" t="str">
        <f t="shared" si="18"/>
        <v>-</v>
      </c>
      <c r="O31" s="352"/>
      <c r="P31" s="206" t="str">
        <f t="shared" si="19"/>
        <v>-</v>
      </c>
      <c r="Q31" s="358"/>
      <c r="R31" s="211" t="str">
        <f>IF($Q31="","",VLOOKUP($Q31,A3_2!$C$4:$K$38,2,FALSE))</f>
        <v/>
      </c>
      <c r="S31" s="211" t="str">
        <f>IF($Q31="","",VLOOKUP($Q31,A3_2!$C$4:$K$38,3,FALSE))</f>
        <v/>
      </c>
      <c r="T31" s="212" t="str">
        <f>IF($Q31="","",VLOOKUP($Q31,A3_2!$C$4:$K$38,4,FALSE))</f>
        <v/>
      </c>
      <c r="W31" s="74"/>
    </row>
    <row r="32" spans="1:26" ht="21" customHeight="1">
      <c r="A32" s="75"/>
      <c r="C32" s="633"/>
      <c r="D32" s="634"/>
      <c r="E32" s="634"/>
      <c r="F32" s="620"/>
      <c r="G32" s="330"/>
      <c r="H32" s="338"/>
      <c r="I32" s="339"/>
      <c r="J32" s="202" t="str">
        <f t="shared" si="16"/>
        <v>-</v>
      </c>
      <c r="K32" s="352"/>
      <c r="L32" s="202" t="str">
        <f t="shared" si="17"/>
        <v>-</v>
      </c>
      <c r="M32" s="261" t="str">
        <f t="shared" si="1"/>
        <v/>
      </c>
      <c r="N32" s="202" t="str">
        <f t="shared" si="18"/>
        <v>-</v>
      </c>
      <c r="O32" s="352"/>
      <c r="P32" s="206" t="str">
        <f t="shared" si="19"/>
        <v>-</v>
      </c>
      <c r="Q32" s="358"/>
      <c r="R32" s="211" t="str">
        <f>IF($Q32="","",VLOOKUP($Q32,A3_2!$C$4:$K$38,2,FALSE))</f>
        <v/>
      </c>
      <c r="S32" s="211" t="str">
        <f>IF($Q32="","",VLOOKUP($Q32,A3_2!$C$4:$K$38,3,FALSE))</f>
        <v/>
      </c>
      <c r="T32" s="212" t="str">
        <f>IF($Q32="","",VLOOKUP($Q32,A3_2!$C$4:$K$38,4,FALSE))</f>
        <v/>
      </c>
      <c r="W32" s="74"/>
    </row>
    <row r="33" spans="1:23" ht="21" customHeight="1">
      <c r="A33" s="75"/>
      <c r="C33" s="635" t="s">
        <v>1841</v>
      </c>
      <c r="D33" s="636"/>
      <c r="E33" s="637"/>
      <c r="F33" s="619"/>
      <c r="G33" s="331"/>
      <c r="H33" s="342"/>
      <c r="I33" s="343"/>
      <c r="J33" s="202" t="str">
        <f t="shared" si="16"/>
        <v>-</v>
      </c>
      <c r="K33" s="354"/>
      <c r="L33" s="202" t="str">
        <f t="shared" si="17"/>
        <v>-</v>
      </c>
      <c r="M33" s="261" t="str">
        <f t="shared" si="1"/>
        <v/>
      </c>
      <c r="N33" s="202" t="str">
        <f t="shared" si="18"/>
        <v>-</v>
      </c>
      <c r="O33" s="354"/>
      <c r="P33" s="206" t="str">
        <f t="shared" si="19"/>
        <v>-</v>
      </c>
      <c r="Q33" s="359"/>
      <c r="R33" s="211" t="str">
        <f>IF($Q33="","",VLOOKUP($Q33,A3_2!$C$4:$K$38,2,FALSE))</f>
        <v/>
      </c>
      <c r="S33" s="211" t="str">
        <f>IF($Q33="","",VLOOKUP($Q33,A3_2!$C$4:$K$38,3,FALSE))</f>
        <v/>
      </c>
      <c r="T33" s="212" t="str">
        <f>IF($Q33="","",VLOOKUP($Q33,A3_2!$C$4:$K$38,4,FALSE))</f>
        <v/>
      </c>
      <c r="W33" s="74"/>
    </row>
    <row r="34" spans="1:23" ht="21" customHeight="1">
      <c r="A34" s="75"/>
      <c r="C34" s="621" t="str">
        <f>IFERROR(SUM(K28:K38)/SUM($I28:$I38),"-")</f>
        <v>-</v>
      </c>
      <c r="D34" s="622"/>
      <c r="E34" s="623"/>
      <c r="F34" s="620"/>
      <c r="G34" s="332"/>
      <c r="H34" s="340"/>
      <c r="I34" s="341"/>
      <c r="J34" s="202" t="str">
        <f t="shared" si="16"/>
        <v>-</v>
      </c>
      <c r="K34" s="353"/>
      <c r="L34" s="202" t="str">
        <f t="shared" si="17"/>
        <v>-</v>
      </c>
      <c r="M34" s="261" t="str">
        <f t="shared" si="1"/>
        <v/>
      </c>
      <c r="N34" s="202" t="str">
        <f t="shared" si="18"/>
        <v>-</v>
      </c>
      <c r="O34" s="353"/>
      <c r="P34" s="206" t="str">
        <f t="shared" si="19"/>
        <v>-</v>
      </c>
      <c r="Q34" s="359"/>
      <c r="R34" s="213" t="str">
        <f>IF($Q34="","",VLOOKUP($Q34,A3_2!$C$4:$K$38,2,FALSE))</f>
        <v/>
      </c>
      <c r="S34" s="213" t="str">
        <f>IF($Q34="","",VLOOKUP($Q34,A3_2!$C$4:$K$38,3,FALSE))</f>
        <v/>
      </c>
      <c r="T34" s="214" t="str">
        <f>IF($Q34="","",VLOOKUP($Q34,A3_2!$C$4:$K$38,4,FALSE))</f>
        <v/>
      </c>
      <c r="W34" s="74"/>
    </row>
    <row r="35" spans="1:23" ht="21" customHeight="1">
      <c r="A35" s="75"/>
      <c r="C35" s="616" t="s">
        <v>1838</v>
      </c>
      <c r="D35" s="617"/>
      <c r="E35" s="618"/>
      <c r="F35" s="619"/>
      <c r="G35" s="331"/>
      <c r="H35" s="342"/>
      <c r="I35" s="343"/>
      <c r="J35" s="202" t="str">
        <f t="shared" si="16"/>
        <v>-</v>
      </c>
      <c r="K35" s="354"/>
      <c r="L35" s="202" t="str">
        <f t="shared" si="17"/>
        <v>-</v>
      </c>
      <c r="M35" s="261" t="str">
        <f t="shared" si="1"/>
        <v/>
      </c>
      <c r="N35" s="202" t="str">
        <f t="shared" si="18"/>
        <v>-</v>
      </c>
      <c r="O35" s="354"/>
      <c r="P35" s="206" t="str">
        <f t="shared" si="19"/>
        <v>-</v>
      </c>
      <c r="Q35" s="359"/>
      <c r="R35" s="213" t="str">
        <f>IF($Q35="","",VLOOKUP($Q35,A3_2!$C$4:$K$38,2,FALSE))</f>
        <v/>
      </c>
      <c r="S35" s="213" t="str">
        <f>IF($Q35="","",VLOOKUP($Q35,A3_2!$C$4:$K$38,3,FALSE))</f>
        <v/>
      </c>
      <c r="T35" s="214" t="str">
        <f>IF($Q35="","",VLOOKUP($Q35,A3_2!$C$4:$K$38,4,FALSE))</f>
        <v/>
      </c>
      <c r="W35" s="74"/>
    </row>
    <row r="36" spans="1:23" ht="21" customHeight="1">
      <c r="A36" s="75"/>
      <c r="C36" s="621" t="str">
        <f>IFERROR(SUM(M28:M38)/SUM($I28:$I38),"-")</f>
        <v>-</v>
      </c>
      <c r="D36" s="622"/>
      <c r="E36" s="623"/>
      <c r="F36" s="620"/>
      <c r="G36" s="332"/>
      <c r="H36" s="340"/>
      <c r="I36" s="341"/>
      <c r="J36" s="202" t="str">
        <f t="shared" si="16"/>
        <v>-</v>
      </c>
      <c r="K36" s="353"/>
      <c r="L36" s="202" t="str">
        <f t="shared" si="17"/>
        <v>-</v>
      </c>
      <c r="M36" s="261" t="str">
        <f t="shared" si="1"/>
        <v/>
      </c>
      <c r="N36" s="202" t="str">
        <f t="shared" si="18"/>
        <v>-</v>
      </c>
      <c r="O36" s="353"/>
      <c r="P36" s="206" t="str">
        <f t="shared" si="19"/>
        <v>-</v>
      </c>
      <c r="Q36" s="359"/>
      <c r="R36" s="213" t="str">
        <f>IF($Q36="","",VLOOKUP($Q36,A3_2!$C$4:$K$38,2,FALSE))</f>
        <v/>
      </c>
      <c r="S36" s="213" t="str">
        <f>IF($Q36="","",VLOOKUP($Q36,A3_2!$C$4:$K$38,3,FALSE))</f>
        <v/>
      </c>
      <c r="T36" s="214" t="str">
        <f>IF($Q36="","",VLOOKUP($Q36,A3_2!$C$4:$K$38,4,FALSE))</f>
        <v/>
      </c>
      <c r="W36" s="74"/>
    </row>
    <row r="37" spans="1:23" ht="21" customHeight="1">
      <c r="A37" s="75"/>
      <c r="C37" s="616" t="s">
        <v>1854</v>
      </c>
      <c r="D37" s="617"/>
      <c r="E37" s="618"/>
      <c r="F37" s="619"/>
      <c r="G37" s="331"/>
      <c r="H37" s="342"/>
      <c r="I37" s="343"/>
      <c r="J37" s="202" t="str">
        <f t="shared" si="16"/>
        <v>-</v>
      </c>
      <c r="K37" s="354"/>
      <c r="L37" s="202" t="str">
        <f t="shared" si="17"/>
        <v>-</v>
      </c>
      <c r="M37" s="261" t="str">
        <f t="shared" si="1"/>
        <v/>
      </c>
      <c r="N37" s="202" t="str">
        <f t="shared" si="18"/>
        <v>-</v>
      </c>
      <c r="O37" s="354"/>
      <c r="P37" s="206" t="str">
        <f t="shared" si="19"/>
        <v>-</v>
      </c>
      <c r="Q37" s="359"/>
      <c r="R37" s="213" t="str">
        <f>IF($Q37="","",VLOOKUP($Q37,A3_2!$C$4:$K$38,2,FALSE))</f>
        <v/>
      </c>
      <c r="S37" s="213" t="str">
        <f>IF($Q37="","",VLOOKUP($Q37,A3_2!$C$4:$K$38,3,FALSE))</f>
        <v/>
      </c>
      <c r="T37" s="214" t="str">
        <f>IF($Q37="","",VLOOKUP($Q37,A3_2!$C$4:$K$38,4,FALSE))</f>
        <v/>
      </c>
      <c r="W37" s="74"/>
    </row>
    <row r="38" spans="1:23" ht="21" customHeight="1" thickBot="1">
      <c r="A38" s="75"/>
      <c r="C38" s="643" t="str">
        <f>IFERROR(SUM(O28:O38)/SUM($I28:$I38),"-")</f>
        <v>-</v>
      </c>
      <c r="D38" s="644"/>
      <c r="E38" s="645"/>
      <c r="F38" s="620"/>
      <c r="G38" s="347"/>
      <c r="H38" s="345"/>
      <c r="I38" s="346"/>
      <c r="J38" s="203" t="str">
        <f t="shared" si="16"/>
        <v>-</v>
      </c>
      <c r="K38" s="355"/>
      <c r="L38" s="203" t="str">
        <f t="shared" si="17"/>
        <v>-</v>
      </c>
      <c r="M38" s="262" t="str">
        <f t="shared" si="1"/>
        <v/>
      </c>
      <c r="N38" s="203" t="str">
        <f t="shared" si="18"/>
        <v>-</v>
      </c>
      <c r="O38" s="355"/>
      <c r="P38" s="207" t="str">
        <f t="shared" si="19"/>
        <v>-</v>
      </c>
      <c r="Q38" s="359"/>
      <c r="R38" s="213" t="str">
        <f>IF($Q38="","",VLOOKUP($Q38,A3_2!$C$4:$K$38,2,FALSE))</f>
        <v/>
      </c>
      <c r="S38" s="213" t="str">
        <f>IF($Q38="","",VLOOKUP($Q38,A3_2!$C$4:$K$38,3,FALSE))</f>
        <v/>
      </c>
      <c r="T38" s="214" t="str">
        <f>IF($Q38="","",VLOOKUP($Q38,A3_2!$C$4:$K$38,4,FALSE))</f>
        <v/>
      </c>
      <c r="W38" s="74"/>
    </row>
    <row r="39" spans="1:23" ht="21" customHeight="1" thickTop="1">
      <c r="A39" s="75"/>
      <c r="C39" s="638" t="s">
        <v>1783</v>
      </c>
      <c r="D39" s="639"/>
      <c r="E39" s="639"/>
      <c r="F39" s="640"/>
      <c r="G39" s="329"/>
      <c r="H39" s="335"/>
      <c r="I39" s="336"/>
      <c r="J39" s="201" t="str">
        <f>IF(I39="","-",I39/SUM($I$39:$I$49))</f>
        <v>-</v>
      </c>
      <c r="K39" s="351"/>
      <c r="L39" s="201" t="str">
        <f>IF(K39="","-",K39/SUM($I$39:$I$49))</f>
        <v>-</v>
      </c>
      <c r="M39" s="260" t="str">
        <f t="shared" si="1"/>
        <v/>
      </c>
      <c r="N39" s="201" t="str">
        <f>IF(M39="","-",M39/SUM($I$39:$I$49))</f>
        <v>-</v>
      </c>
      <c r="O39" s="351"/>
      <c r="P39" s="205" t="str">
        <f>IF(O39="","-",O39/SUM($I$39:$I$49))</f>
        <v>-</v>
      </c>
      <c r="Q39" s="357"/>
      <c r="R39" s="209" t="str">
        <f>IF($Q39="","",VLOOKUP($Q39,A3_2!$C$4:$K$38,2,FALSE))</f>
        <v/>
      </c>
      <c r="S39" s="209" t="str">
        <f>IF($Q39="","",VLOOKUP($Q39,A3_2!$C$4:$K$38,3,FALSE))</f>
        <v/>
      </c>
      <c r="T39" s="210" t="str">
        <f>IF($Q39="","",VLOOKUP($Q39,A3_2!$C$4:$K$38,4,FALSE))</f>
        <v/>
      </c>
      <c r="W39" s="74"/>
    </row>
    <row r="40" spans="1:23" ht="21" customHeight="1">
      <c r="A40" s="75"/>
      <c r="C40" s="114" t="s">
        <v>1778</v>
      </c>
      <c r="D40" s="641"/>
      <c r="E40" s="641"/>
      <c r="F40" s="642"/>
      <c r="G40" s="330"/>
      <c r="H40" s="338"/>
      <c r="I40" s="339"/>
      <c r="J40" s="202" t="str">
        <f t="shared" ref="J40:J49" si="20">IF(I40="","-",I40/SUM($I$39:$I$49))</f>
        <v>-</v>
      </c>
      <c r="K40" s="352"/>
      <c r="L40" s="202" t="str">
        <f t="shared" ref="L40:L49" si="21">IF(K40="","-",K40/SUM($I$39:$I$49))</f>
        <v>-</v>
      </c>
      <c r="M40" s="261" t="str">
        <f t="shared" si="1"/>
        <v/>
      </c>
      <c r="N40" s="202" t="str">
        <f t="shared" ref="N40:N49" si="22">IF(M40="","-",M40/SUM($I$39:$I$49))</f>
        <v>-</v>
      </c>
      <c r="O40" s="352"/>
      <c r="P40" s="206" t="str">
        <f t="shared" ref="P40:P49" si="23">IF(O40="","-",O40/SUM($I$39:$I$49))</f>
        <v>-</v>
      </c>
      <c r="Q40" s="358"/>
      <c r="R40" s="211" t="str">
        <f>IF($Q40="","",VLOOKUP($Q40,A3_2!$C$4:$K$38,2,FALSE))</f>
        <v/>
      </c>
      <c r="S40" s="211" t="str">
        <f>IF($Q40="","",VLOOKUP($Q40,A3_2!$C$4:$K$38,3,FALSE))</f>
        <v/>
      </c>
      <c r="T40" s="212" t="str">
        <f>IF($Q40="","",VLOOKUP($Q40,A3_2!$C$4:$K$38,4,FALSE))</f>
        <v/>
      </c>
      <c r="W40" s="74"/>
    </row>
    <row r="41" spans="1:23" ht="21" customHeight="1">
      <c r="A41" s="75"/>
      <c r="C41" s="628"/>
      <c r="D41" s="629"/>
      <c r="E41" s="630"/>
      <c r="F41" s="91" t="s">
        <v>1779</v>
      </c>
      <c r="G41" s="330"/>
      <c r="H41" s="338"/>
      <c r="I41" s="339"/>
      <c r="J41" s="202" t="str">
        <f t="shared" si="20"/>
        <v>-</v>
      </c>
      <c r="K41" s="352"/>
      <c r="L41" s="202" t="str">
        <f t="shared" si="21"/>
        <v>-</v>
      </c>
      <c r="M41" s="261" t="str">
        <f t="shared" si="1"/>
        <v/>
      </c>
      <c r="N41" s="202" t="str">
        <f t="shared" si="22"/>
        <v>-</v>
      </c>
      <c r="O41" s="352"/>
      <c r="P41" s="206" t="str">
        <f t="shared" si="23"/>
        <v>-</v>
      </c>
      <c r="Q41" s="358"/>
      <c r="R41" s="211" t="str">
        <f>IF($Q41="","",VLOOKUP($Q41,A3_2!$C$4:$K$38,2,FALSE))</f>
        <v/>
      </c>
      <c r="S41" s="211" t="str">
        <f>IF($Q41="","",VLOOKUP($Q41,A3_2!$C$4:$K$38,3,FALSE))</f>
        <v/>
      </c>
      <c r="T41" s="212" t="str">
        <f>IF($Q41="","",VLOOKUP($Q41,A3_2!$C$4:$K$38,4,FALSE))</f>
        <v/>
      </c>
      <c r="W41" s="74"/>
    </row>
    <row r="42" spans="1:23" ht="21" customHeight="1">
      <c r="A42" s="75"/>
      <c r="C42" s="631" t="s">
        <v>1842</v>
      </c>
      <c r="D42" s="632"/>
      <c r="E42" s="632"/>
      <c r="F42" s="619"/>
      <c r="G42" s="331"/>
      <c r="H42" s="342"/>
      <c r="I42" s="348"/>
      <c r="J42" s="202" t="str">
        <f t="shared" si="20"/>
        <v>-</v>
      </c>
      <c r="K42" s="354"/>
      <c r="L42" s="202" t="str">
        <f t="shared" si="21"/>
        <v>-</v>
      </c>
      <c r="M42" s="261" t="str">
        <f t="shared" si="1"/>
        <v/>
      </c>
      <c r="N42" s="202" t="str">
        <f t="shared" si="22"/>
        <v>-</v>
      </c>
      <c r="O42" s="354"/>
      <c r="P42" s="206" t="str">
        <f t="shared" si="23"/>
        <v>-</v>
      </c>
      <c r="Q42" s="359"/>
      <c r="R42" s="211" t="str">
        <f>IF($Q42="","",VLOOKUP($Q42,A3_2!$C$4:$K$38,2,FALSE))</f>
        <v/>
      </c>
      <c r="S42" s="211" t="str">
        <f>IF($Q42="","",VLOOKUP($Q42,A3_2!$C$4:$K$38,3,FALSE))</f>
        <v/>
      </c>
      <c r="T42" s="212" t="str">
        <f>IF($Q42="","",VLOOKUP($Q42,A3_2!$C$4:$K$38,4,FALSE))</f>
        <v/>
      </c>
      <c r="W42" s="74"/>
    </row>
    <row r="43" spans="1:23" ht="21" customHeight="1">
      <c r="A43" s="75"/>
      <c r="C43" s="633"/>
      <c r="D43" s="634"/>
      <c r="E43" s="634"/>
      <c r="F43" s="620"/>
      <c r="G43" s="331"/>
      <c r="H43" s="342"/>
      <c r="I43" s="348"/>
      <c r="J43" s="202" t="str">
        <f t="shared" si="20"/>
        <v>-</v>
      </c>
      <c r="K43" s="354"/>
      <c r="L43" s="202" t="str">
        <f t="shared" si="21"/>
        <v>-</v>
      </c>
      <c r="M43" s="261" t="str">
        <f t="shared" si="1"/>
        <v/>
      </c>
      <c r="N43" s="202" t="str">
        <f t="shared" si="22"/>
        <v>-</v>
      </c>
      <c r="O43" s="354"/>
      <c r="P43" s="206" t="str">
        <f t="shared" si="23"/>
        <v>-</v>
      </c>
      <c r="Q43" s="359"/>
      <c r="R43" s="211" t="str">
        <f>IF($Q43="","",VLOOKUP($Q43,A3_2!$C$4:$K$38,2,FALSE))</f>
        <v/>
      </c>
      <c r="S43" s="211" t="str">
        <f>IF($Q43="","",VLOOKUP($Q43,A3_2!$C$4:$K$38,3,FALSE))</f>
        <v/>
      </c>
      <c r="T43" s="212" t="str">
        <f>IF($Q43="","",VLOOKUP($Q43,A3_2!$C$4:$K$38,4,FALSE))</f>
        <v/>
      </c>
      <c r="W43" s="74"/>
    </row>
    <row r="44" spans="1:23" ht="21" customHeight="1">
      <c r="A44" s="75"/>
      <c r="C44" s="635" t="s">
        <v>1841</v>
      </c>
      <c r="D44" s="636"/>
      <c r="E44" s="637"/>
      <c r="F44" s="619"/>
      <c r="G44" s="331"/>
      <c r="H44" s="342"/>
      <c r="I44" s="343"/>
      <c r="J44" s="202" t="str">
        <f t="shared" si="20"/>
        <v>-</v>
      </c>
      <c r="K44" s="354"/>
      <c r="L44" s="202" t="str">
        <f t="shared" si="21"/>
        <v>-</v>
      </c>
      <c r="M44" s="261" t="str">
        <f t="shared" si="1"/>
        <v/>
      </c>
      <c r="N44" s="202" t="str">
        <f t="shared" si="22"/>
        <v>-</v>
      </c>
      <c r="O44" s="354"/>
      <c r="P44" s="206" t="str">
        <f t="shared" si="23"/>
        <v>-</v>
      </c>
      <c r="Q44" s="359"/>
      <c r="R44" s="211" t="str">
        <f>IF($Q44="","",VLOOKUP($Q44,A3_2!$C$4:$K$38,2,FALSE))</f>
        <v/>
      </c>
      <c r="S44" s="211" t="str">
        <f>IF($Q44="","",VLOOKUP($Q44,A3_2!$C$4:$K$38,3,FALSE))</f>
        <v/>
      </c>
      <c r="T44" s="212" t="str">
        <f>IF($Q44="","",VLOOKUP($Q44,A3_2!$C$4:$K$38,4,FALSE))</f>
        <v/>
      </c>
      <c r="W44" s="74"/>
    </row>
    <row r="45" spans="1:23" ht="21" customHeight="1">
      <c r="A45" s="75"/>
      <c r="C45" s="621" t="str">
        <f>IFERROR(SUM(K39:K49)/SUM($I39:$I49),"-")</f>
        <v>-</v>
      </c>
      <c r="D45" s="622"/>
      <c r="E45" s="623"/>
      <c r="F45" s="620"/>
      <c r="G45" s="332"/>
      <c r="H45" s="340"/>
      <c r="I45" s="341"/>
      <c r="J45" s="202" t="str">
        <f t="shared" si="20"/>
        <v>-</v>
      </c>
      <c r="K45" s="353"/>
      <c r="L45" s="202" t="str">
        <f t="shared" si="21"/>
        <v>-</v>
      </c>
      <c r="M45" s="261" t="str">
        <f t="shared" si="1"/>
        <v/>
      </c>
      <c r="N45" s="202" t="str">
        <f t="shared" si="22"/>
        <v>-</v>
      </c>
      <c r="O45" s="353"/>
      <c r="P45" s="206" t="str">
        <f t="shared" si="23"/>
        <v>-</v>
      </c>
      <c r="Q45" s="359"/>
      <c r="R45" s="213" t="str">
        <f>IF($Q45="","",VLOOKUP($Q45,A3_2!$C$4:$K$38,2,FALSE))</f>
        <v/>
      </c>
      <c r="S45" s="213" t="str">
        <f>IF($Q45="","",VLOOKUP($Q45,A3_2!$C$4:$K$38,3,FALSE))</f>
        <v/>
      </c>
      <c r="T45" s="214" t="str">
        <f>IF($Q45="","",VLOOKUP($Q45,A3_2!$C$4:$K$38,4,FALSE))</f>
        <v/>
      </c>
      <c r="W45" s="74"/>
    </row>
    <row r="46" spans="1:23" ht="21" customHeight="1">
      <c r="A46" s="75"/>
      <c r="C46" s="616" t="s">
        <v>1838</v>
      </c>
      <c r="D46" s="617"/>
      <c r="E46" s="618"/>
      <c r="F46" s="619"/>
      <c r="G46" s="331"/>
      <c r="H46" s="342"/>
      <c r="I46" s="343"/>
      <c r="J46" s="202" t="str">
        <f t="shared" si="20"/>
        <v>-</v>
      </c>
      <c r="K46" s="354"/>
      <c r="L46" s="202" t="str">
        <f t="shared" si="21"/>
        <v>-</v>
      </c>
      <c r="M46" s="261" t="str">
        <f t="shared" si="1"/>
        <v/>
      </c>
      <c r="N46" s="202" t="str">
        <f t="shared" si="22"/>
        <v>-</v>
      </c>
      <c r="O46" s="354"/>
      <c r="P46" s="206" t="str">
        <f t="shared" si="23"/>
        <v>-</v>
      </c>
      <c r="Q46" s="359"/>
      <c r="R46" s="213" t="str">
        <f>IF($Q46="","",VLOOKUP($Q46,A3_2!$C$4:$K$38,2,FALSE))</f>
        <v/>
      </c>
      <c r="S46" s="213" t="str">
        <f>IF($Q46="","",VLOOKUP($Q46,A3_2!$C$4:$K$38,3,FALSE))</f>
        <v/>
      </c>
      <c r="T46" s="214" t="str">
        <f>IF($Q46="","",VLOOKUP($Q46,A3_2!$C$4:$K$38,4,FALSE))</f>
        <v/>
      </c>
      <c r="W46" s="74"/>
    </row>
    <row r="47" spans="1:23" ht="21" customHeight="1">
      <c r="A47" s="75"/>
      <c r="C47" s="621" t="str">
        <f>IFERROR(SUM(M39:M49)/SUM($I39:$I49),"-")</f>
        <v>-</v>
      </c>
      <c r="D47" s="622"/>
      <c r="E47" s="623"/>
      <c r="F47" s="620"/>
      <c r="G47" s="332"/>
      <c r="H47" s="340"/>
      <c r="I47" s="341"/>
      <c r="J47" s="202" t="str">
        <f t="shared" si="20"/>
        <v>-</v>
      </c>
      <c r="K47" s="353"/>
      <c r="L47" s="202" t="str">
        <f t="shared" si="21"/>
        <v>-</v>
      </c>
      <c r="M47" s="261" t="str">
        <f t="shared" si="1"/>
        <v/>
      </c>
      <c r="N47" s="202" t="str">
        <f t="shared" si="22"/>
        <v>-</v>
      </c>
      <c r="O47" s="353"/>
      <c r="P47" s="206" t="str">
        <f t="shared" si="23"/>
        <v>-</v>
      </c>
      <c r="Q47" s="359"/>
      <c r="R47" s="213" t="str">
        <f>IF($Q47="","",VLOOKUP($Q47,A3_2!$C$4:$K$38,2,FALSE))</f>
        <v/>
      </c>
      <c r="S47" s="213" t="str">
        <f>IF($Q47="","",VLOOKUP($Q47,A3_2!$C$4:$K$38,3,FALSE))</f>
        <v/>
      </c>
      <c r="T47" s="214" t="str">
        <f>IF($Q47="","",VLOOKUP($Q47,A3_2!$C$4:$K$38,4,FALSE))</f>
        <v/>
      </c>
      <c r="W47" s="74"/>
    </row>
    <row r="48" spans="1:23" ht="21" customHeight="1">
      <c r="A48" s="75"/>
      <c r="C48" s="616" t="s">
        <v>1854</v>
      </c>
      <c r="D48" s="617"/>
      <c r="E48" s="618"/>
      <c r="F48" s="619"/>
      <c r="G48" s="331"/>
      <c r="H48" s="342"/>
      <c r="I48" s="343"/>
      <c r="J48" s="202" t="str">
        <f t="shared" si="20"/>
        <v>-</v>
      </c>
      <c r="K48" s="354"/>
      <c r="L48" s="202" t="str">
        <f t="shared" si="21"/>
        <v>-</v>
      </c>
      <c r="M48" s="261" t="str">
        <f t="shared" si="1"/>
        <v/>
      </c>
      <c r="N48" s="202" t="str">
        <f t="shared" si="22"/>
        <v>-</v>
      </c>
      <c r="O48" s="354"/>
      <c r="P48" s="206" t="str">
        <f t="shared" si="23"/>
        <v>-</v>
      </c>
      <c r="Q48" s="359"/>
      <c r="R48" s="213" t="str">
        <f>IF($Q48="","",VLOOKUP($Q48,A3_2!$C$4:$K$38,2,FALSE))</f>
        <v/>
      </c>
      <c r="S48" s="213" t="str">
        <f>IF($Q48="","",VLOOKUP($Q48,A3_2!$C$4:$K$38,3,FALSE))</f>
        <v/>
      </c>
      <c r="T48" s="214" t="str">
        <f>IF($Q48="","",VLOOKUP($Q48,A3_2!$C$4:$K$38,4,FALSE))</f>
        <v/>
      </c>
      <c r="W48" s="74"/>
    </row>
    <row r="49" spans="1:23" ht="21" customHeight="1" thickBot="1">
      <c r="A49" s="75"/>
      <c r="C49" s="643" t="str">
        <f>IFERROR(SUM(O39:O49)/SUM($I39:$I49),"-")</f>
        <v>-</v>
      </c>
      <c r="D49" s="644"/>
      <c r="E49" s="645"/>
      <c r="F49" s="620"/>
      <c r="G49" s="347"/>
      <c r="H49" s="345"/>
      <c r="I49" s="346"/>
      <c r="J49" s="203" t="str">
        <f t="shared" si="20"/>
        <v>-</v>
      </c>
      <c r="K49" s="355"/>
      <c r="L49" s="203" t="str">
        <f t="shared" si="21"/>
        <v>-</v>
      </c>
      <c r="M49" s="262" t="str">
        <f t="shared" si="1"/>
        <v/>
      </c>
      <c r="N49" s="203" t="str">
        <f t="shared" si="22"/>
        <v>-</v>
      </c>
      <c r="O49" s="355"/>
      <c r="P49" s="207" t="str">
        <f t="shared" si="23"/>
        <v>-</v>
      </c>
      <c r="Q49" s="359"/>
      <c r="R49" s="213" t="str">
        <f>IF($Q49="","",VLOOKUP($Q49,A3_2!$C$4:$K$38,2,FALSE))</f>
        <v/>
      </c>
      <c r="S49" s="213" t="str">
        <f>IF($Q49="","",VLOOKUP($Q49,A3_2!$C$4:$K$38,3,FALSE))</f>
        <v/>
      </c>
      <c r="T49" s="214" t="str">
        <f>IF($Q49="","",VLOOKUP($Q49,A3_2!$C$4:$K$38,4,FALSE))</f>
        <v/>
      </c>
      <c r="W49" s="74"/>
    </row>
    <row r="50" spans="1:23" ht="21" customHeight="1" thickTop="1">
      <c r="A50" s="75"/>
      <c r="C50" s="638" t="s">
        <v>1784</v>
      </c>
      <c r="D50" s="639"/>
      <c r="E50" s="639"/>
      <c r="F50" s="640"/>
      <c r="G50" s="329"/>
      <c r="H50" s="335"/>
      <c r="I50" s="336"/>
      <c r="J50" s="201" t="str">
        <f t="shared" ref="J50:J60" si="24">IF(I50="","-",I50/SUM($I$50:$I$60))</f>
        <v>-</v>
      </c>
      <c r="K50" s="351"/>
      <c r="L50" s="201" t="str">
        <f t="shared" ref="L50:L60" si="25">IF(K50="","-",K50/SUM($I$50:$I$60))</f>
        <v>-</v>
      </c>
      <c r="M50" s="260" t="str">
        <f t="shared" si="1"/>
        <v/>
      </c>
      <c r="N50" s="201" t="str">
        <f t="shared" ref="N50:N60" si="26">IF(M50="","-",M50/SUM($I$50:$I$60))</f>
        <v>-</v>
      </c>
      <c r="O50" s="351"/>
      <c r="P50" s="205" t="str">
        <f t="shared" ref="P50:P60" si="27">IF(O50="","-",O50/SUM($I$50:$I$60))</f>
        <v>-</v>
      </c>
      <c r="Q50" s="357"/>
      <c r="R50" s="209" t="str">
        <f>IF($Q50="","",VLOOKUP($Q50,A3_2!$C$4:$K$38,2,FALSE))</f>
        <v/>
      </c>
      <c r="S50" s="209" t="str">
        <f>IF($Q50="","",VLOOKUP($Q50,A3_2!$C$4:$K$38,3,FALSE))</f>
        <v/>
      </c>
      <c r="T50" s="210" t="str">
        <f>IF($Q50="","",VLOOKUP($Q50,A3_2!$C$4:$K$38,4,FALSE))</f>
        <v/>
      </c>
      <c r="W50" s="74"/>
    </row>
    <row r="51" spans="1:23" ht="21" customHeight="1">
      <c r="A51" s="75"/>
      <c r="C51" s="114" t="s">
        <v>1778</v>
      </c>
      <c r="D51" s="641"/>
      <c r="E51" s="641"/>
      <c r="F51" s="642"/>
      <c r="G51" s="330"/>
      <c r="H51" s="338"/>
      <c r="I51" s="339"/>
      <c r="J51" s="202" t="str">
        <f t="shared" si="24"/>
        <v>-</v>
      </c>
      <c r="K51" s="352"/>
      <c r="L51" s="202" t="str">
        <f t="shared" si="25"/>
        <v>-</v>
      </c>
      <c r="M51" s="261" t="str">
        <f t="shared" si="1"/>
        <v/>
      </c>
      <c r="N51" s="202" t="str">
        <f t="shared" si="26"/>
        <v>-</v>
      </c>
      <c r="O51" s="352"/>
      <c r="P51" s="206" t="str">
        <f t="shared" si="27"/>
        <v>-</v>
      </c>
      <c r="Q51" s="358"/>
      <c r="R51" s="211" t="str">
        <f>IF($Q51="","",VLOOKUP($Q51,A3_2!$C$4:$K$38,2,FALSE))</f>
        <v/>
      </c>
      <c r="S51" s="211" t="str">
        <f>IF($Q51="","",VLOOKUP($Q51,A3_2!$C$4:$K$38,3,FALSE))</f>
        <v/>
      </c>
      <c r="T51" s="212" t="str">
        <f>IF($Q51="","",VLOOKUP($Q51,A3_2!$C$4:$K$38,4,FALSE))</f>
        <v/>
      </c>
      <c r="W51" s="74"/>
    </row>
    <row r="52" spans="1:23" ht="21" customHeight="1">
      <c r="A52" s="75"/>
      <c r="C52" s="628"/>
      <c r="D52" s="629"/>
      <c r="E52" s="630"/>
      <c r="F52" s="91" t="s">
        <v>1779</v>
      </c>
      <c r="G52" s="330"/>
      <c r="H52" s="338"/>
      <c r="I52" s="339"/>
      <c r="J52" s="202" t="str">
        <f t="shared" si="24"/>
        <v>-</v>
      </c>
      <c r="K52" s="352"/>
      <c r="L52" s="202" t="str">
        <f t="shared" si="25"/>
        <v>-</v>
      </c>
      <c r="M52" s="261" t="str">
        <f t="shared" si="1"/>
        <v/>
      </c>
      <c r="N52" s="202" t="str">
        <f t="shared" si="26"/>
        <v>-</v>
      </c>
      <c r="O52" s="352"/>
      <c r="P52" s="206" t="str">
        <f t="shared" si="27"/>
        <v>-</v>
      </c>
      <c r="Q52" s="358"/>
      <c r="R52" s="211" t="str">
        <f>IF($Q52="","",VLOOKUP($Q52,A3_2!$C$4:$K$38,2,FALSE))</f>
        <v/>
      </c>
      <c r="S52" s="211" t="str">
        <f>IF($Q52="","",VLOOKUP($Q52,A3_2!$C$4:$K$38,3,FALSE))</f>
        <v/>
      </c>
      <c r="T52" s="212" t="str">
        <f>IF($Q52="","",VLOOKUP($Q52,A3_2!$C$4:$K$38,4,FALSE))</f>
        <v/>
      </c>
      <c r="W52" s="74"/>
    </row>
    <row r="53" spans="1:23" ht="21" customHeight="1">
      <c r="A53" s="75"/>
      <c r="C53" s="631" t="s">
        <v>1842</v>
      </c>
      <c r="D53" s="632"/>
      <c r="E53" s="632"/>
      <c r="F53" s="619"/>
      <c r="G53" s="331"/>
      <c r="H53" s="342"/>
      <c r="I53" s="348"/>
      <c r="J53" s="202" t="str">
        <f t="shared" si="24"/>
        <v>-</v>
      </c>
      <c r="K53" s="354"/>
      <c r="L53" s="202" t="str">
        <f t="shared" si="25"/>
        <v>-</v>
      </c>
      <c r="M53" s="261" t="str">
        <f t="shared" si="1"/>
        <v/>
      </c>
      <c r="N53" s="202" t="str">
        <f t="shared" si="26"/>
        <v>-</v>
      </c>
      <c r="O53" s="354"/>
      <c r="P53" s="206" t="str">
        <f t="shared" si="27"/>
        <v>-</v>
      </c>
      <c r="Q53" s="359"/>
      <c r="R53" s="211" t="str">
        <f>IF($Q53="","",VLOOKUP($Q53,A3_2!$C$4:$K$38,2,FALSE))</f>
        <v/>
      </c>
      <c r="S53" s="211" t="str">
        <f>IF($Q53="","",VLOOKUP($Q53,A3_2!$C$4:$K$38,3,FALSE))</f>
        <v/>
      </c>
      <c r="T53" s="212" t="str">
        <f>IF($Q53="","",VLOOKUP($Q53,A3_2!$C$4:$K$38,4,FALSE))</f>
        <v/>
      </c>
      <c r="W53" s="74"/>
    </row>
    <row r="54" spans="1:23" ht="21" customHeight="1">
      <c r="A54" s="75"/>
      <c r="C54" s="633"/>
      <c r="D54" s="634"/>
      <c r="E54" s="634"/>
      <c r="F54" s="620"/>
      <c r="G54" s="331"/>
      <c r="H54" s="342"/>
      <c r="I54" s="348"/>
      <c r="J54" s="202" t="str">
        <f t="shared" si="24"/>
        <v>-</v>
      </c>
      <c r="K54" s="354"/>
      <c r="L54" s="202" t="str">
        <f t="shared" si="25"/>
        <v>-</v>
      </c>
      <c r="M54" s="261" t="str">
        <f t="shared" si="1"/>
        <v/>
      </c>
      <c r="N54" s="202" t="str">
        <f t="shared" si="26"/>
        <v>-</v>
      </c>
      <c r="O54" s="354"/>
      <c r="P54" s="206" t="str">
        <f t="shared" si="27"/>
        <v>-</v>
      </c>
      <c r="Q54" s="359"/>
      <c r="R54" s="211" t="str">
        <f>IF($Q54="","",VLOOKUP($Q54,A3_2!$C$4:$K$38,2,FALSE))</f>
        <v/>
      </c>
      <c r="S54" s="211" t="str">
        <f>IF($Q54="","",VLOOKUP($Q54,A3_2!$C$4:$K$38,3,FALSE))</f>
        <v/>
      </c>
      <c r="T54" s="212" t="str">
        <f>IF($Q54="","",VLOOKUP($Q54,A3_2!$C$4:$K$38,4,FALSE))</f>
        <v/>
      </c>
      <c r="W54" s="74"/>
    </row>
    <row r="55" spans="1:23" ht="21" customHeight="1">
      <c r="A55" s="75"/>
      <c r="C55" s="635" t="s">
        <v>1841</v>
      </c>
      <c r="D55" s="636"/>
      <c r="E55" s="637"/>
      <c r="F55" s="619"/>
      <c r="G55" s="331"/>
      <c r="H55" s="342"/>
      <c r="I55" s="343"/>
      <c r="J55" s="202" t="str">
        <f t="shared" si="24"/>
        <v>-</v>
      </c>
      <c r="K55" s="354"/>
      <c r="L55" s="202" t="str">
        <f t="shared" si="25"/>
        <v>-</v>
      </c>
      <c r="M55" s="261" t="str">
        <f t="shared" si="1"/>
        <v/>
      </c>
      <c r="N55" s="202" t="str">
        <f t="shared" si="26"/>
        <v>-</v>
      </c>
      <c r="O55" s="354"/>
      <c r="P55" s="206" t="str">
        <f t="shared" si="27"/>
        <v>-</v>
      </c>
      <c r="Q55" s="359"/>
      <c r="R55" s="211" t="str">
        <f>IF($Q55="","",VLOOKUP($Q55,A3_2!$C$4:$K$38,2,FALSE))</f>
        <v/>
      </c>
      <c r="S55" s="211" t="str">
        <f>IF($Q55="","",VLOOKUP($Q55,A3_2!$C$4:$K$38,3,FALSE))</f>
        <v/>
      </c>
      <c r="T55" s="212" t="str">
        <f>IF($Q55="","",VLOOKUP($Q55,A3_2!$C$4:$K$38,4,FALSE))</f>
        <v/>
      </c>
      <c r="W55" s="74"/>
    </row>
    <row r="56" spans="1:23" ht="21" customHeight="1">
      <c r="A56" s="75"/>
      <c r="C56" s="621" t="str">
        <f>IFERROR(SUM(K50:K60)/SUM($I50:$I60),"-")</f>
        <v>-</v>
      </c>
      <c r="D56" s="622"/>
      <c r="E56" s="623"/>
      <c r="F56" s="620"/>
      <c r="G56" s="332"/>
      <c r="H56" s="340"/>
      <c r="I56" s="341"/>
      <c r="J56" s="202" t="str">
        <f t="shared" si="24"/>
        <v>-</v>
      </c>
      <c r="K56" s="353"/>
      <c r="L56" s="202" t="str">
        <f t="shared" si="25"/>
        <v>-</v>
      </c>
      <c r="M56" s="261" t="str">
        <f t="shared" si="1"/>
        <v/>
      </c>
      <c r="N56" s="202" t="str">
        <f t="shared" si="26"/>
        <v>-</v>
      </c>
      <c r="O56" s="353"/>
      <c r="P56" s="206" t="str">
        <f t="shared" si="27"/>
        <v>-</v>
      </c>
      <c r="Q56" s="359"/>
      <c r="R56" s="213" t="str">
        <f>IF($Q56="","",VLOOKUP($Q56,A3_2!$C$4:$K$38,2,FALSE))</f>
        <v/>
      </c>
      <c r="S56" s="213" t="str">
        <f>IF($Q56="","",VLOOKUP($Q56,A3_2!$C$4:$K$38,3,FALSE))</f>
        <v/>
      </c>
      <c r="T56" s="214" t="str">
        <f>IF($Q56="","",VLOOKUP($Q56,A3_2!$C$4:$K$38,4,FALSE))</f>
        <v/>
      </c>
      <c r="W56" s="74"/>
    </row>
    <row r="57" spans="1:23" ht="21" customHeight="1">
      <c r="A57" s="75"/>
      <c r="C57" s="616" t="s">
        <v>1838</v>
      </c>
      <c r="D57" s="617"/>
      <c r="E57" s="618"/>
      <c r="F57" s="619"/>
      <c r="G57" s="331"/>
      <c r="H57" s="342"/>
      <c r="I57" s="343"/>
      <c r="J57" s="202" t="str">
        <f t="shared" si="24"/>
        <v>-</v>
      </c>
      <c r="K57" s="354"/>
      <c r="L57" s="202" t="str">
        <f t="shared" si="25"/>
        <v>-</v>
      </c>
      <c r="M57" s="261" t="str">
        <f t="shared" si="1"/>
        <v/>
      </c>
      <c r="N57" s="202" t="str">
        <f t="shared" si="26"/>
        <v>-</v>
      </c>
      <c r="O57" s="354"/>
      <c r="P57" s="206" t="str">
        <f t="shared" si="27"/>
        <v>-</v>
      </c>
      <c r="Q57" s="359"/>
      <c r="R57" s="213" t="str">
        <f>IF($Q57="","",VLOOKUP($Q57,A3_2!$C$4:$K$38,2,FALSE))</f>
        <v/>
      </c>
      <c r="S57" s="213" t="str">
        <f>IF($Q57="","",VLOOKUP($Q57,A3_2!$C$4:$K$38,3,FALSE))</f>
        <v/>
      </c>
      <c r="T57" s="214" t="str">
        <f>IF($Q57="","",VLOOKUP($Q57,A3_2!$C$4:$K$38,4,FALSE))</f>
        <v/>
      </c>
      <c r="W57" s="74"/>
    </row>
    <row r="58" spans="1:23" ht="21" customHeight="1">
      <c r="A58" s="75"/>
      <c r="C58" s="621" t="str">
        <f>IFERROR(SUM(M50:M60)/SUM($I50:$I60),"-")</f>
        <v>-</v>
      </c>
      <c r="D58" s="622"/>
      <c r="E58" s="623"/>
      <c r="F58" s="620"/>
      <c r="G58" s="332"/>
      <c r="H58" s="340"/>
      <c r="I58" s="341"/>
      <c r="J58" s="202" t="str">
        <f t="shared" si="24"/>
        <v>-</v>
      </c>
      <c r="K58" s="353"/>
      <c r="L58" s="202" t="str">
        <f t="shared" si="25"/>
        <v>-</v>
      </c>
      <c r="M58" s="261" t="str">
        <f t="shared" si="1"/>
        <v/>
      </c>
      <c r="N58" s="202" t="str">
        <f t="shared" si="26"/>
        <v>-</v>
      </c>
      <c r="O58" s="353"/>
      <c r="P58" s="206" t="str">
        <f t="shared" si="27"/>
        <v>-</v>
      </c>
      <c r="Q58" s="359"/>
      <c r="R58" s="213" t="str">
        <f>IF($Q58="","",VLOOKUP($Q58,A3_2!$C$4:$K$38,2,FALSE))</f>
        <v/>
      </c>
      <c r="S58" s="213" t="str">
        <f>IF($Q58="","",VLOOKUP($Q58,A3_2!$C$4:$K$38,3,FALSE))</f>
        <v/>
      </c>
      <c r="T58" s="214" t="str">
        <f>IF($Q58="","",VLOOKUP($Q58,A3_2!$C$4:$K$38,4,FALSE))</f>
        <v/>
      </c>
      <c r="W58" s="74"/>
    </row>
    <row r="59" spans="1:23" ht="21" customHeight="1">
      <c r="A59" s="75"/>
      <c r="C59" s="616" t="s">
        <v>1854</v>
      </c>
      <c r="D59" s="617"/>
      <c r="E59" s="618"/>
      <c r="F59" s="619"/>
      <c r="G59" s="331"/>
      <c r="H59" s="342"/>
      <c r="I59" s="343"/>
      <c r="J59" s="202" t="str">
        <f t="shared" si="24"/>
        <v>-</v>
      </c>
      <c r="K59" s="354"/>
      <c r="L59" s="202" t="str">
        <f t="shared" si="25"/>
        <v>-</v>
      </c>
      <c r="M59" s="261" t="str">
        <f t="shared" si="1"/>
        <v/>
      </c>
      <c r="N59" s="202" t="str">
        <f t="shared" si="26"/>
        <v>-</v>
      </c>
      <c r="O59" s="354"/>
      <c r="P59" s="206" t="str">
        <f t="shared" si="27"/>
        <v>-</v>
      </c>
      <c r="Q59" s="359"/>
      <c r="R59" s="213" t="str">
        <f>IF($Q59="","",VLOOKUP($Q59,A3_2!$C$4:$K$38,2,FALSE))</f>
        <v/>
      </c>
      <c r="S59" s="213" t="str">
        <f>IF($Q59="","",VLOOKUP($Q59,A3_2!$C$4:$K$38,3,FALSE))</f>
        <v/>
      </c>
      <c r="T59" s="214" t="str">
        <f>IF($Q59="","",VLOOKUP($Q59,A3_2!$C$4:$K$38,4,FALSE))</f>
        <v/>
      </c>
      <c r="W59" s="74"/>
    </row>
    <row r="60" spans="1:23" ht="21" customHeight="1" thickBot="1">
      <c r="A60" s="75"/>
      <c r="C60" s="625" t="str">
        <f>IFERROR(SUM(O50:O60)/SUM($I50:$I60),"-")</f>
        <v>-</v>
      </c>
      <c r="D60" s="626"/>
      <c r="E60" s="627"/>
      <c r="F60" s="624"/>
      <c r="G60" s="333"/>
      <c r="H60" s="349"/>
      <c r="I60" s="350"/>
      <c r="J60" s="204" t="str">
        <f t="shared" si="24"/>
        <v>-</v>
      </c>
      <c r="K60" s="356"/>
      <c r="L60" s="204" t="str">
        <f t="shared" si="25"/>
        <v>-</v>
      </c>
      <c r="M60" s="263" t="str">
        <f t="shared" si="1"/>
        <v/>
      </c>
      <c r="N60" s="204" t="str">
        <f t="shared" si="26"/>
        <v>-</v>
      </c>
      <c r="O60" s="356"/>
      <c r="P60" s="208" t="str">
        <f t="shared" si="27"/>
        <v>-</v>
      </c>
      <c r="Q60" s="360"/>
      <c r="R60" s="215" t="str">
        <f>IF($Q60="","",VLOOKUP($Q60,A3_2!$C$4:$K$38,2,FALSE))</f>
        <v/>
      </c>
      <c r="S60" s="215" t="str">
        <f>IF($Q60="","",VLOOKUP($Q60,A3_2!$C$4:$K$38,3,FALSE))</f>
        <v/>
      </c>
      <c r="T60" s="216" t="str">
        <f>IF($Q60="","",VLOOKUP($Q60,A3_2!$C$4:$K$38,4,FALSE))</f>
        <v/>
      </c>
      <c r="W60" s="74"/>
    </row>
    <row r="61" spans="1:23" ht="21" customHeight="1" thickTop="1">
      <c r="A61" s="75"/>
      <c r="C61" s="638" t="s">
        <v>2057</v>
      </c>
      <c r="D61" s="639"/>
      <c r="E61" s="639"/>
      <c r="F61" s="640"/>
      <c r="G61" s="329"/>
      <c r="H61" s="335"/>
      <c r="I61" s="336"/>
      <c r="J61" s="201" t="str">
        <f>IF(I61="","-",I61/SUM($I$61:$I$71))</f>
        <v>-</v>
      </c>
      <c r="K61" s="351"/>
      <c r="L61" s="201" t="str">
        <f>IF(K61="","-",K61/SUM($I$61:$I$71))</f>
        <v>-</v>
      </c>
      <c r="M61" s="260" t="str">
        <f t="shared" ref="M61:M104" si="28">IF(K61="","",IF(OR($G61="非再生可能バイオマス",$G61="原子力",$G61="未利用エネルギー",$G61="火力（石炭）",$G61="火力（石油）",$G61="火力（LNG）",$G61="火力（その他）",$G61="卸取引所",$G61="未定"),"",IF(AND($G61="他社から",$H61="非FIT非FIP"),"",K61)))</f>
        <v/>
      </c>
      <c r="N61" s="201" t="str">
        <f>IF(M61="","-",M61/SUM($I$61:$I$71))</f>
        <v>-</v>
      </c>
      <c r="O61" s="351"/>
      <c r="P61" s="205" t="str">
        <f>IF(O61="","-",O61/SUM($I$61:$I$71))</f>
        <v>-</v>
      </c>
      <c r="Q61" s="357"/>
      <c r="R61" s="209" t="str">
        <f>IF($Q61="","",VLOOKUP($Q61,A3_2!$C$4:$K$38,2,FALSE))</f>
        <v/>
      </c>
      <c r="S61" s="209" t="str">
        <f>IF($Q61="","",VLOOKUP($Q61,A3_2!$C$4:$K$38,3,FALSE))</f>
        <v/>
      </c>
      <c r="T61" s="210" t="str">
        <f>IF($Q61="","",VLOOKUP($Q61,A3_2!$C$4:$K$38,4,FALSE))</f>
        <v/>
      </c>
      <c r="W61" s="74"/>
    </row>
    <row r="62" spans="1:23" ht="21" customHeight="1">
      <c r="A62" s="75"/>
      <c r="C62" s="114" t="s">
        <v>1778</v>
      </c>
      <c r="D62" s="641"/>
      <c r="E62" s="641"/>
      <c r="F62" s="642"/>
      <c r="G62" s="330"/>
      <c r="H62" s="338"/>
      <c r="I62" s="339"/>
      <c r="J62" s="202" t="str">
        <f t="shared" ref="J62:J71" si="29">IF(I62="","-",I62/SUM($I$61:$I$71))</f>
        <v>-</v>
      </c>
      <c r="K62" s="352"/>
      <c r="L62" s="202" t="str">
        <f t="shared" ref="L62:L71" si="30">IF(K62="","-",K62/SUM($I$61:$I$71))</f>
        <v>-</v>
      </c>
      <c r="M62" s="261" t="str">
        <f t="shared" si="28"/>
        <v/>
      </c>
      <c r="N62" s="202" t="str">
        <f t="shared" ref="N62:N71" si="31">IF(M62="","-",M62/SUM($I$61:$I$71))</f>
        <v>-</v>
      </c>
      <c r="O62" s="352"/>
      <c r="P62" s="206" t="str">
        <f t="shared" ref="P62:P71" si="32">IF(O62="","-",O62/SUM($I$61:$I$71))</f>
        <v>-</v>
      </c>
      <c r="Q62" s="358"/>
      <c r="R62" s="211" t="str">
        <f>IF($Q62="","",VLOOKUP($Q62,A3_2!$C$4:$K$38,2,FALSE))</f>
        <v/>
      </c>
      <c r="S62" s="211" t="str">
        <f>IF($Q62="","",VLOOKUP($Q62,A3_2!$C$4:$K$38,3,FALSE))</f>
        <v/>
      </c>
      <c r="T62" s="212" t="str">
        <f>IF($Q62="","",VLOOKUP($Q62,A3_2!$C$4:$K$38,4,FALSE))</f>
        <v/>
      </c>
      <c r="W62" s="74"/>
    </row>
    <row r="63" spans="1:23" ht="21" customHeight="1">
      <c r="A63" s="75"/>
      <c r="C63" s="628"/>
      <c r="D63" s="629"/>
      <c r="E63" s="630"/>
      <c r="F63" s="91" t="s">
        <v>1779</v>
      </c>
      <c r="G63" s="330"/>
      <c r="H63" s="338"/>
      <c r="I63" s="339"/>
      <c r="J63" s="202" t="str">
        <f t="shared" si="29"/>
        <v>-</v>
      </c>
      <c r="K63" s="352"/>
      <c r="L63" s="202" t="str">
        <f t="shared" si="30"/>
        <v>-</v>
      </c>
      <c r="M63" s="261" t="str">
        <f t="shared" si="28"/>
        <v/>
      </c>
      <c r="N63" s="202" t="str">
        <f t="shared" si="31"/>
        <v>-</v>
      </c>
      <c r="O63" s="352"/>
      <c r="P63" s="206" t="str">
        <f t="shared" si="32"/>
        <v>-</v>
      </c>
      <c r="Q63" s="358"/>
      <c r="R63" s="211" t="str">
        <f>IF($Q63="","",VLOOKUP($Q63,A3_2!$C$4:$K$38,2,FALSE))</f>
        <v/>
      </c>
      <c r="S63" s="211" t="str">
        <f>IF($Q63="","",VLOOKUP($Q63,A3_2!$C$4:$K$38,3,FALSE))</f>
        <v/>
      </c>
      <c r="T63" s="212" t="str">
        <f>IF($Q63="","",VLOOKUP($Q63,A3_2!$C$4:$K$38,4,FALSE))</f>
        <v/>
      </c>
      <c r="W63" s="74"/>
    </row>
    <row r="64" spans="1:23" ht="21" customHeight="1">
      <c r="A64" s="75"/>
      <c r="C64" s="631" t="s">
        <v>1842</v>
      </c>
      <c r="D64" s="632"/>
      <c r="E64" s="632"/>
      <c r="F64" s="619"/>
      <c r="G64" s="331"/>
      <c r="H64" s="342"/>
      <c r="I64" s="348"/>
      <c r="J64" s="202" t="str">
        <f t="shared" si="29"/>
        <v>-</v>
      </c>
      <c r="K64" s="354"/>
      <c r="L64" s="202" t="str">
        <f t="shared" si="30"/>
        <v>-</v>
      </c>
      <c r="M64" s="261" t="str">
        <f t="shared" si="28"/>
        <v/>
      </c>
      <c r="N64" s="202" t="str">
        <f t="shared" si="31"/>
        <v>-</v>
      </c>
      <c r="O64" s="354"/>
      <c r="P64" s="206" t="str">
        <f t="shared" si="32"/>
        <v>-</v>
      </c>
      <c r="Q64" s="359"/>
      <c r="R64" s="211" t="str">
        <f>IF($Q64="","",VLOOKUP($Q64,A3_2!$C$4:$K$38,2,FALSE))</f>
        <v/>
      </c>
      <c r="S64" s="211" t="str">
        <f>IF($Q64="","",VLOOKUP($Q64,A3_2!$C$4:$K$38,3,FALSE))</f>
        <v/>
      </c>
      <c r="T64" s="212" t="str">
        <f>IF($Q64="","",VLOOKUP($Q64,A3_2!$C$4:$K$38,4,FALSE))</f>
        <v/>
      </c>
      <c r="W64" s="74"/>
    </row>
    <row r="65" spans="1:23" ht="21" customHeight="1">
      <c r="A65" s="75"/>
      <c r="C65" s="633"/>
      <c r="D65" s="634"/>
      <c r="E65" s="634"/>
      <c r="F65" s="620"/>
      <c r="G65" s="331"/>
      <c r="H65" s="342"/>
      <c r="I65" s="348"/>
      <c r="J65" s="202" t="str">
        <f t="shared" si="29"/>
        <v>-</v>
      </c>
      <c r="K65" s="354"/>
      <c r="L65" s="202" t="str">
        <f t="shared" si="30"/>
        <v>-</v>
      </c>
      <c r="M65" s="261" t="str">
        <f t="shared" si="28"/>
        <v/>
      </c>
      <c r="N65" s="202" t="str">
        <f t="shared" si="31"/>
        <v>-</v>
      </c>
      <c r="O65" s="354"/>
      <c r="P65" s="206" t="str">
        <f t="shared" si="32"/>
        <v>-</v>
      </c>
      <c r="Q65" s="359"/>
      <c r="R65" s="211" t="str">
        <f>IF($Q65="","",VLOOKUP($Q65,A3_2!$C$4:$K$38,2,FALSE))</f>
        <v/>
      </c>
      <c r="S65" s="211" t="str">
        <f>IF($Q65="","",VLOOKUP($Q65,A3_2!$C$4:$K$38,3,FALSE))</f>
        <v/>
      </c>
      <c r="T65" s="212" t="str">
        <f>IF($Q65="","",VLOOKUP($Q65,A3_2!$C$4:$K$38,4,FALSE))</f>
        <v/>
      </c>
      <c r="W65" s="74"/>
    </row>
    <row r="66" spans="1:23" ht="21" customHeight="1">
      <c r="A66" s="75"/>
      <c r="C66" s="635" t="s">
        <v>1841</v>
      </c>
      <c r="D66" s="636"/>
      <c r="E66" s="637"/>
      <c r="F66" s="619"/>
      <c r="G66" s="331"/>
      <c r="H66" s="342"/>
      <c r="I66" s="343"/>
      <c r="J66" s="202" t="str">
        <f t="shared" si="29"/>
        <v>-</v>
      </c>
      <c r="K66" s="354"/>
      <c r="L66" s="202" t="str">
        <f t="shared" si="30"/>
        <v>-</v>
      </c>
      <c r="M66" s="261" t="str">
        <f t="shared" si="28"/>
        <v/>
      </c>
      <c r="N66" s="202" t="str">
        <f t="shared" si="31"/>
        <v>-</v>
      </c>
      <c r="O66" s="354"/>
      <c r="P66" s="206" t="str">
        <f t="shared" si="32"/>
        <v>-</v>
      </c>
      <c r="Q66" s="359"/>
      <c r="R66" s="211" t="str">
        <f>IF($Q66="","",VLOOKUP($Q66,A3_2!$C$4:$K$38,2,FALSE))</f>
        <v/>
      </c>
      <c r="S66" s="211" t="str">
        <f>IF($Q66="","",VLOOKUP($Q66,A3_2!$C$4:$K$38,3,FALSE))</f>
        <v/>
      </c>
      <c r="T66" s="212" t="str">
        <f>IF($Q66="","",VLOOKUP($Q66,A3_2!$C$4:$K$38,4,FALSE))</f>
        <v/>
      </c>
      <c r="W66" s="74"/>
    </row>
    <row r="67" spans="1:23" ht="21" customHeight="1">
      <c r="A67" s="75"/>
      <c r="C67" s="621" t="str">
        <f>IFERROR(SUM(K61:K71)/SUM($I61:$I71),"-")</f>
        <v>-</v>
      </c>
      <c r="D67" s="622"/>
      <c r="E67" s="623"/>
      <c r="F67" s="620"/>
      <c r="G67" s="332"/>
      <c r="H67" s="340"/>
      <c r="I67" s="341"/>
      <c r="J67" s="202" t="str">
        <f t="shared" si="29"/>
        <v>-</v>
      </c>
      <c r="K67" s="353"/>
      <c r="L67" s="202" t="str">
        <f t="shared" si="30"/>
        <v>-</v>
      </c>
      <c r="M67" s="261" t="str">
        <f t="shared" si="28"/>
        <v/>
      </c>
      <c r="N67" s="202" t="str">
        <f t="shared" si="31"/>
        <v>-</v>
      </c>
      <c r="O67" s="353"/>
      <c r="P67" s="206" t="str">
        <f t="shared" si="32"/>
        <v>-</v>
      </c>
      <c r="Q67" s="359"/>
      <c r="R67" s="213" t="str">
        <f>IF($Q67="","",VLOOKUP($Q67,A3_2!$C$4:$K$38,2,FALSE))</f>
        <v/>
      </c>
      <c r="S67" s="213" t="str">
        <f>IF($Q67="","",VLOOKUP($Q67,A3_2!$C$4:$K$38,3,FALSE))</f>
        <v/>
      </c>
      <c r="T67" s="214" t="str">
        <f>IF($Q67="","",VLOOKUP($Q67,A3_2!$C$4:$K$38,4,FALSE))</f>
        <v/>
      </c>
      <c r="W67" s="74"/>
    </row>
    <row r="68" spans="1:23" ht="21" customHeight="1">
      <c r="A68" s="75"/>
      <c r="C68" s="616" t="s">
        <v>1838</v>
      </c>
      <c r="D68" s="617"/>
      <c r="E68" s="618"/>
      <c r="F68" s="619"/>
      <c r="G68" s="331"/>
      <c r="H68" s="342"/>
      <c r="I68" s="343"/>
      <c r="J68" s="202" t="str">
        <f t="shared" si="29"/>
        <v>-</v>
      </c>
      <c r="K68" s="354"/>
      <c r="L68" s="202" t="str">
        <f t="shared" si="30"/>
        <v>-</v>
      </c>
      <c r="M68" s="261" t="str">
        <f t="shared" si="28"/>
        <v/>
      </c>
      <c r="N68" s="202" t="str">
        <f t="shared" si="31"/>
        <v>-</v>
      </c>
      <c r="O68" s="354"/>
      <c r="P68" s="206" t="str">
        <f t="shared" si="32"/>
        <v>-</v>
      </c>
      <c r="Q68" s="359"/>
      <c r="R68" s="213" t="str">
        <f>IF($Q68="","",VLOOKUP($Q68,A3_2!$C$4:$K$38,2,FALSE))</f>
        <v/>
      </c>
      <c r="S68" s="213" t="str">
        <f>IF($Q68="","",VLOOKUP($Q68,A3_2!$C$4:$K$38,3,FALSE))</f>
        <v/>
      </c>
      <c r="T68" s="214" t="str">
        <f>IF($Q68="","",VLOOKUP($Q68,A3_2!$C$4:$K$38,4,FALSE))</f>
        <v/>
      </c>
      <c r="W68" s="74"/>
    </row>
    <row r="69" spans="1:23" ht="21" customHeight="1">
      <c r="A69" s="75"/>
      <c r="C69" s="621" t="str">
        <f>IFERROR(SUM(M61:M71)/SUM($I61:$I71),"-")</f>
        <v>-</v>
      </c>
      <c r="D69" s="622"/>
      <c r="E69" s="623"/>
      <c r="F69" s="620"/>
      <c r="G69" s="332"/>
      <c r="H69" s="340"/>
      <c r="I69" s="341"/>
      <c r="J69" s="202" t="str">
        <f t="shared" si="29"/>
        <v>-</v>
      </c>
      <c r="K69" s="353"/>
      <c r="L69" s="202" t="str">
        <f t="shared" si="30"/>
        <v>-</v>
      </c>
      <c r="M69" s="261" t="str">
        <f t="shared" si="28"/>
        <v/>
      </c>
      <c r="N69" s="202" t="str">
        <f t="shared" si="31"/>
        <v>-</v>
      </c>
      <c r="O69" s="353"/>
      <c r="P69" s="206" t="str">
        <f t="shared" si="32"/>
        <v>-</v>
      </c>
      <c r="Q69" s="359"/>
      <c r="R69" s="213" t="str">
        <f>IF($Q69="","",VLOOKUP($Q69,A3_2!$C$4:$K$38,2,FALSE))</f>
        <v/>
      </c>
      <c r="S69" s="213" t="str">
        <f>IF($Q69="","",VLOOKUP($Q69,A3_2!$C$4:$K$38,3,FALSE))</f>
        <v/>
      </c>
      <c r="T69" s="214" t="str">
        <f>IF($Q69="","",VLOOKUP($Q69,A3_2!$C$4:$K$38,4,FALSE))</f>
        <v/>
      </c>
      <c r="W69" s="74"/>
    </row>
    <row r="70" spans="1:23" ht="21" customHeight="1">
      <c r="A70" s="75"/>
      <c r="C70" s="616" t="s">
        <v>1854</v>
      </c>
      <c r="D70" s="617"/>
      <c r="E70" s="618"/>
      <c r="F70" s="619"/>
      <c r="G70" s="331"/>
      <c r="H70" s="342"/>
      <c r="I70" s="343"/>
      <c r="J70" s="202" t="str">
        <f t="shared" si="29"/>
        <v>-</v>
      </c>
      <c r="K70" s="354"/>
      <c r="L70" s="202" t="str">
        <f t="shared" si="30"/>
        <v>-</v>
      </c>
      <c r="M70" s="261" t="str">
        <f t="shared" si="28"/>
        <v/>
      </c>
      <c r="N70" s="202" t="str">
        <f t="shared" si="31"/>
        <v>-</v>
      </c>
      <c r="O70" s="354"/>
      <c r="P70" s="206" t="str">
        <f t="shared" si="32"/>
        <v>-</v>
      </c>
      <c r="Q70" s="359"/>
      <c r="R70" s="213" t="str">
        <f>IF($Q70="","",VLOOKUP($Q70,A3_2!$C$4:$K$38,2,FALSE))</f>
        <v/>
      </c>
      <c r="S70" s="213" t="str">
        <f>IF($Q70="","",VLOOKUP($Q70,A3_2!$C$4:$K$38,3,FALSE))</f>
        <v/>
      </c>
      <c r="T70" s="214" t="str">
        <f>IF($Q70="","",VLOOKUP($Q70,A3_2!$C$4:$K$38,4,FALSE))</f>
        <v/>
      </c>
      <c r="W70" s="74"/>
    </row>
    <row r="71" spans="1:23" ht="21" customHeight="1" thickBot="1">
      <c r="A71" s="75"/>
      <c r="C71" s="625" t="str">
        <f>IFERROR(SUM(O61:O71)/SUM($I61:$I71),"-")</f>
        <v>-</v>
      </c>
      <c r="D71" s="626"/>
      <c r="E71" s="627"/>
      <c r="F71" s="624"/>
      <c r="G71" s="333"/>
      <c r="H71" s="349"/>
      <c r="I71" s="350"/>
      <c r="J71" s="203" t="str">
        <f t="shared" si="29"/>
        <v>-</v>
      </c>
      <c r="K71" s="356"/>
      <c r="L71" s="203" t="str">
        <f t="shared" si="30"/>
        <v>-</v>
      </c>
      <c r="M71" s="263" t="str">
        <f t="shared" si="28"/>
        <v/>
      </c>
      <c r="N71" s="203" t="str">
        <f t="shared" si="31"/>
        <v>-</v>
      </c>
      <c r="O71" s="356"/>
      <c r="P71" s="207" t="str">
        <f t="shared" si="32"/>
        <v>-</v>
      </c>
      <c r="Q71" s="360"/>
      <c r="R71" s="215" t="str">
        <f>IF($Q71="","",VLOOKUP($Q71,A3_2!$C$4:$K$38,2,FALSE))</f>
        <v/>
      </c>
      <c r="S71" s="215" t="str">
        <f>IF($Q71="","",VLOOKUP($Q71,A3_2!$C$4:$K$38,3,FALSE))</f>
        <v/>
      </c>
      <c r="T71" s="216" t="str">
        <f>IF($Q71="","",VLOOKUP($Q71,A3_2!$C$4:$K$38,4,FALSE))</f>
        <v/>
      </c>
      <c r="W71" s="74"/>
    </row>
    <row r="72" spans="1:23" ht="21" customHeight="1" thickTop="1">
      <c r="A72" s="75"/>
      <c r="C72" s="638" t="s">
        <v>2058</v>
      </c>
      <c r="D72" s="639"/>
      <c r="E72" s="639"/>
      <c r="F72" s="640"/>
      <c r="G72" s="329"/>
      <c r="H72" s="335"/>
      <c r="I72" s="336"/>
      <c r="J72" s="201" t="str">
        <f>IF(I72="","-",I72/SUM($I$72:$I$82))</f>
        <v>-</v>
      </c>
      <c r="K72" s="351"/>
      <c r="L72" s="201" t="str">
        <f>IF(K72="","-",K72/SUM($I$72:$I$82))</f>
        <v>-</v>
      </c>
      <c r="M72" s="260" t="str">
        <f t="shared" si="28"/>
        <v/>
      </c>
      <c r="N72" s="201" t="str">
        <f>IF(M72="","-",M72/SUM($I$72:$I$82))</f>
        <v>-</v>
      </c>
      <c r="O72" s="351"/>
      <c r="P72" s="205" t="str">
        <f t="shared" ref="P72:P82" si="33">IF(O72="","-",O72/SUM($I$72:$I$82))</f>
        <v>-</v>
      </c>
      <c r="Q72" s="357"/>
      <c r="R72" s="209" t="str">
        <f>IF($Q72="","",VLOOKUP($Q72,A3_2!$C$4:$K$38,2,FALSE))</f>
        <v/>
      </c>
      <c r="S72" s="209" t="str">
        <f>IF($Q72="","",VLOOKUP($Q72,A3_2!$C$4:$K$38,3,FALSE))</f>
        <v/>
      </c>
      <c r="T72" s="210" t="str">
        <f>IF($Q72="","",VLOOKUP($Q72,A3_2!$C$4:$K$38,4,FALSE))</f>
        <v/>
      </c>
      <c r="W72" s="74"/>
    </row>
    <row r="73" spans="1:23" ht="21" customHeight="1">
      <c r="A73" s="75"/>
      <c r="C73" s="114" t="s">
        <v>1778</v>
      </c>
      <c r="D73" s="641"/>
      <c r="E73" s="641"/>
      <c r="F73" s="642"/>
      <c r="G73" s="330"/>
      <c r="H73" s="338"/>
      <c r="I73" s="339"/>
      <c r="J73" s="202" t="str">
        <f t="shared" ref="J73:J82" si="34">IF(I73="","-",I73/SUM($I$72:$I$82))</f>
        <v>-</v>
      </c>
      <c r="K73" s="352"/>
      <c r="L73" s="202" t="str">
        <f t="shared" ref="L73:L82" si="35">IF(K73="","-",K73/SUM($I$72:$I$82))</f>
        <v>-</v>
      </c>
      <c r="M73" s="261" t="str">
        <f t="shared" si="28"/>
        <v/>
      </c>
      <c r="N73" s="202" t="str">
        <f t="shared" ref="N73:N82" si="36">IF(M73="","-",M73/SUM($I$72:$I$82))</f>
        <v>-</v>
      </c>
      <c r="O73" s="352"/>
      <c r="P73" s="206" t="str">
        <f t="shared" si="33"/>
        <v>-</v>
      </c>
      <c r="Q73" s="358"/>
      <c r="R73" s="211" t="str">
        <f>IF($Q73="","",VLOOKUP($Q73,A3_2!$C$4:$K$38,2,FALSE))</f>
        <v/>
      </c>
      <c r="S73" s="211" t="str">
        <f>IF($Q73="","",VLOOKUP($Q73,A3_2!$C$4:$K$38,3,FALSE))</f>
        <v/>
      </c>
      <c r="T73" s="212" t="str">
        <f>IF($Q73="","",VLOOKUP($Q73,A3_2!$C$4:$K$38,4,FALSE))</f>
        <v/>
      </c>
      <c r="W73" s="74"/>
    </row>
    <row r="74" spans="1:23" ht="21" customHeight="1">
      <c r="A74" s="75"/>
      <c r="C74" s="628"/>
      <c r="D74" s="629"/>
      <c r="E74" s="630"/>
      <c r="F74" s="91" t="s">
        <v>1779</v>
      </c>
      <c r="G74" s="330"/>
      <c r="H74" s="338"/>
      <c r="I74" s="339"/>
      <c r="J74" s="202" t="str">
        <f t="shared" si="34"/>
        <v>-</v>
      </c>
      <c r="K74" s="352"/>
      <c r="L74" s="202" t="str">
        <f t="shared" si="35"/>
        <v>-</v>
      </c>
      <c r="M74" s="261" t="str">
        <f t="shared" si="28"/>
        <v/>
      </c>
      <c r="N74" s="202" t="str">
        <f t="shared" si="36"/>
        <v>-</v>
      </c>
      <c r="O74" s="352"/>
      <c r="P74" s="206" t="str">
        <f t="shared" si="33"/>
        <v>-</v>
      </c>
      <c r="Q74" s="358"/>
      <c r="R74" s="211" t="str">
        <f>IF($Q74="","",VLOOKUP($Q74,A3_2!$C$4:$K$38,2,FALSE))</f>
        <v/>
      </c>
      <c r="S74" s="211" t="str">
        <f>IF($Q74="","",VLOOKUP($Q74,A3_2!$C$4:$K$38,3,FALSE))</f>
        <v/>
      </c>
      <c r="T74" s="212" t="str">
        <f>IF($Q74="","",VLOOKUP($Q74,A3_2!$C$4:$K$38,4,FALSE))</f>
        <v/>
      </c>
      <c r="W74" s="74"/>
    </row>
    <row r="75" spans="1:23" ht="21" customHeight="1">
      <c r="A75" s="75"/>
      <c r="C75" s="631" t="s">
        <v>1842</v>
      </c>
      <c r="D75" s="632"/>
      <c r="E75" s="632"/>
      <c r="F75" s="619"/>
      <c r="G75" s="331"/>
      <c r="H75" s="342"/>
      <c r="I75" s="348"/>
      <c r="J75" s="202" t="str">
        <f t="shared" si="34"/>
        <v>-</v>
      </c>
      <c r="K75" s="354"/>
      <c r="L75" s="202" t="str">
        <f t="shared" si="35"/>
        <v>-</v>
      </c>
      <c r="M75" s="261" t="str">
        <f t="shared" si="28"/>
        <v/>
      </c>
      <c r="N75" s="202" t="str">
        <f t="shared" si="36"/>
        <v>-</v>
      </c>
      <c r="O75" s="354"/>
      <c r="P75" s="206" t="str">
        <f t="shared" si="33"/>
        <v>-</v>
      </c>
      <c r="Q75" s="359"/>
      <c r="R75" s="211" t="str">
        <f>IF($Q75="","",VLOOKUP($Q75,A3_2!$C$4:$K$38,2,FALSE))</f>
        <v/>
      </c>
      <c r="S75" s="211" t="str">
        <f>IF($Q75="","",VLOOKUP($Q75,A3_2!$C$4:$K$38,3,FALSE))</f>
        <v/>
      </c>
      <c r="T75" s="212" t="str">
        <f>IF($Q75="","",VLOOKUP($Q75,A3_2!$C$4:$K$38,4,FALSE))</f>
        <v/>
      </c>
      <c r="W75" s="74"/>
    </row>
    <row r="76" spans="1:23" ht="21" customHeight="1">
      <c r="A76" s="75"/>
      <c r="C76" s="633"/>
      <c r="D76" s="634"/>
      <c r="E76" s="634"/>
      <c r="F76" s="620"/>
      <c r="G76" s="331"/>
      <c r="H76" s="342"/>
      <c r="I76" s="348"/>
      <c r="J76" s="202" t="str">
        <f t="shared" si="34"/>
        <v>-</v>
      </c>
      <c r="K76" s="354"/>
      <c r="L76" s="202" t="str">
        <f t="shared" si="35"/>
        <v>-</v>
      </c>
      <c r="M76" s="261" t="str">
        <f t="shared" si="28"/>
        <v/>
      </c>
      <c r="N76" s="202" t="str">
        <f t="shared" si="36"/>
        <v>-</v>
      </c>
      <c r="O76" s="354"/>
      <c r="P76" s="206" t="str">
        <f t="shared" si="33"/>
        <v>-</v>
      </c>
      <c r="Q76" s="359"/>
      <c r="R76" s="211" t="str">
        <f>IF($Q76="","",VLOOKUP($Q76,A3_2!$C$4:$K$38,2,FALSE))</f>
        <v/>
      </c>
      <c r="S76" s="211" t="str">
        <f>IF($Q76="","",VLOOKUP($Q76,A3_2!$C$4:$K$38,3,FALSE))</f>
        <v/>
      </c>
      <c r="T76" s="212" t="str">
        <f>IF($Q76="","",VLOOKUP($Q76,A3_2!$C$4:$K$38,4,FALSE))</f>
        <v/>
      </c>
      <c r="W76" s="74"/>
    </row>
    <row r="77" spans="1:23" ht="21" customHeight="1">
      <c r="A77" s="75"/>
      <c r="C77" s="635" t="s">
        <v>1841</v>
      </c>
      <c r="D77" s="636"/>
      <c r="E77" s="637"/>
      <c r="F77" s="619"/>
      <c r="G77" s="331"/>
      <c r="H77" s="342"/>
      <c r="I77" s="343"/>
      <c r="J77" s="202" t="str">
        <f t="shared" si="34"/>
        <v>-</v>
      </c>
      <c r="K77" s="354"/>
      <c r="L77" s="202" t="str">
        <f t="shared" si="35"/>
        <v>-</v>
      </c>
      <c r="M77" s="261" t="str">
        <f t="shared" si="28"/>
        <v/>
      </c>
      <c r="N77" s="202" t="str">
        <f t="shared" si="36"/>
        <v>-</v>
      </c>
      <c r="O77" s="354"/>
      <c r="P77" s="206" t="str">
        <f t="shared" si="33"/>
        <v>-</v>
      </c>
      <c r="Q77" s="359"/>
      <c r="R77" s="211" t="str">
        <f>IF($Q77="","",VLOOKUP($Q77,A3_2!$C$4:$K$38,2,FALSE))</f>
        <v/>
      </c>
      <c r="S77" s="211" t="str">
        <f>IF($Q77="","",VLOOKUP($Q77,A3_2!$C$4:$K$38,3,FALSE))</f>
        <v/>
      </c>
      <c r="T77" s="212" t="str">
        <f>IF($Q77="","",VLOOKUP($Q77,A3_2!$C$4:$K$38,4,FALSE))</f>
        <v/>
      </c>
      <c r="W77" s="74"/>
    </row>
    <row r="78" spans="1:23" ht="21" customHeight="1">
      <c r="A78" s="75"/>
      <c r="C78" s="621" t="str">
        <f>IFERROR(SUM(K72:K82)/SUM($I72:$I82),"-")</f>
        <v>-</v>
      </c>
      <c r="D78" s="622"/>
      <c r="E78" s="623"/>
      <c r="F78" s="620"/>
      <c r="G78" s="332"/>
      <c r="H78" s="340"/>
      <c r="I78" s="341"/>
      <c r="J78" s="202" t="str">
        <f t="shared" si="34"/>
        <v>-</v>
      </c>
      <c r="K78" s="353"/>
      <c r="L78" s="202" t="str">
        <f t="shared" si="35"/>
        <v>-</v>
      </c>
      <c r="M78" s="261" t="str">
        <f t="shared" si="28"/>
        <v/>
      </c>
      <c r="N78" s="202" t="str">
        <f t="shared" si="36"/>
        <v>-</v>
      </c>
      <c r="O78" s="353"/>
      <c r="P78" s="206" t="str">
        <f t="shared" si="33"/>
        <v>-</v>
      </c>
      <c r="Q78" s="359"/>
      <c r="R78" s="213" t="str">
        <f>IF($Q78="","",VLOOKUP($Q78,A3_2!$C$4:$K$38,2,FALSE))</f>
        <v/>
      </c>
      <c r="S78" s="213" t="str">
        <f>IF($Q78="","",VLOOKUP($Q78,A3_2!$C$4:$K$38,3,FALSE))</f>
        <v/>
      </c>
      <c r="T78" s="214" t="str">
        <f>IF($Q78="","",VLOOKUP($Q78,A3_2!$C$4:$K$38,4,FALSE))</f>
        <v/>
      </c>
      <c r="W78" s="74"/>
    </row>
    <row r="79" spans="1:23" ht="21" customHeight="1">
      <c r="A79" s="75"/>
      <c r="C79" s="616" t="s">
        <v>1838</v>
      </c>
      <c r="D79" s="617"/>
      <c r="E79" s="618"/>
      <c r="F79" s="619"/>
      <c r="G79" s="331"/>
      <c r="H79" s="342"/>
      <c r="I79" s="343"/>
      <c r="J79" s="202" t="str">
        <f t="shared" si="34"/>
        <v>-</v>
      </c>
      <c r="K79" s="354"/>
      <c r="L79" s="202" t="str">
        <f t="shared" si="35"/>
        <v>-</v>
      </c>
      <c r="M79" s="261" t="str">
        <f t="shared" si="28"/>
        <v/>
      </c>
      <c r="N79" s="202" t="str">
        <f t="shared" si="36"/>
        <v>-</v>
      </c>
      <c r="O79" s="354"/>
      <c r="P79" s="206" t="str">
        <f t="shared" si="33"/>
        <v>-</v>
      </c>
      <c r="Q79" s="359"/>
      <c r="R79" s="213" t="str">
        <f>IF($Q79="","",VLOOKUP($Q79,A3_2!$C$4:$K$38,2,FALSE))</f>
        <v/>
      </c>
      <c r="S79" s="213" t="str">
        <f>IF($Q79="","",VLOOKUP($Q79,A3_2!$C$4:$K$38,3,FALSE))</f>
        <v/>
      </c>
      <c r="T79" s="214" t="str">
        <f>IF($Q79="","",VLOOKUP($Q79,A3_2!$C$4:$K$38,4,FALSE))</f>
        <v/>
      </c>
      <c r="W79" s="74"/>
    </row>
    <row r="80" spans="1:23" ht="21" customHeight="1">
      <c r="A80" s="75"/>
      <c r="C80" s="621" t="str">
        <f>IFERROR(SUM(M72:M82)/SUM($I72:$I82),"-")</f>
        <v>-</v>
      </c>
      <c r="D80" s="622"/>
      <c r="E80" s="623"/>
      <c r="F80" s="620"/>
      <c r="G80" s="332"/>
      <c r="H80" s="340"/>
      <c r="I80" s="341"/>
      <c r="J80" s="202" t="str">
        <f t="shared" si="34"/>
        <v>-</v>
      </c>
      <c r="K80" s="353"/>
      <c r="L80" s="202" t="str">
        <f t="shared" si="35"/>
        <v>-</v>
      </c>
      <c r="M80" s="261" t="str">
        <f t="shared" si="28"/>
        <v/>
      </c>
      <c r="N80" s="202" t="str">
        <f t="shared" si="36"/>
        <v>-</v>
      </c>
      <c r="O80" s="353"/>
      <c r="P80" s="206" t="str">
        <f t="shared" si="33"/>
        <v>-</v>
      </c>
      <c r="Q80" s="359"/>
      <c r="R80" s="213" t="str">
        <f>IF($Q80="","",VLOOKUP($Q80,A3_2!$C$4:$K$38,2,FALSE))</f>
        <v/>
      </c>
      <c r="S80" s="213" t="str">
        <f>IF($Q80="","",VLOOKUP($Q80,A3_2!$C$4:$K$38,3,FALSE))</f>
        <v/>
      </c>
      <c r="T80" s="214" t="str">
        <f>IF($Q80="","",VLOOKUP($Q80,A3_2!$C$4:$K$38,4,FALSE))</f>
        <v/>
      </c>
      <c r="W80" s="74"/>
    </row>
    <row r="81" spans="1:23" ht="21" customHeight="1">
      <c r="A81" s="75"/>
      <c r="C81" s="616" t="s">
        <v>1854</v>
      </c>
      <c r="D81" s="617"/>
      <c r="E81" s="618"/>
      <c r="F81" s="619"/>
      <c r="G81" s="331"/>
      <c r="H81" s="342"/>
      <c r="I81" s="343"/>
      <c r="J81" s="202" t="str">
        <f t="shared" si="34"/>
        <v>-</v>
      </c>
      <c r="K81" s="354"/>
      <c r="L81" s="202" t="str">
        <f t="shared" si="35"/>
        <v>-</v>
      </c>
      <c r="M81" s="261" t="str">
        <f t="shared" si="28"/>
        <v/>
      </c>
      <c r="N81" s="202" t="str">
        <f t="shared" si="36"/>
        <v>-</v>
      </c>
      <c r="O81" s="354"/>
      <c r="P81" s="206" t="str">
        <f t="shared" si="33"/>
        <v>-</v>
      </c>
      <c r="Q81" s="359"/>
      <c r="R81" s="213" t="str">
        <f>IF($Q81="","",VLOOKUP($Q81,A3_2!$C$4:$K$38,2,FALSE))</f>
        <v/>
      </c>
      <c r="S81" s="213" t="str">
        <f>IF($Q81="","",VLOOKUP($Q81,A3_2!$C$4:$K$38,3,FALSE))</f>
        <v/>
      </c>
      <c r="T81" s="214" t="str">
        <f>IF($Q81="","",VLOOKUP($Q81,A3_2!$C$4:$K$38,4,FALSE))</f>
        <v/>
      </c>
      <c r="W81" s="74"/>
    </row>
    <row r="82" spans="1:23" ht="21" customHeight="1" thickBot="1">
      <c r="A82" s="75"/>
      <c r="C82" s="625" t="str">
        <f>IFERROR(SUM(O72:O82)/SUM($I72:$I82),"-")</f>
        <v>-</v>
      </c>
      <c r="D82" s="626"/>
      <c r="E82" s="627"/>
      <c r="F82" s="624"/>
      <c r="G82" s="333"/>
      <c r="H82" s="349"/>
      <c r="I82" s="350"/>
      <c r="J82" s="203" t="str">
        <f t="shared" si="34"/>
        <v>-</v>
      </c>
      <c r="K82" s="356"/>
      <c r="L82" s="203" t="str">
        <f t="shared" si="35"/>
        <v>-</v>
      </c>
      <c r="M82" s="263" t="str">
        <f t="shared" si="28"/>
        <v/>
      </c>
      <c r="N82" s="203" t="str">
        <f t="shared" si="36"/>
        <v>-</v>
      </c>
      <c r="O82" s="356"/>
      <c r="P82" s="207" t="str">
        <f t="shared" si="33"/>
        <v>-</v>
      </c>
      <c r="Q82" s="360"/>
      <c r="R82" s="215" t="str">
        <f>IF($Q82="","",VLOOKUP($Q82,A3_2!$C$4:$K$38,2,FALSE))</f>
        <v/>
      </c>
      <c r="S82" s="215" t="str">
        <f>IF($Q82="","",VLOOKUP($Q82,A3_2!$C$4:$K$38,3,FALSE))</f>
        <v/>
      </c>
      <c r="T82" s="216" t="str">
        <f>IF($Q82="","",VLOOKUP($Q82,A3_2!$C$4:$K$38,4,FALSE))</f>
        <v/>
      </c>
      <c r="W82" s="74"/>
    </row>
    <row r="83" spans="1:23" ht="21" customHeight="1" thickTop="1">
      <c r="A83" s="75"/>
      <c r="C83" s="638" t="s">
        <v>2059</v>
      </c>
      <c r="D83" s="639"/>
      <c r="E83" s="639"/>
      <c r="F83" s="640"/>
      <c r="G83" s="329"/>
      <c r="H83" s="335"/>
      <c r="I83" s="336"/>
      <c r="J83" s="201" t="str">
        <f t="shared" ref="J83:J93" si="37">IF(I83="","-",I83/SUM($I$83:$I$93))</f>
        <v>-</v>
      </c>
      <c r="K83" s="351"/>
      <c r="L83" s="201" t="str">
        <f t="shared" ref="L83:L93" si="38">IF(K83="","-",K83/SUM($I$83:$I$93))</f>
        <v>-</v>
      </c>
      <c r="M83" s="260" t="str">
        <f t="shared" si="28"/>
        <v/>
      </c>
      <c r="N83" s="201" t="str">
        <f t="shared" ref="N83:N93" si="39">IF(M83="","-",M83/SUM($I$83:$I$93))</f>
        <v>-</v>
      </c>
      <c r="O83" s="351"/>
      <c r="P83" s="205" t="str">
        <f t="shared" ref="P83:P93" si="40">IF(O83="","-",O83/SUM($I$83:$I$93))</f>
        <v>-</v>
      </c>
      <c r="Q83" s="357"/>
      <c r="R83" s="209" t="str">
        <f>IF($Q83="","",VLOOKUP($Q83,A3_2!$C$4:$K$38,2,FALSE))</f>
        <v/>
      </c>
      <c r="S83" s="209" t="str">
        <f>IF($Q83="","",VLOOKUP($Q83,A3_2!$C$4:$K$38,3,FALSE))</f>
        <v/>
      </c>
      <c r="T83" s="210" t="str">
        <f>IF($Q83="","",VLOOKUP($Q83,A3_2!$C$4:$K$38,4,FALSE))</f>
        <v/>
      </c>
      <c r="W83" s="74"/>
    </row>
    <row r="84" spans="1:23" ht="21" customHeight="1">
      <c r="A84" s="75"/>
      <c r="C84" s="114" t="s">
        <v>1778</v>
      </c>
      <c r="D84" s="641"/>
      <c r="E84" s="641"/>
      <c r="F84" s="642"/>
      <c r="G84" s="330"/>
      <c r="H84" s="338"/>
      <c r="I84" s="339"/>
      <c r="J84" s="202" t="str">
        <f t="shared" si="37"/>
        <v>-</v>
      </c>
      <c r="K84" s="352"/>
      <c r="L84" s="202" t="str">
        <f t="shared" si="38"/>
        <v>-</v>
      </c>
      <c r="M84" s="261" t="str">
        <f t="shared" si="28"/>
        <v/>
      </c>
      <c r="N84" s="202" t="str">
        <f t="shared" si="39"/>
        <v>-</v>
      </c>
      <c r="O84" s="352"/>
      <c r="P84" s="206" t="str">
        <f t="shared" si="40"/>
        <v>-</v>
      </c>
      <c r="Q84" s="358"/>
      <c r="R84" s="211" t="str">
        <f>IF($Q84="","",VLOOKUP($Q84,A3_2!$C$4:$K$38,2,FALSE))</f>
        <v/>
      </c>
      <c r="S84" s="211" t="str">
        <f>IF($Q84="","",VLOOKUP($Q84,A3_2!$C$4:$K$38,3,FALSE))</f>
        <v/>
      </c>
      <c r="T84" s="212" t="str">
        <f>IF($Q84="","",VLOOKUP($Q84,A3_2!$C$4:$K$38,4,FALSE))</f>
        <v/>
      </c>
      <c r="W84" s="74"/>
    </row>
    <row r="85" spans="1:23" ht="21" customHeight="1">
      <c r="A85" s="75"/>
      <c r="C85" s="628"/>
      <c r="D85" s="629"/>
      <c r="E85" s="630"/>
      <c r="F85" s="91" t="s">
        <v>1779</v>
      </c>
      <c r="G85" s="330"/>
      <c r="H85" s="338"/>
      <c r="I85" s="339"/>
      <c r="J85" s="202" t="str">
        <f t="shared" si="37"/>
        <v>-</v>
      </c>
      <c r="K85" s="352"/>
      <c r="L85" s="202" t="str">
        <f t="shared" si="38"/>
        <v>-</v>
      </c>
      <c r="M85" s="261" t="str">
        <f t="shared" si="28"/>
        <v/>
      </c>
      <c r="N85" s="202" t="str">
        <f t="shared" si="39"/>
        <v>-</v>
      </c>
      <c r="O85" s="352"/>
      <c r="P85" s="206" t="str">
        <f t="shared" si="40"/>
        <v>-</v>
      </c>
      <c r="Q85" s="358"/>
      <c r="R85" s="211" t="str">
        <f>IF($Q85="","",VLOOKUP($Q85,A3_2!$C$4:$K$38,2,FALSE))</f>
        <v/>
      </c>
      <c r="S85" s="211" t="str">
        <f>IF($Q85="","",VLOOKUP($Q85,A3_2!$C$4:$K$38,3,FALSE))</f>
        <v/>
      </c>
      <c r="T85" s="212" t="str">
        <f>IF($Q85="","",VLOOKUP($Q85,A3_2!$C$4:$K$38,4,FALSE))</f>
        <v/>
      </c>
      <c r="W85" s="74"/>
    </row>
    <row r="86" spans="1:23" ht="21" customHeight="1">
      <c r="A86" s="75"/>
      <c r="C86" s="631" t="s">
        <v>1842</v>
      </c>
      <c r="D86" s="632"/>
      <c r="E86" s="632"/>
      <c r="F86" s="619"/>
      <c r="G86" s="331"/>
      <c r="H86" s="342"/>
      <c r="I86" s="348"/>
      <c r="J86" s="202" t="str">
        <f t="shared" si="37"/>
        <v>-</v>
      </c>
      <c r="K86" s="354"/>
      <c r="L86" s="202" t="str">
        <f t="shared" si="38"/>
        <v>-</v>
      </c>
      <c r="M86" s="261" t="str">
        <f t="shared" si="28"/>
        <v/>
      </c>
      <c r="N86" s="202" t="str">
        <f t="shared" si="39"/>
        <v>-</v>
      </c>
      <c r="O86" s="354"/>
      <c r="P86" s="206" t="str">
        <f t="shared" si="40"/>
        <v>-</v>
      </c>
      <c r="Q86" s="359"/>
      <c r="R86" s="211" t="str">
        <f>IF($Q86="","",VLOOKUP($Q86,A3_2!$C$4:$K$38,2,FALSE))</f>
        <v/>
      </c>
      <c r="S86" s="211" t="str">
        <f>IF($Q86="","",VLOOKUP($Q86,A3_2!$C$4:$K$38,3,FALSE))</f>
        <v/>
      </c>
      <c r="T86" s="212" t="str">
        <f>IF($Q86="","",VLOOKUP($Q86,A3_2!$C$4:$K$38,4,FALSE))</f>
        <v/>
      </c>
      <c r="W86" s="74"/>
    </row>
    <row r="87" spans="1:23" ht="21" customHeight="1">
      <c r="A87" s="75"/>
      <c r="C87" s="633"/>
      <c r="D87" s="634"/>
      <c r="E87" s="634"/>
      <c r="F87" s="620"/>
      <c r="G87" s="331"/>
      <c r="H87" s="342"/>
      <c r="I87" s="348"/>
      <c r="J87" s="202" t="str">
        <f t="shared" si="37"/>
        <v>-</v>
      </c>
      <c r="K87" s="354"/>
      <c r="L87" s="202" t="str">
        <f t="shared" si="38"/>
        <v>-</v>
      </c>
      <c r="M87" s="261" t="str">
        <f t="shared" si="28"/>
        <v/>
      </c>
      <c r="N87" s="202" t="str">
        <f t="shared" si="39"/>
        <v>-</v>
      </c>
      <c r="O87" s="354"/>
      <c r="P87" s="206" t="str">
        <f t="shared" si="40"/>
        <v>-</v>
      </c>
      <c r="Q87" s="359"/>
      <c r="R87" s="211" t="str">
        <f>IF($Q87="","",VLOOKUP($Q87,A3_2!$C$4:$K$38,2,FALSE))</f>
        <v/>
      </c>
      <c r="S87" s="211" t="str">
        <f>IF($Q87="","",VLOOKUP($Q87,A3_2!$C$4:$K$38,3,FALSE))</f>
        <v/>
      </c>
      <c r="T87" s="212" t="str">
        <f>IF($Q87="","",VLOOKUP($Q87,A3_2!$C$4:$K$38,4,FALSE))</f>
        <v/>
      </c>
      <c r="W87" s="74"/>
    </row>
    <row r="88" spans="1:23" ht="21" customHeight="1">
      <c r="A88" s="75"/>
      <c r="C88" s="635" t="s">
        <v>1841</v>
      </c>
      <c r="D88" s="636"/>
      <c r="E88" s="637"/>
      <c r="F88" s="619"/>
      <c r="G88" s="331"/>
      <c r="H88" s="342"/>
      <c r="I88" s="343"/>
      <c r="J88" s="202" t="str">
        <f t="shared" si="37"/>
        <v>-</v>
      </c>
      <c r="K88" s="354"/>
      <c r="L88" s="202" t="str">
        <f t="shared" si="38"/>
        <v>-</v>
      </c>
      <c r="M88" s="261" t="str">
        <f t="shared" si="28"/>
        <v/>
      </c>
      <c r="N88" s="202" t="str">
        <f t="shared" si="39"/>
        <v>-</v>
      </c>
      <c r="O88" s="354"/>
      <c r="P88" s="206" t="str">
        <f t="shared" si="40"/>
        <v>-</v>
      </c>
      <c r="Q88" s="359"/>
      <c r="R88" s="211" t="str">
        <f>IF($Q88="","",VLOOKUP($Q88,A3_2!$C$4:$K$38,2,FALSE))</f>
        <v/>
      </c>
      <c r="S88" s="211" t="str">
        <f>IF($Q88="","",VLOOKUP($Q88,A3_2!$C$4:$K$38,3,FALSE))</f>
        <v/>
      </c>
      <c r="T88" s="212" t="str">
        <f>IF($Q88="","",VLOOKUP($Q88,A3_2!$C$4:$K$38,4,FALSE))</f>
        <v/>
      </c>
      <c r="W88" s="74"/>
    </row>
    <row r="89" spans="1:23" ht="21" customHeight="1">
      <c r="A89" s="75"/>
      <c r="C89" s="621" t="str">
        <f>IFERROR(SUM(K83:K93)/SUM($I83:$I93),"-")</f>
        <v>-</v>
      </c>
      <c r="D89" s="622"/>
      <c r="E89" s="623"/>
      <c r="F89" s="620"/>
      <c r="G89" s="332"/>
      <c r="H89" s="340"/>
      <c r="I89" s="341"/>
      <c r="J89" s="202" t="str">
        <f t="shared" si="37"/>
        <v>-</v>
      </c>
      <c r="K89" s="353"/>
      <c r="L89" s="202" t="str">
        <f t="shared" si="38"/>
        <v>-</v>
      </c>
      <c r="M89" s="261" t="str">
        <f t="shared" si="28"/>
        <v/>
      </c>
      <c r="N89" s="202" t="str">
        <f t="shared" si="39"/>
        <v>-</v>
      </c>
      <c r="O89" s="353"/>
      <c r="P89" s="206" t="str">
        <f t="shared" si="40"/>
        <v>-</v>
      </c>
      <c r="Q89" s="359"/>
      <c r="R89" s="213" t="str">
        <f>IF($Q89="","",VLOOKUP($Q89,A3_2!$C$4:$K$38,2,FALSE))</f>
        <v/>
      </c>
      <c r="S89" s="213" t="str">
        <f>IF($Q89="","",VLOOKUP($Q89,A3_2!$C$4:$K$38,3,FALSE))</f>
        <v/>
      </c>
      <c r="T89" s="214" t="str">
        <f>IF($Q89="","",VLOOKUP($Q89,A3_2!$C$4:$K$38,4,FALSE))</f>
        <v/>
      </c>
      <c r="W89" s="74"/>
    </row>
    <row r="90" spans="1:23" ht="21" customHeight="1">
      <c r="A90" s="75"/>
      <c r="C90" s="616" t="s">
        <v>1838</v>
      </c>
      <c r="D90" s="617"/>
      <c r="E90" s="618"/>
      <c r="F90" s="619"/>
      <c r="G90" s="331"/>
      <c r="H90" s="342"/>
      <c r="I90" s="343"/>
      <c r="J90" s="202" t="str">
        <f t="shared" si="37"/>
        <v>-</v>
      </c>
      <c r="K90" s="354"/>
      <c r="L90" s="202" t="str">
        <f t="shared" si="38"/>
        <v>-</v>
      </c>
      <c r="M90" s="261" t="str">
        <f t="shared" si="28"/>
        <v/>
      </c>
      <c r="N90" s="202" t="str">
        <f t="shared" si="39"/>
        <v>-</v>
      </c>
      <c r="O90" s="354"/>
      <c r="P90" s="206" t="str">
        <f t="shared" si="40"/>
        <v>-</v>
      </c>
      <c r="Q90" s="359"/>
      <c r="R90" s="213" t="str">
        <f>IF($Q90="","",VLOOKUP($Q90,A3_2!$C$4:$K$38,2,FALSE))</f>
        <v/>
      </c>
      <c r="S90" s="213" t="str">
        <f>IF($Q90="","",VLOOKUP($Q90,A3_2!$C$4:$K$38,3,FALSE))</f>
        <v/>
      </c>
      <c r="T90" s="214" t="str">
        <f>IF($Q90="","",VLOOKUP($Q90,A3_2!$C$4:$K$38,4,FALSE))</f>
        <v/>
      </c>
      <c r="W90" s="74"/>
    </row>
    <row r="91" spans="1:23" ht="21" customHeight="1">
      <c r="A91" s="75"/>
      <c r="C91" s="621" t="str">
        <f>IFERROR(SUM(M83:M93)/SUM($I83:$I93),"-")</f>
        <v>-</v>
      </c>
      <c r="D91" s="622"/>
      <c r="E91" s="623"/>
      <c r="F91" s="620"/>
      <c r="G91" s="332"/>
      <c r="H91" s="340"/>
      <c r="I91" s="341"/>
      <c r="J91" s="202" t="str">
        <f t="shared" si="37"/>
        <v>-</v>
      </c>
      <c r="K91" s="353"/>
      <c r="L91" s="202" t="str">
        <f t="shared" si="38"/>
        <v>-</v>
      </c>
      <c r="M91" s="261" t="str">
        <f t="shared" si="28"/>
        <v/>
      </c>
      <c r="N91" s="202" t="str">
        <f t="shared" si="39"/>
        <v>-</v>
      </c>
      <c r="O91" s="353"/>
      <c r="P91" s="206" t="str">
        <f t="shared" si="40"/>
        <v>-</v>
      </c>
      <c r="Q91" s="359"/>
      <c r="R91" s="213" t="str">
        <f>IF($Q91="","",VLOOKUP($Q91,A3_2!$C$4:$K$38,2,FALSE))</f>
        <v/>
      </c>
      <c r="S91" s="213" t="str">
        <f>IF($Q91="","",VLOOKUP($Q91,A3_2!$C$4:$K$38,3,FALSE))</f>
        <v/>
      </c>
      <c r="T91" s="214" t="str">
        <f>IF($Q91="","",VLOOKUP($Q91,A3_2!$C$4:$K$38,4,FALSE))</f>
        <v/>
      </c>
      <c r="W91" s="74"/>
    </row>
    <row r="92" spans="1:23" ht="21" customHeight="1">
      <c r="A92" s="75"/>
      <c r="C92" s="616" t="s">
        <v>1854</v>
      </c>
      <c r="D92" s="617"/>
      <c r="E92" s="618"/>
      <c r="F92" s="619"/>
      <c r="G92" s="331"/>
      <c r="H92" s="342"/>
      <c r="I92" s="343"/>
      <c r="J92" s="202" t="str">
        <f t="shared" si="37"/>
        <v>-</v>
      </c>
      <c r="K92" s="354"/>
      <c r="L92" s="202" t="str">
        <f t="shared" si="38"/>
        <v>-</v>
      </c>
      <c r="M92" s="261" t="str">
        <f t="shared" si="28"/>
        <v/>
      </c>
      <c r="N92" s="202" t="str">
        <f t="shared" si="39"/>
        <v>-</v>
      </c>
      <c r="O92" s="354"/>
      <c r="P92" s="206" t="str">
        <f t="shared" si="40"/>
        <v>-</v>
      </c>
      <c r="Q92" s="359"/>
      <c r="R92" s="213" t="str">
        <f>IF($Q92="","",VLOOKUP($Q92,A3_2!$C$4:$K$38,2,FALSE))</f>
        <v/>
      </c>
      <c r="S92" s="213" t="str">
        <f>IF($Q92="","",VLOOKUP($Q92,A3_2!$C$4:$K$38,3,FALSE))</f>
        <v/>
      </c>
      <c r="T92" s="214" t="str">
        <f>IF($Q92="","",VLOOKUP($Q92,A3_2!$C$4:$K$38,4,FALSE))</f>
        <v/>
      </c>
      <c r="W92" s="74"/>
    </row>
    <row r="93" spans="1:23" ht="21" customHeight="1" thickBot="1">
      <c r="A93" s="75"/>
      <c r="C93" s="625" t="str">
        <f>IFERROR(SUM(O83:O93)/SUM($I83:$I93),"-")</f>
        <v>-</v>
      </c>
      <c r="D93" s="626"/>
      <c r="E93" s="627"/>
      <c r="F93" s="624"/>
      <c r="G93" s="333"/>
      <c r="H93" s="349"/>
      <c r="I93" s="350"/>
      <c r="J93" s="204" t="str">
        <f t="shared" si="37"/>
        <v>-</v>
      </c>
      <c r="K93" s="356"/>
      <c r="L93" s="204" t="str">
        <f t="shared" si="38"/>
        <v>-</v>
      </c>
      <c r="M93" s="263" t="str">
        <f t="shared" si="28"/>
        <v/>
      </c>
      <c r="N93" s="204" t="str">
        <f t="shared" si="39"/>
        <v>-</v>
      </c>
      <c r="O93" s="356"/>
      <c r="P93" s="208" t="str">
        <f t="shared" si="40"/>
        <v>-</v>
      </c>
      <c r="Q93" s="360"/>
      <c r="R93" s="215" t="str">
        <f>IF($Q93="","",VLOOKUP($Q93,A3_2!$C$4:$K$38,2,FALSE))</f>
        <v/>
      </c>
      <c r="S93" s="215" t="str">
        <f>IF($Q93="","",VLOOKUP($Q93,A3_2!$C$4:$K$38,3,FALSE))</f>
        <v/>
      </c>
      <c r="T93" s="216" t="str">
        <f>IF($Q93="","",VLOOKUP($Q93,A3_2!$C$4:$K$38,4,FALSE))</f>
        <v/>
      </c>
      <c r="W93" s="74"/>
    </row>
    <row r="94" spans="1:23" ht="21" customHeight="1" thickTop="1">
      <c r="A94" s="75"/>
      <c r="C94" s="638" t="s">
        <v>2060</v>
      </c>
      <c r="D94" s="639"/>
      <c r="E94" s="639"/>
      <c r="F94" s="640"/>
      <c r="G94" s="329"/>
      <c r="H94" s="335"/>
      <c r="I94" s="336"/>
      <c r="J94" s="201" t="str">
        <f t="shared" ref="J94:J104" si="41">IF(I94="","-",I94/SUM($I$94:$I$104))</f>
        <v>-</v>
      </c>
      <c r="K94" s="351"/>
      <c r="L94" s="201" t="str">
        <f t="shared" ref="L94:L104" si="42">IF(K94="","-",K94/SUM($I$94:$I$104))</f>
        <v>-</v>
      </c>
      <c r="M94" s="260" t="str">
        <f t="shared" si="28"/>
        <v/>
      </c>
      <c r="N94" s="201" t="str">
        <f t="shared" ref="N94:N104" si="43">IF(M94="","-",M94/SUM($I$94:$I$104))</f>
        <v>-</v>
      </c>
      <c r="O94" s="351"/>
      <c r="P94" s="205" t="str">
        <f t="shared" ref="P94:P104" si="44">IF(O94="","-",O94/SUM($I$94:$I$104))</f>
        <v>-</v>
      </c>
      <c r="Q94" s="357"/>
      <c r="R94" s="209" t="str">
        <f>IF($Q94="","",VLOOKUP($Q94,A3_2!$C$4:$K$38,2,FALSE))</f>
        <v/>
      </c>
      <c r="S94" s="209" t="str">
        <f>IF($Q94="","",VLOOKUP($Q94,A3_2!$C$4:$K$38,3,FALSE))</f>
        <v/>
      </c>
      <c r="T94" s="210" t="str">
        <f>IF($Q94="","",VLOOKUP($Q94,A3_2!$C$4:$K$38,4,FALSE))</f>
        <v/>
      </c>
      <c r="W94" s="74"/>
    </row>
    <row r="95" spans="1:23" ht="21" customHeight="1">
      <c r="A95" s="75"/>
      <c r="C95" s="114" t="s">
        <v>1778</v>
      </c>
      <c r="D95" s="641"/>
      <c r="E95" s="641"/>
      <c r="F95" s="642"/>
      <c r="G95" s="330"/>
      <c r="H95" s="338"/>
      <c r="I95" s="339"/>
      <c r="J95" s="202" t="str">
        <f t="shared" si="41"/>
        <v>-</v>
      </c>
      <c r="K95" s="352"/>
      <c r="L95" s="202" t="str">
        <f t="shared" si="42"/>
        <v>-</v>
      </c>
      <c r="M95" s="261" t="str">
        <f t="shared" si="28"/>
        <v/>
      </c>
      <c r="N95" s="202" t="str">
        <f t="shared" si="43"/>
        <v>-</v>
      </c>
      <c r="O95" s="352"/>
      <c r="P95" s="206" t="str">
        <f t="shared" si="44"/>
        <v>-</v>
      </c>
      <c r="Q95" s="358"/>
      <c r="R95" s="211" t="str">
        <f>IF($Q95="","",VLOOKUP($Q95,A3_2!$C$4:$K$38,2,FALSE))</f>
        <v/>
      </c>
      <c r="S95" s="211" t="str">
        <f>IF($Q95="","",VLOOKUP($Q95,A3_2!$C$4:$K$38,3,FALSE))</f>
        <v/>
      </c>
      <c r="T95" s="212" t="str">
        <f>IF($Q95="","",VLOOKUP($Q95,A3_2!$C$4:$K$38,4,FALSE))</f>
        <v/>
      </c>
      <c r="W95" s="74"/>
    </row>
    <row r="96" spans="1:23" ht="21" customHeight="1">
      <c r="A96" s="75"/>
      <c r="C96" s="628"/>
      <c r="D96" s="629"/>
      <c r="E96" s="630"/>
      <c r="F96" s="91" t="s">
        <v>1779</v>
      </c>
      <c r="G96" s="330"/>
      <c r="H96" s="338"/>
      <c r="I96" s="339"/>
      <c r="J96" s="202" t="str">
        <f t="shared" si="41"/>
        <v>-</v>
      </c>
      <c r="K96" s="352"/>
      <c r="L96" s="202" t="str">
        <f t="shared" si="42"/>
        <v>-</v>
      </c>
      <c r="M96" s="261" t="str">
        <f t="shared" si="28"/>
        <v/>
      </c>
      <c r="N96" s="202" t="str">
        <f t="shared" si="43"/>
        <v>-</v>
      </c>
      <c r="O96" s="352"/>
      <c r="P96" s="206" t="str">
        <f t="shared" si="44"/>
        <v>-</v>
      </c>
      <c r="Q96" s="358"/>
      <c r="R96" s="211" t="str">
        <f>IF($Q96="","",VLOOKUP($Q96,A3_2!$C$4:$K$38,2,FALSE))</f>
        <v/>
      </c>
      <c r="S96" s="211" t="str">
        <f>IF($Q96="","",VLOOKUP($Q96,A3_2!$C$4:$K$38,3,FALSE))</f>
        <v/>
      </c>
      <c r="T96" s="212" t="str">
        <f>IF($Q96="","",VLOOKUP($Q96,A3_2!$C$4:$K$38,4,FALSE))</f>
        <v/>
      </c>
      <c r="W96" s="74"/>
    </row>
    <row r="97" spans="1:23" ht="21" customHeight="1">
      <c r="A97" s="75"/>
      <c r="C97" s="631" t="s">
        <v>1842</v>
      </c>
      <c r="D97" s="632"/>
      <c r="E97" s="632"/>
      <c r="F97" s="619"/>
      <c r="G97" s="331"/>
      <c r="H97" s="342"/>
      <c r="I97" s="348"/>
      <c r="J97" s="202" t="str">
        <f t="shared" si="41"/>
        <v>-</v>
      </c>
      <c r="K97" s="354"/>
      <c r="L97" s="202" t="str">
        <f t="shared" si="42"/>
        <v>-</v>
      </c>
      <c r="M97" s="261" t="str">
        <f t="shared" si="28"/>
        <v/>
      </c>
      <c r="N97" s="202" t="str">
        <f t="shared" si="43"/>
        <v>-</v>
      </c>
      <c r="O97" s="354"/>
      <c r="P97" s="206" t="str">
        <f t="shared" si="44"/>
        <v>-</v>
      </c>
      <c r="Q97" s="359"/>
      <c r="R97" s="211" t="str">
        <f>IF($Q97="","",VLOOKUP($Q97,A3_2!$C$4:$K$38,2,FALSE))</f>
        <v/>
      </c>
      <c r="S97" s="211" t="str">
        <f>IF($Q97="","",VLOOKUP($Q97,A3_2!$C$4:$K$38,3,FALSE))</f>
        <v/>
      </c>
      <c r="T97" s="212" t="str">
        <f>IF($Q97="","",VLOOKUP($Q97,A3_2!$C$4:$K$38,4,FALSE))</f>
        <v/>
      </c>
      <c r="W97" s="74"/>
    </row>
    <row r="98" spans="1:23" ht="21" customHeight="1">
      <c r="A98" s="75"/>
      <c r="C98" s="633"/>
      <c r="D98" s="634"/>
      <c r="E98" s="634"/>
      <c r="F98" s="620"/>
      <c r="G98" s="331"/>
      <c r="H98" s="342"/>
      <c r="I98" s="348"/>
      <c r="J98" s="202" t="str">
        <f t="shared" si="41"/>
        <v>-</v>
      </c>
      <c r="K98" s="354"/>
      <c r="L98" s="202" t="str">
        <f t="shared" si="42"/>
        <v>-</v>
      </c>
      <c r="M98" s="261" t="str">
        <f t="shared" si="28"/>
        <v/>
      </c>
      <c r="N98" s="202" t="str">
        <f t="shared" si="43"/>
        <v>-</v>
      </c>
      <c r="O98" s="354"/>
      <c r="P98" s="206" t="str">
        <f t="shared" si="44"/>
        <v>-</v>
      </c>
      <c r="Q98" s="359"/>
      <c r="R98" s="211" t="str">
        <f>IF($Q98="","",VLOOKUP($Q98,A3_2!$C$4:$K$38,2,FALSE))</f>
        <v/>
      </c>
      <c r="S98" s="211" t="str">
        <f>IF($Q98="","",VLOOKUP($Q98,A3_2!$C$4:$K$38,3,FALSE))</f>
        <v/>
      </c>
      <c r="T98" s="212" t="str">
        <f>IF($Q98="","",VLOOKUP($Q98,A3_2!$C$4:$K$38,4,FALSE))</f>
        <v/>
      </c>
      <c r="W98" s="74"/>
    </row>
    <row r="99" spans="1:23" ht="21" customHeight="1">
      <c r="A99" s="75"/>
      <c r="C99" s="635" t="s">
        <v>1841</v>
      </c>
      <c r="D99" s="636"/>
      <c r="E99" s="637"/>
      <c r="F99" s="619"/>
      <c r="G99" s="331"/>
      <c r="H99" s="342"/>
      <c r="I99" s="343"/>
      <c r="J99" s="202" t="str">
        <f t="shared" si="41"/>
        <v>-</v>
      </c>
      <c r="K99" s="354"/>
      <c r="L99" s="202" t="str">
        <f t="shared" si="42"/>
        <v>-</v>
      </c>
      <c r="M99" s="261" t="str">
        <f t="shared" si="28"/>
        <v/>
      </c>
      <c r="N99" s="202" t="str">
        <f t="shared" si="43"/>
        <v>-</v>
      </c>
      <c r="O99" s="354"/>
      <c r="P99" s="206" t="str">
        <f t="shared" si="44"/>
        <v>-</v>
      </c>
      <c r="Q99" s="359"/>
      <c r="R99" s="211" t="str">
        <f>IF($Q99="","",VLOOKUP($Q99,A3_2!$C$4:$K$38,2,FALSE))</f>
        <v/>
      </c>
      <c r="S99" s="211" t="str">
        <f>IF($Q99="","",VLOOKUP($Q99,A3_2!$C$4:$K$38,3,FALSE))</f>
        <v/>
      </c>
      <c r="T99" s="212" t="str">
        <f>IF($Q99="","",VLOOKUP($Q99,A3_2!$C$4:$K$38,4,FALSE))</f>
        <v/>
      </c>
      <c r="W99" s="74"/>
    </row>
    <row r="100" spans="1:23" ht="21" customHeight="1">
      <c r="A100" s="75"/>
      <c r="C100" s="621" t="str">
        <f>IFERROR(SUM(K94:K104)/SUM($I94:$I104),"-")</f>
        <v>-</v>
      </c>
      <c r="D100" s="622"/>
      <c r="E100" s="623"/>
      <c r="F100" s="620"/>
      <c r="G100" s="332"/>
      <c r="H100" s="340"/>
      <c r="I100" s="341"/>
      <c r="J100" s="202" t="str">
        <f t="shared" si="41"/>
        <v>-</v>
      </c>
      <c r="K100" s="353"/>
      <c r="L100" s="202" t="str">
        <f t="shared" si="42"/>
        <v>-</v>
      </c>
      <c r="M100" s="261" t="str">
        <f t="shared" si="28"/>
        <v/>
      </c>
      <c r="N100" s="202" t="str">
        <f t="shared" si="43"/>
        <v>-</v>
      </c>
      <c r="O100" s="353"/>
      <c r="P100" s="206" t="str">
        <f t="shared" si="44"/>
        <v>-</v>
      </c>
      <c r="Q100" s="359"/>
      <c r="R100" s="213" t="str">
        <f>IF($Q100="","",VLOOKUP($Q100,A3_2!$C$4:$K$38,2,FALSE))</f>
        <v/>
      </c>
      <c r="S100" s="213" t="str">
        <f>IF($Q100="","",VLOOKUP($Q100,A3_2!$C$4:$K$38,3,FALSE))</f>
        <v/>
      </c>
      <c r="T100" s="214" t="str">
        <f>IF($Q100="","",VLOOKUP($Q100,A3_2!$C$4:$K$38,4,FALSE))</f>
        <v/>
      </c>
      <c r="W100" s="74"/>
    </row>
    <row r="101" spans="1:23" ht="21" customHeight="1">
      <c r="A101" s="75"/>
      <c r="C101" s="616" t="s">
        <v>1838</v>
      </c>
      <c r="D101" s="617"/>
      <c r="E101" s="618"/>
      <c r="F101" s="619"/>
      <c r="G101" s="331"/>
      <c r="H101" s="342"/>
      <c r="I101" s="343"/>
      <c r="J101" s="202" t="str">
        <f t="shared" si="41"/>
        <v>-</v>
      </c>
      <c r="K101" s="354"/>
      <c r="L101" s="202" t="str">
        <f t="shared" si="42"/>
        <v>-</v>
      </c>
      <c r="M101" s="261" t="str">
        <f t="shared" si="28"/>
        <v/>
      </c>
      <c r="N101" s="202" t="str">
        <f t="shared" si="43"/>
        <v>-</v>
      </c>
      <c r="O101" s="354"/>
      <c r="P101" s="206" t="str">
        <f t="shared" si="44"/>
        <v>-</v>
      </c>
      <c r="Q101" s="359"/>
      <c r="R101" s="213" t="str">
        <f>IF($Q101="","",VLOOKUP($Q101,A3_2!$C$4:$K$38,2,FALSE))</f>
        <v/>
      </c>
      <c r="S101" s="213" t="str">
        <f>IF($Q101="","",VLOOKUP($Q101,A3_2!$C$4:$K$38,3,FALSE))</f>
        <v/>
      </c>
      <c r="T101" s="214" t="str">
        <f>IF($Q101="","",VLOOKUP($Q101,A3_2!$C$4:$K$38,4,FALSE))</f>
        <v/>
      </c>
      <c r="W101" s="74"/>
    </row>
    <row r="102" spans="1:23" ht="21" customHeight="1">
      <c r="A102" s="75"/>
      <c r="C102" s="621" t="str">
        <f>IFERROR(SUM(M94:M104)/SUM($I94:$I104),"-")</f>
        <v>-</v>
      </c>
      <c r="D102" s="622"/>
      <c r="E102" s="623"/>
      <c r="F102" s="620"/>
      <c r="G102" s="332"/>
      <c r="H102" s="340"/>
      <c r="I102" s="341"/>
      <c r="J102" s="202" t="str">
        <f t="shared" si="41"/>
        <v>-</v>
      </c>
      <c r="K102" s="353"/>
      <c r="L102" s="202" t="str">
        <f t="shared" si="42"/>
        <v>-</v>
      </c>
      <c r="M102" s="261" t="str">
        <f t="shared" si="28"/>
        <v/>
      </c>
      <c r="N102" s="202" t="str">
        <f t="shared" si="43"/>
        <v>-</v>
      </c>
      <c r="O102" s="353"/>
      <c r="P102" s="206" t="str">
        <f t="shared" si="44"/>
        <v>-</v>
      </c>
      <c r="Q102" s="359"/>
      <c r="R102" s="213" t="str">
        <f>IF($Q102="","",VLOOKUP($Q102,A3_2!$C$4:$K$38,2,FALSE))</f>
        <v/>
      </c>
      <c r="S102" s="213" t="str">
        <f>IF($Q102="","",VLOOKUP($Q102,A3_2!$C$4:$K$38,3,FALSE))</f>
        <v/>
      </c>
      <c r="T102" s="214" t="str">
        <f>IF($Q102="","",VLOOKUP($Q102,A3_2!$C$4:$K$38,4,FALSE))</f>
        <v/>
      </c>
      <c r="W102" s="74"/>
    </row>
    <row r="103" spans="1:23" ht="21" customHeight="1">
      <c r="A103" s="75"/>
      <c r="C103" s="616" t="s">
        <v>1854</v>
      </c>
      <c r="D103" s="617"/>
      <c r="E103" s="618"/>
      <c r="F103" s="619"/>
      <c r="G103" s="331"/>
      <c r="H103" s="342"/>
      <c r="I103" s="343"/>
      <c r="J103" s="202" t="str">
        <f t="shared" si="41"/>
        <v>-</v>
      </c>
      <c r="K103" s="354"/>
      <c r="L103" s="202" t="str">
        <f t="shared" si="42"/>
        <v>-</v>
      </c>
      <c r="M103" s="261" t="str">
        <f t="shared" si="28"/>
        <v/>
      </c>
      <c r="N103" s="202" t="str">
        <f t="shared" si="43"/>
        <v>-</v>
      </c>
      <c r="O103" s="354"/>
      <c r="P103" s="206" t="str">
        <f t="shared" si="44"/>
        <v>-</v>
      </c>
      <c r="Q103" s="359"/>
      <c r="R103" s="213" t="str">
        <f>IF($Q103="","",VLOOKUP($Q103,A3_2!$C$4:$K$38,2,FALSE))</f>
        <v/>
      </c>
      <c r="S103" s="213" t="str">
        <f>IF($Q103="","",VLOOKUP($Q103,A3_2!$C$4:$K$38,3,FALSE))</f>
        <v/>
      </c>
      <c r="T103" s="214" t="str">
        <f>IF($Q103="","",VLOOKUP($Q103,A3_2!$C$4:$K$38,4,FALSE))</f>
        <v/>
      </c>
      <c r="W103" s="74"/>
    </row>
    <row r="104" spans="1:23" ht="21" customHeight="1" thickBot="1">
      <c r="A104" s="75"/>
      <c r="C104" s="625" t="str">
        <f>IFERROR(SUM(O94:O104)/SUM($I94:$I104),"-")</f>
        <v>-</v>
      </c>
      <c r="D104" s="626"/>
      <c r="E104" s="627"/>
      <c r="F104" s="624"/>
      <c r="G104" s="333"/>
      <c r="H104" s="349"/>
      <c r="I104" s="350"/>
      <c r="J104" s="204" t="str">
        <f t="shared" si="41"/>
        <v>-</v>
      </c>
      <c r="K104" s="356"/>
      <c r="L104" s="204" t="str">
        <f t="shared" si="42"/>
        <v>-</v>
      </c>
      <c r="M104" s="263" t="str">
        <f t="shared" si="28"/>
        <v/>
      </c>
      <c r="N104" s="204" t="str">
        <f t="shared" si="43"/>
        <v>-</v>
      </c>
      <c r="O104" s="356"/>
      <c r="P104" s="208" t="str">
        <f t="shared" si="44"/>
        <v>-</v>
      </c>
      <c r="Q104" s="360"/>
      <c r="R104" s="215" t="str">
        <f>IF($Q104="","",VLOOKUP($Q104,A3_2!$C$4:$K$38,2,FALSE))</f>
        <v/>
      </c>
      <c r="S104" s="215" t="str">
        <f>IF($Q104="","",VLOOKUP($Q104,A3_2!$C$4:$K$38,3,FALSE))</f>
        <v/>
      </c>
      <c r="T104" s="216" t="str">
        <f>IF($Q104="","",VLOOKUP($Q104,A3_2!$C$4:$K$38,4,FALSE))</f>
        <v/>
      </c>
      <c r="W104" s="74"/>
    </row>
    <row r="105" spans="1:23" ht="21" customHeight="1" thickTop="1">
      <c r="A105" s="75"/>
      <c r="C105" s="638" t="s">
        <v>2061</v>
      </c>
      <c r="D105" s="639"/>
      <c r="E105" s="639"/>
      <c r="F105" s="640"/>
      <c r="G105" s="329"/>
      <c r="H105" s="335"/>
      <c r="I105" s="336"/>
      <c r="J105" s="201" t="str">
        <f t="shared" ref="J105:J115" si="45">IF(I105="","-",I105/SUM($I$105:$I$115))</f>
        <v>-</v>
      </c>
      <c r="K105" s="351"/>
      <c r="L105" s="201" t="str">
        <f t="shared" ref="L105:L115" si="46">IF(K105="","-",K105/SUM($I$105:$I$115))</f>
        <v>-</v>
      </c>
      <c r="M105" s="260" t="str">
        <f t="shared" ref="M105:M115" si="47">IF(K105="","",IF(OR($G105="非再生可能バイオマス",$G105="原子力",$G105="未利用エネルギー",$G105="火力（石炭）",$G105="火力（石油）",$G105="火力（LNG）",$G105="火力（その他）",$G105="卸取引所",$G105="未定"),"",IF(AND($G105="他社から",$H105="非FIT非FIP"),"",K105)))</f>
        <v/>
      </c>
      <c r="N105" s="201" t="str">
        <f t="shared" ref="N105:N115" si="48">IF(M105="","-",M105/SUM($I$105:$I$115))</f>
        <v>-</v>
      </c>
      <c r="O105" s="351"/>
      <c r="P105" s="205" t="str">
        <f t="shared" ref="P105:P115" si="49">IF(O105="","-",O105/SUM($I$105:$I$115))</f>
        <v>-</v>
      </c>
      <c r="Q105" s="357"/>
      <c r="R105" s="209" t="str">
        <f>IF($Q105="","",VLOOKUP($Q105,A3_2!$C$4:$K$38,2,FALSE))</f>
        <v/>
      </c>
      <c r="S105" s="209" t="str">
        <f>IF($Q105="","",VLOOKUP($Q105,A3_2!$C$4:$K$38,3,FALSE))</f>
        <v/>
      </c>
      <c r="T105" s="210" t="str">
        <f>IF($Q105="","",VLOOKUP($Q105,A3_2!$C$4:$K$38,4,FALSE))</f>
        <v/>
      </c>
      <c r="W105" s="74"/>
    </row>
    <row r="106" spans="1:23" ht="21" customHeight="1">
      <c r="A106" s="75"/>
      <c r="C106" s="114" t="s">
        <v>1778</v>
      </c>
      <c r="D106" s="641"/>
      <c r="E106" s="641"/>
      <c r="F106" s="642"/>
      <c r="G106" s="330"/>
      <c r="H106" s="338"/>
      <c r="I106" s="339"/>
      <c r="J106" s="202" t="str">
        <f t="shared" si="45"/>
        <v>-</v>
      </c>
      <c r="K106" s="352"/>
      <c r="L106" s="202" t="str">
        <f t="shared" si="46"/>
        <v>-</v>
      </c>
      <c r="M106" s="261" t="str">
        <f t="shared" si="47"/>
        <v/>
      </c>
      <c r="N106" s="202" t="str">
        <f t="shared" si="48"/>
        <v>-</v>
      </c>
      <c r="O106" s="352"/>
      <c r="P106" s="206" t="str">
        <f t="shared" si="49"/>
        <v>-</v>
      </c>
      <c r="Q106" s="358"/>
      <c r="R106" s="211" t="str">
        <f>IF($Q106="","",VLOOKUP($Q106,A3_2!$C$4:$K$38,2,FALSE))</f>
        <v/>
      </c>
      <c r="S106" s="211" t="str">
        <f>IF($Q106="","",VLOOKUP($Q106,A3_2!$C$4:$K$38,3,FALSE))</f>
        <v/>
      </c>
      <c r="T106" s="212" t="str">
        <f>IF($Q106="","",VLOOKUP($Q106,A3_2!$C$4:$K$38,4,FALSE))</f>
        <v/>
      </c>
      <c r="W106" s="74"/>
    </row>
    <row r="107" spans="1:23" ht="21" customHeight="1">
      <c r="A107" s="75"/>
      <c r="C107" s="628"/>
      <c r="D107" s="629"/>
      <c r="E107" s="630"/>
      <c r="F107" s="91" t="s">
        <v>1779</v>
      </c>
      <c r="G107" s="330"/>
      <c r="H107" s="338"/>
      <c r="I107" s="339"/>
      <c r="J107" s="202" t="str">
        <f t="shared" si="45"/>
        <v>-</v>
      </c>
      <c r="K107" s="352"/>
      <c r="L107" s="202" t="str">
        <f t="shared" si="46"/>
        <v>-</v>
      </c>
      <c r="M107" s="261" t="str">
        <f t="shared" si="47"/>
        <v/>
      </c>
      <c r="N107" s="202" t="str">
        <f t="shared" si="48"/>
        <v>-</v>
      </c>
      <c r="O107" s="352"/>
      <c r="P107" s="206" t="str">
        <f t="shared" si="49"/>
        <v>-</v>
      </c>
      <c r="Q107" s="358"/>
      <c r="R107" s="211" t="str">
        <f>IF($Q107="","",VLOOKUP($Q107,A3_2!$C$4:$K$38,2,FALSE))</f>
        <v/>
      </c>
      <c r="S107" s="211" t="str">
        <f>IF($Q107="","",VLOOKUP($Q107,A3_2!$C$4:$K$38,3,FALSE))</f>
        <v/>
      </c>
      <c r="T107" s="212" t="str">
        <f>IF($Q107="","",VLOOKUP($Q107,A3_2!$C$4:$K$38,4,FALSE))</f>
        <v/>
      </c>
      <c r="W107" s="74"/>
    </row>
    <row r="108" spans="1:23" ht="21" customHeight="1">
      <c r="A108" s="75"/>
      <c r="C108" s="631" t="s">
        <v>1842</v>
      </c>
      <c r="D108" s="632"/>
      <c r="E108" s="632"/>
      <c r="F108" s="619"/>
      <c r="G108" s="331"/>
      <c r="H108" s="342"/>
      <c r="I108" s="348"/>
      <c r="J108" s="202" t="str">
        <f t="shared" si="45"/>
        <v>-</v>
      </c>
      <c r="K108" s="354"/>
      <c r="L108" s="202" t="str">
        <f t="shared" si="46"/>
        <v>-</v>
      </c>
      <c r="M108" s="261" t="str">
        <f t="shared" si="47"/>
        <v/>
      </c>
      <c r="N108" s="202" t="str">
        <f t="shared" si="48"/>
        <v>-</v>
      </c>
      <c r="O108" s="354"/>
      <c r="P108" s="206" t="str">
        <f t="shared" si="49"/>
        <v>-</v>
      </c>
      <c r="Q108" s="359"/>
      <c r="R108" s="211" t="str">
        <f>IF($Q108="","",VLOOKUP($Q108,A3_2!$C$4:$K$38,2,FALSE))</f>
        <v/>
      </c>
      <c r="S108" s="211" t="str">
        <f>IF($Q108="","",VLOOKUP($Q108,A3_2!$C$4:$K$38,3,FALSE))</f>
        <v/>
      </c>
      <c r="T108" s="212" t="str">
        <f>IF($Q108="","",VLOOKUP($Q108,A3_2!$C$4:$K$38,4,FALSE))</f>
        <v/>
      </c>
      <c r="W108" s="74"/>
    </row>
    <row r="109" spans="1:23" ht="21" customHeight="1">
      <c r="A109" s="75"/>
      <c r="C109" s="633"/>
      <c r="D109" s="634"/>
      <c r="E109" s="634"/>
      <c r="F109" s="620"/>
      <c r="G109" s="331"/>
      <c r="H109" s="342"/>
      <c r="I109" s="348"/>
      <c r="J109" s="202" t="str">
        <f t="shared" si="45"/>
        <v>-</v>
      </c>
      <c r="K109" s="354"/>
      <c r="L109" s="202" t="str">
        <f t="shared" si="46"/>
        <v>-</v>
      </c>
      <c r="M109" s="261" t="str">
        <f t="shared" si="47"/>
        <v/>
      </c>
      <c r="N109" s="202" t="str">
        <f t="shared" si="48"/>
        <v>-</v>
      </c>
      <c r="O109" s="354"/>
      <c r="P109" s="206" t="str">
        <f t="shared" si="49"/>
        <v>-</v>
      </c>
      <c r="Q109" s="359"/>
      <c r="R109" s="211" t="str">
        <f>IF($Q109="","",VLOOKUP($Q109,A3_2!$C$4:$K$38,2,FALSE))</f>
        <v/>
      </c>
      <c r="S109" s="211" t="str">
        <f>IF($Q109="","",VLOOKUP($Q109,A3_2!$C$4:$K$38,3,FALSE))</f>
        <v/>
      </c>
      <c r="T109" s="212" t="str">
        <f>IF($Q109="","",VLOOKUP($Q109,A3_2!$C$4:$K$38,4,FALSE))</f>
        <v/>
      </c>
      <c r="W109" s="74"/>
    </row>
    <row r="110" spans="1:23" ht="21" customHeight="1">
      <c r="A110" s="75"/>
      <c r="C110" s="635" t="s">
        <v>1841</v>
      </c>
      <c r="D110" s="636"/>
      <c r="E110" s="637"/>
      <c r="F110" s="619"/>
      <c r="G110" s="331"/>
      <c r="H110" s="342"/>
      <c r="I110" s="343"/>
      <c r="J110" s="202" t="str">
        <f t="shared" si="45"/>
        <v>-</v>
      </c>
      <c r="K110" s="354"/>
      <c r="L110" s="202" t="str">
        <f t="shared" si="46"/>
        <v>-</v>
      </c>
      <c r="M110" s="261" t="str">
        <f t="shared" si="47"/>
        <v/>
      </c>
      <c r="N110" s="202" t="str">
        <f t="shared" si="48"/>
        <v>-</v>
      </c>
      <c r="O110" s="354"/>
      <c r="P110" s="206" t="str">
        <f t="shared" si="49"/>
        <v>-</v>
      </c>
      <c r="Q110" s="359"/>
      <c r="R110" s="211" t="str">
        <f>IF($Q110="","",VLOOKUP($Q110,A3_2!$C$4:$K$38,2,FALSE))</f>
        <v/>
      </c>
      <c r="S110" s="211" t="str">
        <f>IF($Q110="","",VLOOKUP($Q110,A3_2!$C$4:$K$38,3,FALSE))</f>
        <v/>
      </c>
      <c r="T110" s="212" t="str">
        <f>IF($Q110="","",VLOOKUP($Q110,A3_2!$C$4:$K$38,4,FALSE))</f>
        <v/>
      </c>
      <c r="W110" s="74"/>
    </row>
    <row r="111" spans="1:23" ht="21" customHeight="1">
      <c r="A111" s="75"/>
      <c r="C111" s="621" t="str">
        <f>IFERROR(SUM(K105:K115)/SUM($I105:$I115),"-")</f>
        <v>-</v>
      </c>
      <c r="D111" s="622"/>
      <c r="E111" s="623"/>
      <c r="F111" s="620"/>
      <c r="G111" s="332"/>
      <c r="H111" s="340"/>
      <c r="I111" s="341"/>
      <c r="J111" s="202" t="str">
        <f t="shared" si="45"/>
        <v>-</v>
      </c>
      <c r="K111" s="353"/>
      <c r="L111" s="202" t="str">
        <f t="shared" si="46"/>
        <v>-</v>
      </c>
      <c r="M111" s="261" t="str">
        <f t="shared" si="47"/>
        <v/>
      </c>
      <c r="N111" s="202" t="str">
        <f t="shared" si="48"/>
        <v>-</v>
      </c>
      <c r="O111" s="353"/>
      <c r="P111" s="206" t="str">
        <f t="shared" si="49"/>
        <v>-</v>
      </c>
      <c r="Q111" s="359"/>
      <c r="R111" s="213" t="str">
        <f>IF($Q111="","",VLOOKUP($Q111,A3_2!$C$4:$K$38,2,FALSE))</f>
        <v/>
      </c>
      <c r="S111" s="213" t="str">
        <f>IF($Q111="","",VLOOKUP($Q111,A3_2!$C$4:$K$38,3,FALSE))</f>
        <v/>
      </c>
      <c r="T111" s="214" t="str">
        <f>IF($Q111="","",VLOOKUP($Q111,A3_2!$C$4:$K$38,4,FALSE))</f>
        <v/>
      </c>
      <c r="W111" s="74"/>
    </row>
    <row r="112" spans="1:23" ht="21" customHeight="1">
      <c r="A112" s="75"/>
      <c r="C112" s="616" t="s">
        <v>1838</v>
      </c>
      <c r="D112" s="617"/>
      <c r="E112" s="618"/>
      <c r="F112" s="619"/>
      <c r="G112" s="331"/>
      <c r="H112" s="342"/>
      <c r="I112" s="343"/>
      <c r="J112" s="202" t="str">
        <f t="shared" si="45"/>
        <v>-</v>
      </c>
      <c r="K112" s="354"/>
      <c r="L112" s="202" t="str">
        <f t="shared" si="46"/>
        <v>-</v>
      </c>
      <c r="M112" s="261" t="str">
        <f t="shared" si="47"/>
        <v/>
      </c>
      <c r="N112" s="202" t="str">
        <f t="shared" si="48"/>
        <v>-</v>
      </c>
      <c r="O112" s="354"/>
      <c r="P112" s="206" t="str">
        <f t="shared" si="49"/>
        <v>-</v>
      </c>
      <c r="Q112" s="359"/>
      <c r="R112" s="213" t="str">
        <f>IF($Q112="","",VLOOKUP($Q112,A3_2!$C$4:$K$38,2,FALSE))</f>
        <v/>
      </c>
      <c r="S112" s="213" t="str">
        <f>IF($Q112="","",VLOOKUP($Q112,A3_2!$C$4:$K$38,3,FALSE))</f>
        <v/>
      </c>
      <c r="T112" s="214" t="str">
        <f>IF($Q112="","",VLOOKUP($Q112,A3_2!$C$4:$K$38,4,FALSE))</f>
        <v/>
      </c>
      <c r="W112" s="74"/>
    </row>
    <row r="113" spans="1:23" ht="21" customHeight="1">
      <c r="A113" s="75"/>
      <c r="C113" s="621" t="str">
        <f>IFERROR(SUM(M105:M115)/SUM($I105:$I115),"-")</f>
        <v>-</v>
      </c>
      <c r="D113" s="622"/>
      <c r="E113" s="623"/>
      <c r="F113" s="620"/>
      <c r="G113" s="332"/>
      <c r="H113" s="340"/>
      <c r="I113" s="341"/>
      <c r="J113" s="202" t="str">
        <f t="shared" si="45"/>
        <v>-</v>
      </c>
      <c r="K113" s="353"/>
      <c r="L113" s="202" t="str">
        <f t="shared" si="46"/>
        <v>-</v>
      </c>
      <c r="M113" s="261" t="str">
        <f t="shared" si="47"/>
        <v/>
      </c>
      <c r="N113" s="202" t="str">
        <f t="shared" si="48"/>
        <v>-</v>
      </c>
      <c r="O113" s="353"/>
      <c r="P113" s="206" t="str">
        <f t="shared" si="49"/>
        <v>-</v>
      </c>
      <c r="Q113" s="359"/>
      <c r="R113" s="213" t="str">
        <f>IF($Q113="","",VLOOKUP($Q113,A3_2!$C$4:$K$38,2,FALSE))</f>
        <v/>
      </c>
      <c r="S113" s="213" t="str">
        <f>IF($Q113="","",VLOOKUP($Q113,A3_2!$C$4:$K$38,3,FALSE))</f>
        <v/>
      </c>
      <c r="T113" s="214" t="str">
        <f>IF($Q113="","",VLOOKUP($Q113,A3_2!$C$4:$K$38,4,FALSE))</f>
        <v/>
      </c>
      <c r="W113" s="74"/>
    </row>
    <row r="114" spans="1:23" ht="21" customHeight="1">
      <c r="A114" s="75"/>
      <c r="C114" s="616" t="s">
        <v>1854</v>
      </c>
      <c r="D114" s="617"/>
      <c r="E114" s="618"/>
      <c r="F114" s="619"/>
      <c r="G114" s="331"/>
      <c r="H114" s="342"/>
      <c r="I114" s="343"/>
      <c r="J114" s="202" t="str">
        <f t="shared" si="45"/>
        <v>-</v>
      </c>
      <c r="K114" s="354"/>
      <c r="L114" s="202" t="str">
        <f t="shared" si="46"/>
        <v>-</v>
      </c>
      <c r="M114" s="261" t="str">
        <f t="shared" si="47"/>
        <v/>
      </c>
      <c r="N114" s="202" t="str">
        <f t="shared" si="48"/>
        <v>-</v>
      </c>
      <c r="O114" s="354"/>
      <c r="P114" s="206" t="str">
        <f t="shared" si="49"/>
        <v>-</v>
      </c>
      <c r="Q114" s="359"/>
      <c r="R114" s="213" t="str">
        <f>IF($Q114="","",VLOOKUP($Q114,A3_2!$C$4:$K$38,2,FALSE))</f>
        <v/>
      </c>
      <c r="S114" s="213" t="str">
        <f>IF($Q114="","",VLOOKUP($Q114,A3_2!$C$4:$K$38,3,FALSE))</f>
        <v/>
      </c>
      <c r="T114" s="214" t="str">
        <f>IF($Q114="","",VLOOKUP($Q114,A3_2!$C$4:$K$38,4,FALSE))</f>
        <v/>
      </c>
      <c r="W114" s="74"/>
    </row>
    <row r="115" spans="1:23" ht="21" customHeight="1" thickBot="1">
      <c r="A115" s="75"/>
      <c r="C115" s="625" t="str">
        <f>IFERROR(SUM(O105:O115)/SUM($I105:$I115),"-")</f>
        <v>-</v>
      </c>
      <c r="D115" s="626"/>
      <c r="E115" s="627"/>
      <c r="F115" s="624"/>
      <c r="G115" s="333"/>
      <c r="H115" s="349"/>
      <c r="I115" s="350"/>
      <c r="J115" s="204" t="str">
        <f t="shared" si="45"/>
        <v>-</v>
      </c>
      <c r="K115" s="356"/>
      <c r="L115" s="204" t="str">
        <f t="shared" si="46"/>
        <v>-</v>
      </c>
      <c r="M115" s="263" t="str">
        <f t="shared" si="47"/>
        <v/>
      </c>
      <c r="N115" s="204" t="str">
        <f t="shared" si="48"/>
        <v>-</v>
      </c>
      <c r="O115" s="356"/>
      <c r="P115" s="208" t="str">
        <f t="shared" si="49"/>
        <v>-</v>
      </c>
      <c r="Q115" s="360"/>
      <c r="R115" s="215" t="str">
        <f>IF($Q115="","",VLOOKUP($Q115,A3_2!$C$4:$K$38,2,FALSE))</f>
        <v/>
      </c>
      <c r="S115" s="215" t="str">
        <f>IF($Q115="","",VLOOKUP($Q115,A3_2!$C$4:$K$38,3,FALSE))</f>
        <v/>
      </c>
      <c r="T115" s="216" t="str">
        <f>IF($Q115="","",VLOOKUP($Q115,A3_2!$C$4:$K$38,4,FALSE))</f>
        <v/>
      </c>
      <c r="W115" s="74"/>
    </row>
    <row r="116" spans="1:23" ht="21" customHeight="1" thickTop="1">
      <c r="A116" s="75"/>
      <c r="C116" s="638" t="s">
        <v>2062</v>
      </c>
      <c r="D116" s="639"/>
      <c r="E116" s="639"/>
      <c r="F116" s="640"/>
      <c r="G116" s="329"/>
      <c r="H116" s="335"/>
      <c r="I116" s="336"/>
      <c r="J116" s="201" t="str">
        <f t="shared" ref="J116:J126" si="50">IF(I116="","-",I116/SUM($I$116:$I$126))</f>
        <v>-</v>
      </c>
      <c r="K116" s="351"/>
      <c r="L116" s="201" t="str">
        <f t="shared" ref="L116:L126" si="51">IF(K116="","-",K116/SUM($I$116:$I$126))</f>
        <v>-</v>
      </c>
      <c r="M116" s="260" t="str">
        <f t="shared" ref="M116:M126" si="52">IF(K116="","",IF(OR($G116="非再生可能バイオマス",$G116="原子力",$G116="未利用エネルギー",$G116="火力（石炭）",$G116="火力（石油）",$G116="火力（LNG）",$G116="火力（その他）",$G116="卸取引所",$G116="未定"),"",IF(AND($G116="他社から",$H116="非FIT非FIP"),"",K116)))</f>
        <v/>
      </c>
      <c r="N116" s="201" t="str">
        <f t="shared" ref="N116:N126" si="53">IF(M116="","-",M116/SUM($I$116:$I$126))</f>
        <v>-</v>
      </c>
      <c r="O116" s="351"/>
      <c r="P116" s="205" t="str">
        <f t="shared" ref="P116:P126" si="54">IF(O116="","-",O116/SUM($I$116:$I$126))</f>
        <v>-</v>
      </c>
      <c r="Q116" s="357"/>
      <c r="R116" s="209" t="str">
        <f>IF($Q116="","",VLOOKUP($Q116,A3_2!$C$4:$K$38,2,FALSE))</f>
        <v/>
      </c>
      <c r="S116" s="209" t="str">
        <f>IF($Q116="","",VLOOKUP($Q116,A3_2!$C$4:$K$38,3,FALSE))</f>
        <v/>
      </c>
      <c r="T116" s="210" t="str">
        <f>IF($Q116="","",VLOOKUP($Q116,A3_2!$C$4:$K$38,4,FALSE))</f>
        <v/>
      </c>
      <c r="W116" s="74"/>
    </row>
    <row r="117" spans="1:23" ht="21" customHeight="1">
      <c r="A117" s="75"/>
      <c r="C117" s="114" t="s">
        <v>1778</v>
      </c>
      <c r="D117" s="641"/>
      <c r="E117" s="641"/>
      <c r="F117" s="642"/>
      <c r="G117" s="330"/>
      <c r="H117" s="338"/>
      <c r="I117" s="339"/>
      <c r="J117" s="202" t="str">
        <f t="shared" si="50"/>
        <v>-</v>
      </c>
      <c r="K117" s="352"/>
      <c r="L117" s="202" t="str">
        <f t="shared" si="51"/>
        <v>-</v>
      </c>
      <c r="M117" s="261" t="str">
        <f t="shared" si="52"/>
        <v/>
      </c>
      <c r="N117" s="202" t="str">
        <f t="shared" si="53"/>
        <v>-</v>
      </c>
      <c r="O117" s="352"/>
      <c r="P117" s="206" t="str">
        <f t="shared" si="54"/>
        <v>-</v>
      </c>
      <c r="Q117" s="358"/>
      <c r="R117" s="211" t="str">
        <f>IF($Q117="","",VLOOKUP($Q117,A3_2!$C$4:$K$38,2,FALSE))</f>
        <v/>
      </c>
      <c r="S117" s="211" t="str">
        <f>IF($Q117="","",VLOOKUP($Q117,A3_2!$C$4:$K$38,3,FALSE))</f>
        <v/>
      </c>
      <c r="T117" s="212" t="str">
        <f>IF($Q117="","",VLOOKUP($Q117,A3_2!$C$4:$K$38,4,FALSE))</f>
        <v/>
      </c>
      <c r="W117" s="74"/>
    </row>
    <row r="118" spans="1:23" ht="21" customHeight="1">
      <c r="A118" s="75"/>
      <c r="C118" s="628"/>
      <c r="D118" s="629"/>
      <c r="E118" s="630"/>
      <c r="F118" s="91" t="s">
        <v>1779</v>
      </c>
      <c r="G118" s="330"/>
      <c r="H118" s="338"/>
      <c r="I118" s="339"/>
      <c r="J118" s="202" t="str">
        <f t="shared" si="50"/>
        <v>-</v>
      </c>
      <c r="K118" s="352"/>
      <c r="L118" s="202" t="str">
        <f t="shared" si="51"/>
        <v>-</v>
      </c>
      <c r="M118" s="261" t="str">
        <f t="shared" si="52"/>
        <v/>
      </c>
      <c r="N118" s="202" t="str">
        <f t="shared" si="53"/>
        <v>-</v>
      </c>
      <c r="O118" s="352"/>
      <c r="P118" s="206" t="str">
        <f t="shared" si="54"/>
        <v>-</v>
      </c>
      <c r="Q118" s="358"/>
      <c r="R118" s="211" t="str">
        <f>IF($Q118="","",VLOOKUP($Q118,A3_2!$C$4:$K$38,2,FALSE))</f>
        <v/>
      </c>
      <c r="S118" s="211" t="str">
        <f>IF($Q118="","",VLOOKUP($Q118,A3_2!$C$4:$K$38,3,FALSE))</f>
        <v/>
      </c>
      <c r="T118" s="212" t="str">
        <f>IF($Q118="","",VLOOKUP($Q118,A3_2!$C$4:$K$38,4,FALSE))</f>
        <v/>
      </c>
      <c r="W118" s="74"/>
    </row>
    <row r="119" spans="1:23" ht="21" customHeight="1">
      <c r="A119" s="75"/>
      <c r="C119" s="631" t="s">
        <v>1842</v>
      </c>
      <c r="D119" s="632"/>
      <c r="E119" s="632"/>
      <c r="F119" s="619"/>
      <c r="G119" s="331"/>
      <c r="H119" s="342"/>
      <c r="I119" s="348"/>
      <c r="J119" s="202" t="str">
        <f t="shared" si="50"/>
        <v>-</v>
      </c>
      <c r="K119" s="354"/>
      <c r="L119" s="202" t="str">
        <f t="shared" si="51"/>
        <v>-</v>
      </c>
      <c r="M119" s="261" t="str">
        <f t="shared" si="52"/>
        <v/>
      </c>
      <c r="N119" s="202" t="str">
        <f t="shared" si="53"/>
        <v>-</v>
      </c>
      <c r="O119" s="354"/>
      <c r="P119" s="206" t="str">
        <f t="shared" si="54"/>
        <v>-</v>
      </c>
      <c r="Q119" s="359"/>
      <c r="R119" s="211" t="str">
        <f>IF($Q119="","",VLOOKUP($Q119,A3_2!$C$4:$K$38,2,FALSE))</f>
        <v/>
      </c>
      <c r="S119" s="211" t="str">
        <f>IF($Q119="","",VLOOKUP($Q119,A3_2!$C$4:$K$38,3,FALSE))</f>
        <v/>
      </c>
      <c r="T119" s="212" t="str">
        <f>IF($Q119="","",VLOOKUP($Q119,A3_2!$C$4:$K$38,4,FALSE))</f>
        <v/>
      </c>
      <c r="W119" s="74"/>
    </row>
    <row r="120" spans="1:23" ht="21" customHeight="1">
      <c r="A120" s="75"/>
      <c r="C120" s="633"/>
      <c r="D120" s="634"/>
      <c r="E120" s="634"/>
      <c r="F120" s="620"/>
      <c r="G120" s="331"/>
      <c r="H120" s="342"/>
      <c r="I120" s="348"/>
      <c r="J120" s="202" t="str">
        <f t="shared" si="50"/>
        <v>-</v>
      </c>
      <c r="K120" s="354"/>
      <c r="L120" s="202" t="str">
        <f t="shared" si="51"/>
        <v>-</v>
      </c>
      <c r="M120" s="261" t="str">
        <f t="shared" si="52"/>
        <v/>
      </c>
      <c r="N120" s="202" t="str">
        <f t="shared" si="53"/>
        <v>-</v>
      </c>
      <c r="O120" s="354"/>
      <c r="P120" s="206" t="str">
        <f t="shared" si="54"/>
        <v>-</v>
      </c>
      <c r="Q120" s="359"/>
      <c r="R120" s="211" t="str">
        <f>IF($Q120="","",VLOOKUP($Q120,A3_2!$C$4:$K$38,2,FALSE))</f>
        <v/>
      </c>
      <c r="S120" s="211" t="str">
        <f>IF($Q120="","",VLOOKUP($Q120,A3_2!$C$4:$K$38,3,FALSE))</f>
        <v/>
      </c>
      <c r="T120" s="212" t="str">
        <f>IF($Q120="","",VLOOKUP($Q120,A3_2!$C$4:$K$38,4,FALSE))</f>
        <v/>
      </c>
      <c r="W120" s="74"/>
    </row>
    <row r="121" spans="1:23" ht="21" customHeight="1">
      <c r="A121" s="75"/>
      <c r="C121" s="635" t="s">
        <v>1841</v>
      </c>
      <c r="D121" s="636"/>
      <c r="E121" s="637"/>
      <c r="F121" s="619"/>
      <c r="G121" s="331"/>
      <c r="H121" s="342"/>
      <c r="I121" s="343"/>
      <c r="J121" s="202" t="str">
        <f t="shared" si="50"/>
        <v>-</v>
      </c>
      <c r="K121" s="354"/>
      <c r="L121" s="202" t="str">
        <f t="shared" si="51"/>
        <v>-</v>
      </c>
      <c r="M121" s="261" t="str">
        <f t="shared" si="52"/>
        <v/>
      </c>
      <c r="N121" s="202" t="str">
        <f t="shared" si="53"/>
        <v>-</v>
      </c>
      <c r="O121" s="354"/>
      <c r="P121" s="206" t="str">
        <f t="shared" si="54"/>
        <v>-</v>
      </c>
      <c r="Q121" s="359"/>
      <c r="R121" s="211" t="str">
        <f>IF($Q121="","",VLOOKUP($Q121,A3_2!$C$4:$K$38,2,FALSE))</f>
        <v/>
      </c>
      <c r="S121" s="211" t="str">
        <f>IF($Q121="","",VLOOKUP($Q121,A3_2!$C$4:$K$38,3,FALSE))</f>
        <v/>
      </c>
      <c r="T121" s="212" t="str">
        <f>IF($Q121="","",VLOOKUP($Q121,A3_2!$C$4:$K$38,4,FALSE))</f>
        <v/>
      </c>
      <c r="W121" s="74"/>
    </row>
    <row r="122" spans="1:23" ht="21" customHeight="1">
      <c r="A122" s="75"/>
      <c r="C122" s="621" t="str">
        <f>IFERROR(SUM(K116:K126)/SUM($I116:$I126),"-")</f>
        <v>-</v>
      </c>
      <c r="D122" s="622"/>
      <c r="E122" s="623"/>
      <c r="F122" s="620"/>
      <c r="G122" s="332"/>
      <c r="H122" s="340"/>
      <c r="I122" s="341"/>
      <c r="J122" s="202" t="str">
        <f t="shared" si="50"/>
        <v>-</v>
      </c>
      <c r="K122" s="353"/>
      <c r="L122" s="202" t="str">
        <f t="shared" si="51"/>
        <v>-</v>
      </c>
      <c r="M122" s="261" t="str">
        <f t="shared" si="52"/>
        <v/>
      </c>
      <c r="N122" s="202" t="str">
        <f t="shared" si="53"/>
        <v>-</v>
      </c>
      <c r="O122" s="353"/>
      <c r="P122" s="206" t="str">
        <f t="shared" si="54"/>
        <v>-</v>
      </c>
      <c r="Q122" s="359"/>
      <c r="R122" s="213" t="str">
        <f>IF($Q122="","",VLOOKUP($Q122,A3_2!$C$4:$K$38,2,FALSE))</f>
        <v/>
      </c>
      <c r="S122" s="213" t="str">
        <f>IF($Q122="","",VLOOKUP($Q122,A3_2!$C$4:$K$38,3,FALSE))</f>
        <v/>
      </c>
      <c r="T122" s="214" t="str">
        <f>IF($Q122="","",VLOOKUP($Q122,A3_2!$C$4:$K$38,4,FALSE))</f>
        <v/>
      </c>
      <c r="W122" s="74"/>
    </row>
    <row r="123" spans="1:23" ht="21" customHeight="1">
      <c r="A123" s="75"/>
      <c r="C123" s="616" t="s">
        <v>1838</v>
      </c>
      <c r="D123" s="617"/>
      <c r="E123" s="618"/>
      <c r="F123" s="619"/>
      <c r="G123" s="331"/>
      <c r="H123" s="342"/>
      <c r="I123" s="343"/>
      <c r="J123" s="202" t="str">
        <f t="shared" si="50"/>
        <v>-</v>
      </c>
      <c r="K123" s="354"/>
      <c r="L123" s="202" t="str">
        <f t="shared" si="51"/>
        <v>-</v>
      </c>
      <c r="M123" s="261" t="str">
        <f t="shared" si="52"/>
        <v/>
      </c>
      <c r="N123" s="202" t="str">
        <f t="shared" si="53"/>
        <v>-</v>
      </c>
      <c r="O123" s="354"/>
      <c r="P123" s="206" t="str">
        <f t="shared" si="54"/>
        <v>-</v>
      </c>
      <c r="Q123" s="359"/>
      <c r="R123" s="213" t="str">
        <f>IF($Q123="","",VLOOKUP($Q123,A3_2!$C$4:$K$38,2,FALSE))</f>
        <v/>
      </c>
      <c r="S123" s="213" t="str">
        <f>IF($Q123="","",VLOOKUP($Q123,A3_2!$C$4:$K$38,3,FALSE))</f>
        <v/>
      </c>
      <c r="T123" s="214" t="str">
        <f>IF($Q123="","",VLOOKUP($Q123,A3_2!$C$4:$K$38,4,FALSE))</f>
        <v/>
      </c>
      <c r="W123" s="74"/>
    </row>
    <row r="124" spans="1:23" ht="21" customHeight="1">
      <c r="A124" s="75"/>
      <c r="C124" s="621" t="str">
        <f>IFERROR(SUM(M116:M126)/SUM($I116:$I126),"-")</f>
        <v>-</v>
      </c>
      <c r="D124" s="622"/>
      <c r="E124" s="623"/>
      <c r="F124" s="620"/>
      <c r="G124" s="332"/>
      <c r="H124" s="340"/>
      <c r="I124" s="341"/>
      <c r="J124" s="202" t="str">
        <f t="shared" si="50"/>
        <v>-</v>
      </c>
      <c r="K124" s="353"/>
      <c r="L124" s="202" t="str">
        <f t="shared" si="51"/>
        <v>-</v>
      </c>
      <c r="M124" s="261" t="str">
        <f t="shared" si="52"/>
        <v/>
      </c>
      <c r="N124" s="202" t="str">
        <f t="shared" si="53"/>
        <v>-</v>
      </c>
      <c r="O124" s="353"/>
      <c r="P124" s="206" t="str">
        <f t="shared" si="54"/>
        <v>-</v>
      </c>
      <c r="Q124" s="359"/>
      <c r="R124" s="213" t="str">
        <f>IF($Q124="","",VLOOKUP($Q124,A3_2!$C$4:$K$38,2,FALSE))</f>
        <v/>
      </c>
      <c r="S124" s="213" t="str">
        <f>IF($Q124="","",VLOOKUP($Q124,A3_2!$C$4:$K$38,3,FALSE))</f>
        <v/>
      </c>
      <c r="T124" s="214" t="str">
        <f>IF($Q124="","",VLOOKUP($Q124,A3_2!$C$4:$K$38,4,FALSE))</f>
        <v/>
      </c>
      <c r="W124" s="74"/>
    </row>
    <row r="125" spans="1:23" ht="21" customHeight="1">
      <c r="A125" s="75"/>
      <c r="C125" s="616" t="s">
        <v>1854</v>
      </c>
      <c r="D125" s="617"/>
      <c r="E125" s="618"/>
      <c r="F125" s="619"/>
      <c r="G125" s="331"/>
      <c r="H125" s="342"/>
      <c r="I125" s="343"/>
      <c r="J125" s="202" t="str">
        <f t="shared" si="50"/>
        <v>-</v>
      </c>
      <c r="K125" s="354"/>
      <c r="L125" s="202" t="str">
        <f t="shared" si="51"/>
        <v>-</v>
      </c>
      <c r="M125" s="261" t="str">
        <f t="shared" si="52"/>
        <v/>
      </c>
      <c r="N125" s="202" t="str">
        <f t="shared" si="53"/>
        <v>-</v>
      </c>
      <c r="O125" s="354"/>
      <c r="P125" s="206" t="str">
        <f t="shared" si="54"/>
        <v>-</v>
      </c>
      <c r="Q125" s="359"/>
      <c r="R125" s="213" t="str">
        <f>IF($Q125="","",VLOOKUP($Q125,A3_2!$C$4:$K$38,2,FALSE))</f>
        <v/>
      </c>
      <c r="S125" s="213" t="str">
        <f>IF($Q125="","",VLOOKUP($Q125,A3_2!$C$4:$K$38,3,FALSE))</f>
        <v/>
      </c>
      <c r="T125" s="214" t="str">
        <f>IF($Q125="","",VLOOKUP($Q125,A3_2!$C$4:$K$38,4,FALSE))</f>
        <v/>
      </c>
      <c r="W125" s="74"/>
    </row>
    <row r="126" spans="1:23" ht="21" customHeight="1" thickBot="1">
      <c r="A126" s="75"/>
      <c r="C126" s="625" t="str">
        <f>IFERROR(SUM(O116:O126)/SUM($I116:$I126),"-")</f>
        <v>-</v>
      </c>
      <c r="D126" s="626"/>
      <c r="E126" s="627"/>
      <c r="F126" s="624"/>
      <c r="G126" s="333"/>
      <c r="H126" s="349"/>
      <c r="I126" s="350"/>
      <c r="J126" s="204" t="str">
        <f t="shared" si="50"/>
        <v>-</v>
      </c>
      <c r="K126" s="356"/>
      <c r="L126" s="204" t="str">
        <f t="shared" si="51"/>
        <v>-</v>
      </c>
      <c r="M126" s="263" t="str">
        <f t="shared" si="52"/>
        <v/>
      </c>
      <c r="N126" s="204" t="str">
        <f t="shared" si="53"/>
        <v>-</v>
      </c>
      <c r="O126" s="356"/>
      <c r="P126" s="208" t="str">
        <f t="shared" si="54"/>
        <v>-</v>
      </c>
      <c r="Q126" s="360"/>
      <c r="R126" s="215" t="str">
        <f>IF($Q126="","",VLOOKUP($Q126,A3_2!$C$4:$K$38,2,FALSE))</f>
        <v/>
      </c>
      <c r="S126" s="215" t="str">
        <f>IF($Q126="","",VLOOKUP($Q126,A3_2!$C$4:$K$38,3,FALSE))</f>
        <v/>
      </c>
      <c r="T126" s="216" t="str">
        <f>IF($Q126="","",VLOOKUP($Q126,A3_2!$C$4:$K$38,4,FALSE))</f>
        <v/>
      </c>
      <c r="W126" s="74"/>
    </row>
    <row r="127" spans="1:23">
      <c r="C127" s="74"/>
      <c r="D127" s="74"/>
      <c r="E127" s="74"/>
      <c r="F127" s="74"/>
      <c r="G127" s="74"/>
      <c r="H127" s="138"/>
      <c r="I127" s="74"/>
      <c r="J127" s="74"/>
      <c r="K127" s="74"/>
      <c r="L127" s="74"/>
      <c r="M127" s="74"/>
      <c r="N127" s="74"/>
      <c r="O127" s="74"/>
      <c r="P127" s="74"/>
      <c r="Q127" s="74"/>
      <c r="R127" s="74"/>
      <c r="S127" s="74"/>
      <c r="T127" s="74"/>
    </row>
  </sheetData>
  <sheetProtection algorithmName="SHA-512" hashValue="ORiEvwcTdD3DG9Bo1Vch7drG8kJ4Ybcs7Pi3lfnRrBqTFVDFCAh/xYqB8lU+Cq+OSwuKq13n8m8xkQkX1Xvg+A==" saltValue="h+90OJEjFD3yZ/D8kB2mWQ==" spinCount="100000" sheet="1" formatCells="0"/>
  <mergeCells count="173">
    <mergeCell ref="C59:E59"/>
    <mergeCell ref="F59:F60"/>
    <mergeCell ref="C60:E60"/>
    <mergeCell ref="C55:E55"/>
    <mergeCell ref="F55:F56"/>
    <mergeCell ref="C56:E56"/>
    <mergeCell ref="C46:E46"/>
    <mergeCell ref="F46:F47"/>
    <mergeCell ref="C47:E47"/>
    <mergeCell ref="C48:E48"/>
    <mergeCell ref="F48:F49"/>
    <mergeCell ref="C49:E49"/>
    <mergeCell ref="C50:F50"/>
    <mergeCell ref="D51:F51"/>
    <mergeCell ref="C53:E53"/>
    <mergeCell ref="F53:F54"/>
    <mergeCell ref="C54:E54"/>
    <mergeCell ref="C52:E52"/>
    <mergeCell ref="C8:E8"/>
    <mergeCell ref="C57:E57"/>
    <mergeCell ref="F57:F58"/>
    <mergeCell ref="C58:E58"/>
    <mergeCell ref="C44:E44"/>
    <mergeCell ref="F44:F45"/>
    <mergeCell ref="C45:E45"/>
    <mergeCell ref="C35:E35"/>
    <mergeCell ref="F35:F36"/>
    <mergeCell ref="C36:E36"/>
    <mergeCell ref="C37:E37"/>
    <mergeCell ref="F37:F38"/>
    <mergeCell ref="C38:E38"/>
    <mergeCell ref="C39:F39"/>
    <mergeCell ref="D40:F40"/>
    <mergeCell ref="C42:E42"/>
    <mergeCell ref="F42:F43"/>
    <mergeCell ref="C43:E43"/>
    <mergeCell ref="C41:E41"/>
    <mergeCell ref="C9:E9"/>
    <mergeCell ref="F9:F10"/>
    <mergeCell ref="C10:E10"/>
    <mergeCell ref="C30:E30"/>
    <mergeCell ref="G5:H5"/>
    <mergeCell ref="C22:E22"/>
    <mergeCell ref="F22:F23"/>
    <mergeCell ref="C23:E23"/>
    <mergeCell ref="C13:E13"/>
    <mergeCell ref="F13:F14"/>
    <mergeCell ref="C14:E14"/>
    <mergeCell ref="C15:E15"/>
    <mergeCell ref="F15:F16"/>
    <mergeCell ref="C16:E16"/>
    <mergeCell ref="C17:F17"/>
    <mergeCell ref="D18:F18"/>
    <mergeCell ref="C20:E20"/>
    <mergeCell ref="F20:F21"/>
    <mergeCell ref="C21:E21"/>
    <mergeCell ref="C19:E19"/>
    <mergeCell ref="C3:F5"/>
    <mergeCell ref="G3:T3"/>
    <mergeCell ref="G4:J4"/>
    <mergeCell ref="K4:L4"/>
    <mergeCell ref="M4:N4"/>
    <mergeCell ref="O4:P4"/>
    <mergeCell ref="Q4:T4"/>
    <mergeCell ref="C6:F6"/>
    <mergeCell ref="D7:F7"/>
    <mergeCell ref="C61:F61"/>
    <mergeCell ref="D62:F62"/>
    <mergeCell ref="C63:E63"/>
    <mergeCell ref="C64:E64"/>
    <mergeCell ref="F64:F65"/>
    <mergeCell ref="C65:E65"/>
    <mergeCell ref="C11:E11"/>
    <mergeCell ref="F11:F12"/>
    <mergeCell ref="C12:E12"/>
    <mergeCell ref="C33:E33"/>
    <mergeCell ref="F33:F34"/>
    <mergeCell ref="C34:E34"/>
    <mergeCell ref="C24:E24"/>
    <mergeCell ref="F24:F25"/>
    <mergeCell ref="C25:E25"/>
    <mergeCell ref="C26:E26"/>
    <mergeCell ref="F26:F27"/>
    <mergeCell ref="C27:E27"/>
    <mergeCell ref="C28:F28"/>
    <mergeCell ref="D29:F29"/>
    <mergeCell ref="C31:E31"/>
    <mergeCell ref="F31:F32"/>
    <mergeCell ref="C32:E32"/>
    <mergeCell ref="C70:E70"/>
    <mergeCell ref="F70:F71"/>
    <mergeCell ref="C71:E71"/>
    <mergeCell ref="C72:F72"/>
    <mergeCell ref="D73:F73"/>
    <mergeCell ref="C66:E66"/>
    <mergeCell ref="F66:F67"/>
    <mergeCell ref="C67:E67"/>
    <mergeCell ref="C68:E68"/>
    <mergeCell ref="F68:F69"/>
    <mergeCell ref="C69:E69"/>
    <mergeCell ref="C79:E79"/>
    <mergeCell ref="F79:F80"/>
    <mergeCell ref="C80:E80"/>
    <mergeCell ref="C81:E81"/>
    <mergeCell ref="F81:F82"/>
    <mergeCell ref="C82:E82"/>
    <mergeCell ref="C74:E74"/>
    <mergeCell ref="C75:E75"/>
    <mergeCell ref="F75:F76"/>
    <mergeCell ref="C76:E76"/>
    <mergeCell ref="C77:E77"/>
    <mergeCell ref="F77:F78"/>
    <mergeCell ref="C78:E78"/>
    <mergeCell ref="C88:E88"/>
    <mergeCell ref="F88:F89"/>
    <mergeCell ref="C89:E89"/>
    <mergeCell ref="C90:E90"/>
    <mergeCell ref="F90:F91"/>
    <mergeCell ref="C91:E91"/>
    <mergeCell ref="C83:F83"/>
    <mergeCell ref="D84:F84"/>
    <mergeCell ref="C85:E85"/>
    <mergeCell ref="C86:E86"/>
    <mergeCell ref="F86:F87"/>
    <mergeCell ref="C87:E87"/>
    <mergeCell ref="C96:E96"/>
    <mergeCell ref="C97:E97"/>
    <mergeCell ref="F97:F98"/>
    <mergeCell ref="C98:E98"/>
    <mergeCell ref="C99:E99"/>
    <mergeCell ref="F99:F100"/>
    <mergeCell ref="C100:E100"/>
    <mergeCell ref="C92:E92"/>
    <mergeCell ref="F92:F93"/>
    <mergeCell ref="C93:E93"/>
    <mergeCell ref="C94:F94"/>
    <mergeCell ref="D95:F95"/>
    <mergeCell ref="C105:F105"/>
    <mergeCell ref="D106:F106"/>
    <mergeCell ref="C107:E107"/>
    <mergeCell ref="C108:E108"/>
    <mergeCell ref="F108:F109"/>
    <mergeCell ref="C109:E109"/>
    <mergeCell ref="C101:E101"/>
    <mergeCell ref="F101:F102"/>
    <mergeCell ref="C102:E102"/>
    <mergeCell ref="C103:E103"/>
    <mergeCell ref="F103:F104"/>
    <mergeCell ref="C104:E104"/>
    <mergeCell ref="C114:E114"/>
    <mergeCell ref="F114:F115"/>
    <mergeCell ref="C115:E115"/>
    <mergeCell ref="C116:F116"/>
    <mergeCell ref="D117:F117"/>
    <mergeCell ref="C110:E110"/>
    <mergeCell ref="F110:F111"/>
    <mergeCell ref="C111:E111"/>
    <mergeCell ref="C112:E112"/>
    <mergeCell ref="F112:F113"/>
    <mergeCell ref="C113:E113"/>
    <mergeCell ref="C123:E123"/>
    <mergeCell ref="F123:F124"/>
    <mergeCell ref="C124:E124"/>
    <mergeCell ref="C125:E125"/>
    <mergeCell ref="F125:F126"/>
    <mergeCell ref="C126:E126"/>
    <mergeCell ref="C118:E118"/>
    <mergeCell ref="C119:E119"/>
    <mergeCell ref="F119:F120"/>
    <mergeCell ref="C120:E120"/>
    <mergeCell ref="C121:E121"/>
    <mergeCell ref="F121:F122"/>
    <mergeCell ref="C122:E122"/>
  </mergeCells>
  <phoneticPr fontId="2"/>
  <conditionalFormatting sqref="F9:F10 F20 F31 F42 F53">
    <cfRule type="expression" dxfId="48" priority="48">
      <formula>$C10=""</formula>
    </cfRule>
  </conditionalFormatting>
  <conditionalFormatting sqref="F9:F16 F20:F27 F31:F38 F42:F49 F53:F60">
    <cfRule type="expression" dxfId="47" priority="47">
      <formula>$C10&lt;&gt;""</formula>
    </cfRule>
    <cfRule type="notContainsBlanks" dxfId="46" priority="46">
      <formula>LEN(TRIM(F9))&gt;0</formula>
    </cfRule>
  </conditionalFormatting>
  <conditionalFormatting sqref="F11:F13 F15 F22 F24 F26 F33 F35 F37 F44 F46 F48 F55 F57 F59">
    <cfRule type="expression" dxfId="45" priority="45">
      <formula>$C12="-"</formula>
    </cfRule>
  </conditionalFormatting>
  <conditionalFormatting sqref="F64">
    <cfRule type="expression" dxfId="44" priority="24">
      <formula>$C65=""</formula>
    </cfRule>
  </conditionalFormatting>
  <conditionalFormatting sqref="F64:F71">
    <cfRule type="notContainsBlanks" dxfId="43" priority="22">
      <formula>LEN(TRIM(F64))&gt;0</formula>
    </cfRule>
    <cfRule type="expression" dxfId="42" priority="23">
      <formula>$C65&lt;&gt;""</formula>
    </cfRule>
  </conditionalFormatting>
  <conditionalFormatting sqref="F66 F68 F70">
    <cfRule type="expression" dxfId="41" priority="21">
      <formula>$C67="-"</formula>
    </cfRule>
  </conditionalFormatting>
  <conditionalFormatting sqref="F75">
    <cfRule type="expression" dxfId="40" priority="20">
      <formula>$C76=""</formula>
    </cfRule>
  </conditionalFormatting>
  <conditionalFormatting sqref="F75:F82">
    <cfRule type="notContainsBlanks" dxfId="39" priority="18">
      <formula>LEN(TRIM(F75))&gt;0</formula>
    </cfRule>
    <cfRule type="expression" dxfId="38" priority="19">
      <formula>$C76&lt;&gt;""</formula>
    </cfRule>
  </conditionalFormatting>
  <conditionalFormatting sqref="F77 F79 F81">
    <cfRule type="expression" dxfId="37" priority="17">
      <formula>$C78="-"</formula>
    </cfRule>
  </conditionalFormatting>
  <conditionalFormatting sqref="F86">
    <cfRule type="expression" dxfId="36" priority="16">
      <formula>$C87=""</formula>
    </cfRule>
  </conditionalFormatting>
  <conditionalFormatting sqref="F86:F93">
    <cfRule type="notContainsBlanks" dxfId="35" priority="14">
      <formula>LEN(TRIM(F86))&gt;0</formula>
    </cfRule>
    <cfRule type="expression" dxfId="34" priority="15">
      <formula>$C87&lt;&gt;""</formula>
    </cfRule>
  </conditionalFormatting>
  <conditionalFormatting sqref="F88 F90 F92">
    <cfRule type="expression" dxfId="33" priority="13">
      <formula>$C89="-"</formula>
    </cfRule>
  </conditionalFormatting>
  <conditionalFormatting sqref="F97">
    <cfRule type="expression" dxfId="32" priority="12">
      <formula>$C98=""</formula>
    </cfRule>
  </conditionalFormatting>
  <conditionalFormatting sqref="F97:F104">
    <cfRule type="expression" dxfId="31" priority="11">
      <formula>$C98&lt;&gt;""</formula>
    </cfRule>
    <cfRule type="notContainsBlanks" dxfId="30" priority="10">
      <formula>LEN(TRIM(F97))&gt;0</formula>
    </cfRule>
  </conditionalFormatting>
  <conditionalFormatting sqref="F99 F101 F103">
    <cfRule type="expression" dxfId="29" priority="9">
      <formula>$C100="-"</formula>
    </cfRule>
  </conditionalFormatting>
  <conditionalFormatting sqref="F108">
    <cfRule type="expression" dxfId="28" priority="8">
      <formula>$C109=""</formula>
    </cfRule>
  </conditionalFormatting>
  <conditionalFormatting sqref="F108:F115">
    <cfRule type="expression" dxfId="27" priority="7">
      <formula>$C109&lt;&gt;""</formula>
    </cfRule>
    <cfRule type="notContainsBlanks" dxfId="26" priority="6">
      <formula>LEN(TRIM(F108))&gt;0</formula>
    </cfRule>
  </conditionalFormatting>
  <conditionalFormatting sqref="F110 F112 F114">
    <cfRule type="expression" dxfId="25" priority="5">
      <formula>$C111="-"</formula>
    </cfRule>
  </conditionalFormatting>
  <conditionalFormatting sqref="F119">
    <cfRule type="expression" dxfId="24" priority="4">
      <formula>$C120=""</formula>
    </cfRule>
  </conditionalFormatting>
  <conditionalFormatting sqref="F119:F126">
    <cfRule type="expression" dxfId="23" priority="3">
      <formula>$C120&lt;&gt;""</formula>
    </cfRule>
    <cfRule type="notContainsBlanks" dxfId="22" priority="2">
      <formula>LEN(TRIM(F119))&gt;0</formula>
    </cfRule>
  </conditionalFormatting>
  <conditionalFormatting sqref="F121 F123 F125">
    <cfRule type="expression" dxfId="21" priority="1">
      <formula>$C122="-"</formula>
    </cfRule>
  </conditionalFormatting>
  <conditionalFormatting sqref="G6:G126 D7 C10 D18 C21 D29 C32 D40 C43 D51 C54 D62 C65 D73 C76 D84 C87 D95 C98 D106 C109 D117 C120">
    <cfRule type="containsBlanks" dxfId="20" priority="64">
      <formula>LEN(TRIM(C6))=0</formula>
    </cfRule>
  </conditionalFormatting>
  <conditionalFormatting sqref="H6:H126">
    <cfRule type="expression" dxfId="19" priority="26">
      <formula>AND($G6&lt;&gt;"太陽光",$G6&lt;&gt;"風力",$G6&lt;&gt;"地熱",$G6&lt;&gt;"再生可能バイオマス",$G6&lt;&gt;"水力（3万kWh未満）",$G6&lt;&gt;"水力（3万kWh以上）",$G6&lt;&gt;"他社から")</formula>
    </cfRule>
    <cfRule type="expression" dxfId="18" priority="42">
      <formula>$H6&lt;&gt;""</formula>
    </cfRule>
    <cfRule type="expression" dxfId="17" priority="44">
      <formula>OR($G6="太陽光",$G6="風力",$G6="地熱",$G6="再生可能バイオマス",$G6="水力（3万kWh未満）",$G6="水力（3万kWh以上）",$G6="他社から")</formula>
    </cfRule>
  </conditionalFormatting>
  <conditionalFormatting sqref="I6:I126">
    <cfRule type="expression" dxfId="16" priority="25">
      <formula>$G6=""</formula>
    </cfRule>
    <cfRule type="expression" dxfId="15" priority="43">
      <formula>$G6&lt;&gt;""</formula>
    </cfRule>
    <cfRule type="expression" dxfId="14" priority="39">
      <formula>$I6&lt;&gt;""</formula>
    </cfRule>
  </conditionalFormatting>
  <conditionalFormatting sqref="K6:K126">
    <cfRule type="expression" dxfId="13" priority="37">
      <formula>$K6&gt;$I6</formula>
    </cfRule>
    <cfRule type="expression" dxfId="12" priority="38">
      <formula>$K6&lt;&gt;""</formula>
    </cfRule>
    <cfRule type="expression" dxfId="11" priority="40">
      <formula>$I6=""</formula>
    </cfRule>
    <cfRule type="expression" dxfId="10" priority="41">
      <formula>$I6&lt;&gt;""</formula>
    </cfRule>
  </conditionalFormatting>
  <conditionalFormatting sqref="O6:O126">
    <cfRule type="expression" dxfId="9" priority="32">
      <formula>$O6&gt;$M6</formula>
    </cfRule>
    <cfRule type="expression" dxfId="8" priority="33">
      <formula>$O6&lt;&gt;""</formula>
    </cfRule>
    <cfRule type="expression" dxfId="7" priority="34">
      <formula>$M6=""</formula>
    </cfRule>
    <cfRule type="expression" dxfId="6" priority="35">
      <formula>$M6&lt;&gt;""</formula>
    </cfRule>
  </conditionalFormatting>
  <conditionalFormatting sqref="Q6:Q126">
    <cfRule type="expression" dxfId="5" priority="27">
      <formula>$Q6&lt;&gt;""</formula>
    </cfRule>
  </conditionalFormatting>
  <dataValidations count="3">
    <dataValidation type="list" allowBlank="1" showInputMessage="1" showErrorMessage="1" sqref="F9:F16 F20:F27 F31:F38 F42:F49 F53:F60 F64:F71 F75:F82 F86:F93 F97:F104 F108:F115 F119:F126" xr:uid="{FBAF1810-B9B4-434E-B326-027E0EF9AEEE}">
      <formula1>$Y$8:$Y$9</formula1>
    </dataValidation>
    <dataValidation type="list" allowBlank="1" showInputMessage="1" showErrorMessage="1" sqref="H6:H126" xr:uid="{DEF4EED3-F09C-4A83-B4BA-8A31047B7569}">
      <formula1>$X$7:$X$12</formula1>
    </dataValidation>
    <dataValidation type="list" allowBlank="1" showInputMessage="1" showErrorMessage="1" sqref="G6:G126" xr:uid="{98877559-909D-4AD5-846D-38CAF84A6395}">
      <formula1>$W$7:$W$24</formula1>
    </dataValidation>
  </dataValidations>
  <pageMargins left="0.70866141732283472" right="0.70866141732283472" top="0.74803149606299213" bottom="0.74803149606299213" header="0.31496062992125984" footer="0.31496062992125984"/>
  <pageSetup paperSize="9" scale="60" fitToHeight="0" orientation="portrait" r:id="rId1"/>
  <rowBreaks count="2" manualBreakCount="2">
    <brk id="60" max="16383" man="1"/>
    <brk id="115" max="16383" man="1"/>
  </rowBreaks>
  <colBreaks count="1" manualBreakCount="1">
    <brk id="21" max="1048575" man="1"/>
  </colBreaks>
  <ignoredErrors>
    <ignoredError sqref="N12 N15:P15 P12 N13 P13 N14 P14 M8:M126"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5991B-C5DC-4DCB-977D-8B41E41942D1}">
  <sheetPr codeName="Sheet8">
    <tabColor rgb="FFFFFF00"/>
    <pageSetUpPr fitToPage="1"/>
  </sheetPr>
  <dimension ref="C1:P132"/>
  <sheetViews>
    <sheetView zoomScaleNormal="100" zoomScaleSheetLayoutView="80" workbookViewId="0"/>
  </sheetViews>
  <sheetFormatPr defaultColWidth="10" defaultRowHeight="13.5" outlineLevelRow="1"/>
  <cols>
    <col min="1" max="1" width="2.375" style="74" customWidth="1"/>
    <col min="2" max="2" width="1.125" style="74" customWidth="1"/>
    <col min="3" max="5" width="5.125" style="74" customWidth="1"/>
    <col min="6" max="6" width="8.625" style="74" customWidth="1"/>
    <col min="7" max="7" width="14" style="74" customWidth="1"/>
    <col min="8" max="8" width="10.625" style="138" customWidth="1"/>
    <col min="9" max="9" width="7.75" style="74" customWidth="1"/>
    <col min="10" max="10" width="5.625" style="74" customWidth="1"/>
    <col min="11" max="11" width="12.875" style="74" customWidth="1"/>
    <col min="12" max="13" width="17.5" style="74" customWidth="1"/>
    <col min="14" max="14" width="1.375" style="74" customWidth="1"/>
    <col min="15" max="15" width="80.625" style="74" customWidth="1"/>
    <col min="16" max="16" width="5.125" style="79" customWidth="1"/>
    <col min="17" max="17" width="3" style="74" customWidth="1"/>
    <col min="18" max="18" width="3.5" style="74" customWidth="1"/>
    <col min="19" max="19" width="5.875" style="74" customWidth="1"/>
    <col min="20" max="16384" width="10" style="74"/>
  </cols>
  <sheetData>
    <row r="1" spans="3:16" ht="6.75" customHeight="1">
      <c r="C1" s="76"/>
      <c r="D1" s="76"/>
      <c r="E1" s="76"/>
      <c r="F1" s="76"/>
      <c r="G1" s="77"/>
      <c r="H1" s="76"/>
      <c r="I1" s="77"/>
      <c r="J1" s="77"/>
      <c r="K1" s="77"/>
      <c r="L1" s="77"/>
      <c r="M1" s="77"/>
      <c r="N1" s="77"/>
      <c r="O1" s="78"/>
    </row>
    <row r="2" spans="3:16" ht="18" customHeight="1">
      <c r="C2" s="80" t="s">
        <v>2044</v>
      </c>
      <c r="D2" s="80"/>
      <c r="O2" s="119" t="s">
        <v>2068</v>
      </c>
    </row>
    <row r="3" spans="3:16" ht="20.25" customHeight="1" thickBot="1">
      <c r="C3" s="80" t="s">
        <v>1785</v>
      </c>
      <c r="N3" s="77"/>
    </row>
    <row r="4" spans="3:16" ht="99.75" customHeight="1" thickBot="1">
      <c r="C4" s="714"/>
      <c r="D4" s="715"/>
      <c r="E4" s="715"/>
      <c r="F4" s="715"/>
      <c r="G4" s="715"/>
      <c r="H4" s="715"/>
      <c r="I4" s="715"/>
      <c r="J4" s="715"/>
      <c r="K4" s="715"/>
      <c r="L4" s="715"/>
      <c r="M4" s="715"/>
      <c r="N4" s="362"/>
    </row>
    <row r="5" spans="3:16" ht="21" customHeight="1" thickBot="1">
      <c r="C5" s="74" t="s">
        <v>1771</v>
      </c>
      <c r="N5" s="81"/>
      <c r="O5" s="78"/>
      <c r="P5" s="82"/>
    </row>
    <row r="6" spans="3:16" ht="20.45" customHeight="1">
      <c r="C6" s="690" t="s">
        <v>1772</v>
      </c>
      <c r="D6" s="691"/>
      <c r="E6" s="691"/>
      <c r="F6" s="692"/>
      <c r="G6" s="699" t="s">
        <v>1773</v>
      </c>
      <c r="H6" s="699"/>
      <c r="I6" s="699"/>
      <c r="J6" s="699"/>
      <c r="K6" s="699"/>
      <c r="L6" s="699"/>
      <c r="M6" s="700"/>
      <c r="N6" s="83"/>
      <c r="O6" s="701"/>
      <c r="P6" s="702"/>
    </row>
    <row r="7" spans="3:16" ht="24" customHeight="1">
      <c r="C7" s="693"/>
      <c r="D7" s="694"/>
      <c r="E7" s="694"/>
      <c r="F7" s="695"/>
      <c r="G7" s="704" t="s">
        <v>2052</v>
      </c>
      <c r="H7" s="704"/>
      <c r="I7" s="704"/>
      <c r="J7" s="705" t="s">
        <v>2043</v>
      </c>
      <c r="K7" s="706"/>
      <c r="L7" s="706"/>
      <c r="M7" s="707"/>
      <c r="O7" s="701"/>
      <c r="P7" s="703"/>
    </row>
    <row r="8" spans="3:16" ht="30.75" customHeight="1" thickBot="1">
      <c r="C8" s="696"/>
      <c r="D8" s="697"/>
      <c r="E8" s="697"/>
      <c r="F8" s="698"/>
      <c r="G8" s="716" t="s">
        <v>1775</v>
      </c>
      <c r="H8" s="717"/>
      <c r="I8" s="86" t="s">
        <v>1776</v>
      </c>
      <c r="J8" s="156" t="s">
        <v>1858</v>
      </c>
      <c r="K8" s="87" t="s">
        <v>1753</v>
      </c>
      <c r="L8" s="88" t="s">
        <v>1754</v>
      </c>
      <c r="M8" s="89" t="s">
        <v>1755</v>
      </c>
      <c r="O8" s="84"/>
      <c r="P8" s="703"/>
    </row>
    <row r="9" spans="3:16" ht="21" customHeight="1" thickTop="1">
      <c r="C9" s="638" t="s">
        <v>1777</v>
      </c>
      <c r="D9" s="639"/>
      <c r="E9" s="639"/>
      <c r="F9" s="640"/>
      <c r="G9" s="247" t="str">
        <f>IF('B2'!G6="","",'B2'!G6)</f>
        <v/>
      </c>
      <c r="H9" s="139" t="str">
        <f>IF('B2'!H6="","",'B2'!H6)</f>
        <v/>
      </c>
      <c r="I9" s="130" t="str">
        <f>IF('B2'!J6="","",'B2'!J6)</f>
        <v>-</v>
      </c>
      <c r="J9" s="157" t="str">
        <f>IF('B2'!Q6="","",'B2'!Q6)</f>
        <v/>
      </c>
      <c r="K9" s="251" t="str">
        <f>IF('B2'!R6="","",'B2'!R6)</f>
        <v/>
      </c>
      <c r="L9" s="251" t="str">
        <f>IF('B2'!S6="","",'B2'!S6)</f>
        <v/>
      </c>
      <c r="M9" s="252" t="str">
        <f>IF('B2'!T6="","",'B2'!T6)</f>
        <v/>
      </c>
      <c r="O9" s="689" t="s">
        <v>1859</v>
      </c>
      <c r="P9" s="703"/>
    </row>
    <row r="10" spans="3:16" ht="21" customHeight="1">
      <c r="C10" s="90" t="s">
        <v>1778</v>
      </c>
      <c r="D10" s="687" t="str">
        <f>IF('B2'!D7="","",'B2'!D7)</f>
        <v/>
      </c>
      <c r="E10" s="687"/>
      <c r="F10" s="688"/>
      <c r="G10" s="248" t="str">
        <f>IF('B2'!G7="","",'B2'!G7)</f>
        <v/>
      </c>
      <c r="H10" s="140" t="str">
        <f>IF('B2'!H7="","",'B2'!H7)</f>
        <v/>
      </c>
      <c r="I10" s="130" t="str">
        <f>IF('B2'!J7="","",'B2'!J7)</f>
        <v>-</v>
      </c>
      <c r="J10" s="157" t="str">
        <f>IF('B2'!Q7="","",'B2'!Q7)</f>
        <v/>
      </c>
      <c r="K10" s="246" t="str">
        <f>IF('B2'!R7="","",'B2'!R7)</f>
        <v/>
      </c>
      <c r="L10" s="246" t="str">
        <f>IF('B2'!S7="","",'B2'!S7)</f>
        <v/>
      </c>
      <c r="M10" s="253" t="str">
        <f>IF('B2'!T7="","",'B2'!T7)</f>
        <v/>
      </c>
      <c r="O10" s="689"/>
      <c r="P10" s="703"/>
    </row>
    <row r="11" spans="3:16" ht="21" customHeight="1">
      <c r="C11" s="628"/>
      <c r="D11" s="629"/>
      <c r="E11" s="630"/>
      <c r="F11" s="91" t="s">
        <v>1779</v>
      </c>
      <c r="G11" s="248" t="str">
        <f>IF('B2'!G8="","",'B2'!G8)</f>
        <v/>
      </c>
      <c r="H11" s="140" t="str">
        <f>IF('B2'!H8="","",'B2'!H8)</f>
        <v/>
      </c>
      <c r="I11" s="130" t="str">
        <f>IF('B2'!J8="","",'B2'!J8)</f>
        <v>-</v>
      </c>
      <c r="J11" s="157" t="str">
        <f>IF('B2'!Q8="","",'B2'!Q8)</f>
        <v/>
      </c>
      <c r="K11" s="246" t="str">
        <f>IF('B2'!R8="","",'B2'!R8)</f>
        <v/>
      </c>
      <c r="L11" s="246" t="str">
        <f>IF('B2'!S8="","",'B2'!S8)</f>
        <v/>
      </c>
      <c r="M11" s="253" t="str">
        <f>IF('B2'!T8="","",'B2'!T8)</f>
        <v/>
      </c>
      <c r="O11" s="689"/>
      <c r="P11" s="703"/>
    </row>
    <row r="12" spans="3:16" ht="21" customHeight="1">
      <c r="C12" s="670" t="s">
        <v>1842</v>
      </c>
      <c r="D12" s="671"/>
      <c r="E12" s="671"/>
      <c r="F12" s="673" t="str">
        <f>IF('B2'!F9="","",'B2'!F9)</f>
        <v/>
      </c>
      <c r="G12" s="248" t="str">
        <f>IF('B2'!G9="","",'B2'!G9)</f>
        <v/>
      </c>
      <c r="H12" s="140" t="str">
        <f>IF('B2'!H9="","",'B2'!H9)</f>
        <v/>
      </c>
      <c r="I12" s="130" t="str">
        <f>IF('B2'!J9="","",'B2'!J9)</f>
        <v>-</v>
      </c>
      <c r="J12" s="157" t="str">
        <f>IF('B2'!Q9="","",'B2'!Q9)</f>
        <v/>
      </c>
      <c r="K12" s="246" t="str">
        <f>IF('B2'!R9="","",'B2'!R9)</f>
        <v/>
      </c>
      <c r="L12" s="246" t="str">
        <f>IF('B2'!S9="","",'B2'!S9)</f>
        <v/>
      </c>
      <c r="M12" s="253" t="str">
        <f>IF('B2'!T9="","",'B2'!T9)</f>
        <v/>
      </c>
      <c r="O12" s="689"/>
      <c r="P12" s="703"/>
    </row>
    <row r="13" spans="3:16" ht="21" customHeight="1">
      <c r="C13" s="681" t="str">
        <f>IF('B2'!C10="","-",'B2'!C10)</f>
        <v>-</v>
      </c>
      <c r="D13" s="682"/>
      <c r="E13" s="683"/>
      <c r="F13" s="674"/>
      <c r="G13" s="248" t="str">
        <f>IF('B2'!G10="","",'B2'!G10)</f>
        <v/>
      </c>
      <c r="H13" s="140" t="str">
        <f>IF('B2'!H10="","",'B2'!H10)</f>
        <v/>
      </c>
      <c r="I13" s="130" t="str">
        <f>IF('B2'!J10="","",'B2'!J10)</f>
        <v>-</v>
      </c>
      <c r="J13" s="157" t="str">
        <f>IF('B2'!Q10="","",'B2'!Q10)</f>
        <v/>
      </c>
      <c r="K13" s="246" t="str">
        <f>IF('B2'!R10="","",'B2'!R10)</f>
        <v/>
      </c>
      <c r="L13" s="246" t="str">
        <f>IF('B2'!S10="","",'B2'!S10)</f>
        <v/>
      </c>
      <c r="M13" s="253" t="str">
        <f>IF('B2'!T10="","",'B2'!T10)</f>
        <v/>
      </c>
      <c r="O13" s="689"/>
      <c r="P13" s="703"/>
    </row>
    <row r="14" spans="3:16" ht="21" customHeight="1">
      <c r="C14" s="684" t="s">
        <v>1841</v>
      </c>
      <c r="D14" s="685"/>
      <c r="E14" s="686"/>
      <c r="F14" s="673" t="str">
        <f>IF('B2'!F11="","",'B2'!F11)</f>
        <v/>
      </c>
      <c r="G14" s="248" t="str">
        <f>IF('B2'!G11="","",'B2'!G11)</f>
        <v/>
      </c>
      <c r="H14" s="140" t="str">
        <f>IF('B2'!H11="","",'B2'!H11)</f>
        <v/>
      </c>
      <c r="I14" s="130" t="str">
        <f>IF('B2'!J11="","",'B2'!J11)</f>
        <v>-</v>
      </c>
      <c r="J14" s="157" t="str">
        <f>IF('B2'!Q11="","",'B2'!Q11)</f>
        <v/>
      </c>
      <c r="K14" s="246" t="str">
        <f>IF('B2'!R11="","",'B2'!R11)</f>
        <v/>
      </c>
      <c r="L14" s="246" t="str">
        <f>IF('B2'!S11="","",'B2'!S11)</f>
        <v/>
      </c>
      <c r="M14" s="253" t="str">
        <f>IF('B2'!T11="","",'B2'!T11)</f>
        <v/>
      </c>
      <c r="O14" s="689"/>
      <c r="P14" s="703"/>
    </row>
    <row r="15" spans="3:16" ht="21" customHeight="1">
      <c r="C15" s="708" t="str">
        <f>IF('B2'!C12="","",'B2'!C12)</f>
        <v>-</v>
      </c>
      <c r="D15" s="709"/>
      <c r="E15" s="710"/>
      <c r="F15" s="674"/>
      <c r="G15" s="248" t="str">
        <f>IF('B2'!G12="","",'B2'!G12)</f>
        <v/>
      </c>
      <c r="H15" s="140" t="str">
        <f>IF('B2'!H12="","",'B2'!H12)</f>
        <v/>
      </c>
      <c r="I15" s="130" t="str">
        <f>IF('B2'!J12="","",'B2'!J12)</f>
        <v>-</v>
      </c>
      <c r="J15" s="157" t="str">
        <f>IF('B2'!Q12="","",'B2'!Q12)</f>
        <v/>
      </c>
      <c r="K15" s="246" t="str">
        <f>IF('B2'!R12="","",'B2'!R12)</f>
        <v/>
      </c>
      <c r="L15" s="246" t="str">
        <f>IF('B2'!S12="","",'B2'!S12)</f>
        <v/>
      </c>
      <c r="M15" s="253" t="str">
        <f>IF('B2'!T12="","",'B2'!T12)</f>
        <v/>
      </c>
      <c r="O15" s="689"/>
      <c r="P15" s="703"/>
    </row>
    <row r="16" spans="3:16" ht="21" customHeight="1">
      <c r="C16" s="670" t="s">
        <v>1838</v>
      </c>
      <c r="D16" s="671"/>
      <c r="E16" s="672"/>
      <c r="F16" s="673" t="str">
        <f>IF('B2'!F13="","",'B2'!F13)</f>
        <v/>
      </c>
      <c r="G16" s="248" t="str">
        <f>IF('B2'!G13="","",'B2'!G13)</f>
        <v/>
      </c>
      <c r="H16" s="140" t="str">
        <f>IF('B2'!H13="","",'B2'!H13)</f>
        <v/>
      </c>
      <c r="I16" s="130" t="str">
        <f>IF('B2'!J13="","",'B2'!J13)</f>
        <v>-</v>
      </c>
      <c r="J16" s="157" t="str">
        <f>IF('B2'!Q13="","",'B2'!Q13)</f>
        <v/>
      </c>
      <c r="K16" s="246" t="str">
        <f>IF('B2'!R13="","",'B2'!R13)</f>
        <v/>
      </c>
      <c r="L16" s="246" t="str">
        <f>IF('B2'!S13="","",'B2'!S13)</f>
        <v/>
      </c>
      <c r="M16" s="253" t="str">
        <f>IF('B2'!T13="","",'B2'!T13)</f>
        <v/>
      </c>
      <c r="O16" s="689"/>
      <c r="P16" s="703"/>
    </row>
    <row r="17" spans="3:16" ht="21" customHeight="1">
      <c r="C17" s="708" t="str">
        <f>IF('B2'!C14="","",'B2'!C14)</f>
        <v>-</v>
      </c>
      <c r="D17" s="709"/>
      <c r="E17" s="710"/>
      <c r="F17" s="674"/>
      <c r="G17" s="248" t="str">
        <f>IF('B2'!G14="","",'B2'!G14)</f>
        <v/>
      </c>
      <c r="H17" s="140" t="str">
        <f>IF('B2'!H14="","",'B2'!H14)</f>
        <v/>
      </c>
      <c r="I17" s="130" t="str">
        <f>IF('B2'!J14="","",'B2'!J14)</f>
        <v>-</v>
      </c>
      <c r="J17" s="157" t="str">
        <f>IF('B2'!Q14="","",'B2'!Q14)</f>
        <v/>
      </c>
      <c r="K17" s="246" t="str">
        <f>IF('B2'!R14="","",'B2'!R14)</f>
        <v/>
      </c>
      <c r="L17" s="246" t="str">
        <f>IF('B2'!S14="","",'B2'!S14)</f>
        <v/>
      </c>
      <c r="M17" s="253" t="str">
        <f>IF('B2'!T14="","",'B2'!T14)</f>
        <v/>
      </c>
      <c r="O17" s="689"/>
      <c r="P17" s="703"/>
    </row>
    <row r="18" spans="3:16" ht="21" customHeight="1">
      <c r="C18" s="670" t="s">
        <v>1780</v>
      </c>
      <c r="D18" s="671"/>
      <c r="E18" s="672"/>
      <c r="F18" s="673" t="str">
        <f>IF('B2'!F15="","",'B2'!F15)</f>
        <v/>
      </c>
      <c r="G18" s="248" t="str">
        <f>IF('B2'!G15="","",'B2'!G15)</f>
        <v/>
      </c>
      <c r="H18" s="140" t="str">
        <f>IF('B2'!H15="","",'B2'!H15)</f>
        <v/>
      </c>
      <c r="I18" s="130" t="str">
        <f>IF('B2'!J15="","",'B2'!J15)</f>
        <v>-</v>
      </c>
      <c r="J18" s="157" t="str">
        <f>IF('B2'!Q15="","",'B2'!Q15)</f>
        <v/>
      </c>
      <c r="K18" s="246" t="str">
        <f>IF('B2'!R15="","",'B2'!R15)</f>
        <v/>
      </c>
      <c r="L18" s="246" t="str">
        <f>IF('B2'!S15="","",'B2'!S15)</f>
        <v/>
      </c>
      <c r="M18" s="253" t="str">
        <f>IF('B2'!T15="","",'B2'!T15)</f>
        <v/>
      </c>
      <c r="O18" s="689"/>
      <c r="P18" s="703"/>
    </row>
    <row r="19" spans="3:16" ht="21" customHeight="1" thickBot="1">
      <c r="C19" s="708" t="str">
        <f>IF('B2'!C16="","",'B2'!C16)</f>
        <v>-</v>
      </c>
      <c r="D19" s="709"/>
      <c r="E19" s="710"/>
      <c r="F19" s="711"/>
      <c r="G19" s="249" t="str">
        <f>IF('B2'!G16="","",'B2'!G16)</f>
        <v/>
      </c>
      <c r="H19" s="141" t="str">
        <f>IF('B2'!H16="","",'B2'!H16)</f>
        <v/>
      </c>
      <c r="I19" s="131" t="str">
        <f>IF('B2'!J16="","",'B2'!J16)</f>
        <v>-</v>
      </c>
      <c r="J19" s="158" t="str">
        <f>IF('B2'!Q16="","",'B2'!Q16)</f>
        <v/>
      </c>
      <c r="K19" s="254" t="str">
        <f>IF('B2'!R16="","",'B2'!R16)</f>
        <v/>
      </c>
      <c r="L19" s="254" t="str">
        <f>IF('B2'!S16="","",'B2'!S16)</f>
        <v/>
      </c>
      <c r="M19" s="255" t="str">
        <f>IF('B2'!T16="","",'B2'!T16)</f>
        <v/>
      </c>
      <c r="O19" s="689"/>
      <c r="P19" s="703"/>
    </row>
    <row r="20" spans="3:16" ht="21" customHeight="1" thickTop="1">
      <c r="C20" s="638" t="s">
        <v>1781</v>
      </c>
      <c r="D20" s="639"/>
      <c r="E20" s="639"/>
      <c r="F20" s="640"/>
      <c r="G20" s="247" t="str">
        <f>IF('B2'!G17="","",'B2'!G17)</f>
        <v/>
      </c>
      <c r="H20" s="139" t="str">
        <f>IF('B2'!H17="","",'B2'!H17)</f>
        <v/>
      </c>
      <c r="I20" s="130" t="str">
        <f>IF('B2'!J17="","",'B2'!J17)</f>
        <v>-</v>
      </c>
      <c r="J20" s="157" t="str">
        <f>IF('B2'!Q17="","",'B2'!Q17)</f>
        <v/>
      </c>
      <c r="K20" s="251" t="str">
        <f>IF('B2'!R17="","",'B2'!R17)</f>
        <v/>
      </c>
      <c r="L20" s="251" t="str">
        <f>IF('B2'!S17="","",'B2'!S17)</f>
        <v/>
      </c>
      <c r="M20" s="252" t="str">
        <f>IF('B2'!T17="","",'B2'!T17)</f>
        <v/>
      </c>
      <c r="O20" s="689"/>
      <c r="P20" s="703"/>
    </row>
    <row r="21" spans="3:16" ht="21" customHeight="1">
      <c r="C21" s="90" t="s">
        <v>1778</v>
      </c>
      <c r="D21" s="687" t="str">
        <f>IF('B2'!D18="","",'B2'!D18)</f>
        <v/>
      </c>
      <c r="E21" s="687"/>
      <c r="F21" s="688"/>
      <c r="G21" s="248" t="str">
        <f>IF('B2'!G18="","",'B2'!G18)</f>
        <v/>
      </c>
      <c r="H21" s="140" t="str">
        <f>IF('B2'!H18="","",'B2'!H18)</f>
        <v/>
      </c>
      <c r="I21" s="130" t="str">
        <f>IF('B2'!J18="","",'B2'!J18)</f>
        <v>-</v>
      </c>
      <c r="J21" s="157" t="str">
        <f>IF('B2'!Q18="","",'B2'!Q18)</f>
        <v/>
      </c>
      <c r="K21" s="246" t="str">
        <f>IF('B2'!R18="","",'B2'!R18)</f>
        <v/>
      </c>
      <c r="L21" s="246" t="str">
        <f>IF('B2'!S18="","",'B2'!S18)</f>
        <v/>
      </c>
      <c r="M21" s="253" t="str">
        <f>IF('B2'!T18="","",'B2'!T18)</f>
        <v/>
      </c>
      <c r="O21" s="689"/>
      <c r="P21" s="703"/>
    </row>
    <row r="22" spans="3:16" ht="21" customHeight="1">
      <c r="C22" s="628"/>
      <c r="D22" s="629"/>
      <c r="E22" s="630"/>
      <c r="F22" s="91" t="s">
        <v>1779</v>
      </c>
      <c r="G22" s="248" t="str">
        <f>IF('B2'!G19="","",'B2'!G19)</f>
        <v/>
      </c>
      <c r="H22" s="140" t="str">
        <f>IF('B2'!H19="","",'B2'!H19)</f>
        <v/>
      </c>
      <c r="I22" s="130" t="str">
        <f>IF('B2'!J19="","",'B2'!J19)</f>
        <v>-</v>
      </c>
      <c r="J22" s="157" t="str">
        <f>IF('B2'!Q19="","",'B2'!Q19)</f>
        <v/>
      </c>
      <c r="K22" s="246" t="str">
        <f>IF('B2'!R19="","",'B2'!R19)</f>
        <v/>
      </c>
      <c r="L22" s="246" t="str">
        <f>IF('B2'!S19="","",'B2'!S19)</f>
        <v/>
      </c>
      <c r="M22" s="253" t="str">
        <f>IF('B2'!T19="","",'B2'!T19)</f>
        <v/>
      </c>
      <c r="O22" s="689"/>
      <c r="P22" s="703"/>
    </row>
    <row r="23" spans="3:16" ht="21" customHeight="1">
      <c r="C23" s="670" t="s">
        <v>1842</v>
      </c>
      <c r="D23" s="671"/>
      <c r="E23" s="671"/>
      <c r="F23" s="673" t="str">
        <f>IF('B2'!F20="","",'B2'!F20)</f>
        <v/>
      </c>
      <c r="G23" s="248" t="str">
        <f>IF('B2'!G20="","",'B2'!G20)</f>
        <v/>
      </c>
      <c r="H23" s="140" t="str">
        <f>IF('B2'!H20="","",'B2'!H20)</f>
        <v/>
      </c>
      <c r="I23" s="130" t="str">
        <f>IF('B2'!J20="","",'B2'!J20)</f>
        <v>-</v>
      </c>
      <c r="J23" s="157" t="str">
        <f>IF('B2'!Q20="","",'B2'!Q20)</f>
        <v/>
      </c>
      <c r="K23" s="246" t="str">
        <f>IF('B2'!R20="","",'B2'!R20)</f>
        <v/>
      </c>
      <c r="L23" s="246" t="str">
        <f>IF('B2'!S20="","",'B2'!S20)</f>
        <v/>
      </c>
      <c r="M23" s="253" t="str">
        <f>IF('B2'!T20="","",'B2'!T20)</f>
        <v/>
      </c>
      <c r="O23" s="689"/>
      <c r="P23" s="703"/>
    </row>
    <row r="24" spans="3:16" ht="21" customHeight="1">
      <c r="C24" s="681" t="str">
        <f>IF('B2'!C21="","-",'B2'!C21)</f>
        <v>-</v>
      </c>
      <c r="D24" s="682"/>
      <c r="E24" s="683"/>
      <c r="F24" s="674"/>
      <c r="G24" s="248" t="str">
        <f>IF('B2'!G21="","",'B2'!G21)</f>
        <v/>
      </c>
      <c r="H24" s="140" t="str">
        <f>IF('B2'!H21="","",'B2'!H21)</f>
        <v/>
      </c>
      <c r="I24" s="130" t="str">
        <f>IF('B2'!J21="","",'B2'!J21)</f>
        <v>-</v>
      </c>
      <c r="J24" s="157" t="str">
        <f>IF('B2'!Q21="","",'B2'!Q21)</f>
        <v/>
      </c>
      <c r="K24" s="246" t="str">
        <f>IF('B2'!R21="","",'B2'!R21)</f>
        <v/>
      </c>
      <c r="L24" s="246" t="str">
        <f>IF('B2'!S21="","",'B2'!S21)</f>
        <v/>
      </c>
      <c r="M24" s="253" t="str">
        <f>IF('B2'!T21="","",'B2'!T21)</f>
        <v/>
      </c>
      <c r="O24" s="689"/>
      <c r="P24" s="703"/>
    </row>
    <row r="25" spans="3:16" ht="21" customHeight="1">
      <c r="C25" s="684" t="s">
        <v>1841</v>
      </c>
      <c r="D25" s="685"/>
      <c r="E25" s="686"/>
      <c r="F25" s="673" t="str">
        <f>IF('B2'!F22="","",'B2'!F22)</f>
        <v/>
      </c>
      <c r="G25" s="248" t="str">
        <f>IF('B2'!G22="","",'B2'!G22)</f>
        <v/>
      </c>
      <c r="H25" s="140" t="str">
        <f>IF('B2'!H22="","",'B2'!H22)</f>
        <v/>
      </c>
      <c r="I25" s="130" t="str">
        <f>IF('B2'!J22="","",'B2'!J22)</f>
        <v>-</v>
      </c>
      <c r="J25" s="157" t="str">
        <f>IF('B2'!Q22="","",'B2'!Q22)</f>
        <v/>
      </c>
      <c r="K25" s="246" t="str">
        <f>IF('B2'!R22="","",'B2'!R22)</f>
        <v/>
      </c>
      <c r="L25" s="246" t="str">
        <f>IF('B2'!S22="","",'B2'!S22)</f>
        <v/>
      </c>
      <c r="M25" s="253" t="str">
        <f>IF('B2'!T22="","",'B2'!T22)</f>
        <v/>
      </c>
      <c r="O25" s="689"/>
      <c r="P25" s="703"/>
    </row>
    <row r="26" spans="3:16" ht="21" customHeight="1">
      <c r="C26" s="675" t="str">
        <f>IF('B2'!C23="","",'B2'!C23)</f>
        <v>-</v>
      </c>
      <c r="D26" s="676"/>
      <c r="E26" s="677"/>
      <c r="F26" s="674"/>
      <c r="G26" s="248" t="str">
        <f>IF('B2'!G23="","",'B2'!G23)</f>
        <v/>
      </c>
      <c r="H26" s="140" t="str">
        <f>IF('B2'!H23="","",'B2'!H23)</f>
        <v/>
      </c>
      <c r="I26" s="130" t="str">
        <f>IF('B2'!J23="","",'B2'!J23)</f>
        <v>-</v>
      </c>
      <c r="J26" s="157" t="str">
        <f>IF('B2'!Q23="","",'B2'!Q23)</f>
        <v/>
      </c>
      <c r="K26" s="246" t="str">
        <f>IF('B2'!R23="","",'B2'!R23)</f>
        <v/>
      </c>
      <c r="L26" s="246" t="str">
        <f>IF('B2'!S23="","",'B2'!S23)</f>
        <v/>
      </c>
      <c r="M26" s="253" t="str">
        <f>IF('B2'!T23="","",'B2'!T23)</f>
        <v/>
      </c>
      <c r="O26" s="689"/>
      <c r="P26" s="703"/>
    </row>
    <row r="27" spans="3:16" ht="21" customHeight="1">
      <c r="C27" s="670" t="s">
        <v>1838</v>
      </c>
      <c r="D27" s="671"/>
      <c r="E27" s="672"/>
      <c r="F27" s="673" t="str">
        <f>IF('B2'!F24="","",'B2'!F24)</f>
        <v/>
      </c>
      <c r="G27" s="248" t="str">
        <f>IF('B2'!G24="","",'B2'!G24)</f>
        <v/>
      </c>
      <c r="H27" s="140" t="str">
        <f>IF('B2'!H24="","",'B2'!H24)</f>
        <v/>
      </c>
      <c r="I27" s="130" t="str">
        <f>IF('B2'!J24="","",'B2'!J24)</f>
        <v>-</v>
      </c>
      <c r="J27" s="157" t="str">
        <f>IF('B2'!Q24="","",'B2'!Q24)</f>
        <v/>
      </c>
      <c r="K27" s="246" t="str">
        <f>IF('B2'!R24="","",'B2'!R24)</f>
        <v/>
      </c>
      <c r="L27" s="246" t="str">
        <f>IF('B2'!S24="","",'B2'!S24)</f>
        <v/>
      </c>
      <c r="M27" s="253" t="str">
        <f>IF('B2'!T24="","",'B2'!T24)</f>
        <v/>
      </c>
      <c r="O27" s="689"/>
      <c r="P27" s="703"/>
    </row>
    <row r="28" spans="3:16" ht="21" customHeight="1">
      <c r="C28" s="675" t="str">
        <f>IF('B2'!C25="","",'B2'!C25)</f>
        <v>-</v>
      </c>
      <c r="D28" s="676"/>
      <c r="E28" s="677"/>
      <c r="F28" s="674"/>
      <c r="G28" s="248" t="str">
        <f>IF('B2'!G25="","",'B2'!G25)</f>
        <v/>
      </c>
      <c r="H28" s="140" t="str">
        <f>IF('B2'!H25="","",'B2'!H25)</f>
        <v/>
      </c>
      <c r="I28" s="130" t="str">
        <f>IF('B2'!J25="","",'B2'!J25)</f>
        <v>-</v>
      </c>
      <c r="J28" s="157" t="str">
        <f>IF('B2'!Q25="","",'B2'!Q25)</f>
        <v/>
      </c>
      <c r="K28" s="246" t="str">
        <f>IF('B2'!R25="","",'B2'!R25)</f>
        <v/>
      </c>
      <c r="L28" s="246" t="str">
        <f>IF('B2'!S25="","",'B2'!S25)</f>
        <v/>
      </c>
      <c r="M28" s="253" t="str">
        <f>IF('B2'!T25="","",'B2'!T25)</f>
        <v/>
      </c>
      <c r="O28" s="689"/>
      <c r="P28" s="703"/>
    </row>
    <row r="29" spans="3:16" ht="21" customHeight="1">
      <c r="C29" s="670" t="s">
        <v>1780</v>
      </c>
      <c r="D29" s="671"/>
      <c r="E29" s="672"/>
      <c r="F29" s="673" t="str">
        <f>IF('B2'!F26="","",'B2'!F26)</f>
        <v/>
      </c>
      <c r="G29" s="248" t="str">
        <f>IF('B2'!G26="","",'B2'!G26)</f>
        <v/>
      </c>
      <c r="H29" s="140" t="str">
        <f>IF('B2'!H26="","",'B2'!H26)</f>
        <v/>
      </c>
      <c r="I29" s="130" t="str">
        <f>IF('B2'!J26="","",'B2'!J26)</f>
        <v>-</v>
      </c>
      <c r="J29" s="157" t="str">
        <f>IF('B2'!Q26="","",'B2'!Q26)</f>
        <v/>
      </c>
      <c r="K29" s="246" t="str">
        <f>IF('B2'!R26="","",'B2'!R26)</f>
        <v/>
      </c>
      <c r="L29" s="246" t="str">
        <f>IF('B2'!S26="","",'B2'!S26)</f>
        <v/>
      </c>
      <c r="M29" s="253" t="str">
        <f>IF('B2'!T26="","",'B2'!T26)</f>
        <v/>
      </c>
      <c r="O29" s="689"/>
      <c r="P29" s="85"/>
    </row>
    <row r="30" spans="3:16" ht="21" customHeight="1" thickBot="1">
      <c r="C30" s="675" t="str">
        <f>IF('B2'!C27="","",'B2'!C27)</f>
        <v>-</v>
      </c>
      <c r="D30" s="676"/>
      <c r="E30" s="677"/>
      <c r="F30" s="711"/>
      <c r="G30" s="249" t="str">
        <f>IF('B2'!G27="","",'B2'!G27)</f>
        <v/>
      </c>
      <c r="H30" s="141" t="str">
        <f>IF('B2'!H27="","",'B2'!H27)</f>
        <v/>
      </c>
      <c r="I30" s="131" t="str">
        <f>IF('B2'!J27="","",'B2'!J27)</f>
        <v>-</v>
      </c>
      <c r="J30" s="158" t="str">
        <f>IF('B2'!Q27="","",'B2'!Q27)</f>
        <v/>
      </c>
      <c r="K30" s="254" t="str">
        <f>IF('B2'!R27="","",'B2'!R27)</f>
        <v/>
      </c>
      <c r="L30" s="254" t="str">
        <f>IF('B2'!S27="","",'B2'!S27)</f>
        <v/>
      </c>
      <c r="M30" s="255" t="str">
        <f>IF('B2'!T27="","",'B2'!T27)</f>
        <v/>
      </c>
      <c r="O30" s="689"/>
      <c r="P30" s="85"/>
    </row>
    <row r="31" spans="3:16" ht="21" customHeight="1" thickTop="1">
      <c r="C31" s="638" t="s">
        <v>1782</v>
      </c>
      <c r="D31" s="639"/>
      <c r="E31" s="639"/>
      <c r="F31" s="640"/>
      <c r="G31" s="247" t="str">
        <f>IF('B2'!G28="","",'B2'!G28)</f>
        <v/>
      </c>
      <c r="H31" s="139" t="str">
        <f>IF('B2'!H28="","",'B2'!H28)</f>
        <v/>
      </c>
      <c r="I31" s="130" t="str">
        <f>IF('B2'!J28="","",'B2'!J28)</f>
        <v>-</v>
      </c>
      <c r="J31" s="157" t="str">
        <f>IF('B2'!Q28="","",'B2'!Q28)</f>
        <v/>
      </c>
      <c r="K31" s="251" t="str">
        <f>IF('B2'!R28="","",'B2'!R28)</f>
        <v/>
      </c>
      <c r="L31" s="251" t="str">
        <f>IF('B2'!S28="","",'B2'!S28)</f>
        <v/>
      </c>
      <c r="M31" s="252" t="str">
        <f>IF('B2'!T28="","",'B2'!T28)</f>
        <v/>
      </c>
      <c r="O31" s="689"/>
      <c r="P31" s="85"/>
    </row>
    <row r="32" spans="3:16" ht="21" customHeight="1">
      <c r="C32" s="90" t="s">
        <v>1778</v>
      </c>
      <c r="D32" s="687" t="str">
        <f>IF('B2'!D29="","",'B2'!D29)</f>
        <v/>
      </c>
      <c r="E32" s="687"/>
      <c r="F32" s="688"/>
      <c r="G32" s="248" t="str">
        <f>IF('B2'!G29="","",'B2'!G29)</f>
        <v/>
      </c>
      <c r="H32" s="140" t="str">
        <f>IF('B2'!H29="","",'B2'!H29)</f>
        <v/>
      </c>
      <c r="I32" s="130" t="str">
        <f>IF('B2'!J29="","",'B2'!J29)</f>
        <v>-</v>
      </c>
      <c r="J32" s="157" t="str">
        <f>IF('B2'!Q29="","",'B2'!Q29)</f>
        <v/>
      </c>
      <c r="K32" s="246" t="str">
        <f>IF('B2'!R29="","",'B2'!R29)</f>
        <v/>
      </c>
      <c r="L32" s="246" t="str">
        <f>IF('B2'!S29="","",'B2'!S29)</f>
        <v/>
      </c>
      <c r="M32" s="253" t="str">
        <f>IF('B2'!T29="","",'B2'!T29)</f>
        <v/>
      </c>
      <c r="O32" s="689"/>
      <c r="P32" s="85"/>
    </row>
    <row r="33" spans="3:16" ht="21" customHeight="1">
      <c r="C33" s="628"/>
      <c r="D33" s="629"/>
      <c r="E33" s="630"/>
      <c r="F33" s="91" t="s">
        <v>1779</v>
      </c>
      <c r="G33" s="248" t="str">
        <f>IF('B2'!G30="","",'B2'!G30)</f>
        <v/>
      </c>
      <c r="H33" s="140" t="str">
        <f>IF('B2'!H30="","",'B2'!H30)</f>
        <v/>
      </c>
      <c r="I33" s="130" t="str">
        <f>IF('B2'!J30="","",'B2'!J30)</f>
        <v>-</v>
      </c>
      <c r="J33" s="157" t="str">
        <f>IF('B2'!Q30="","",'B2'!Q30)</f>
        <v/>
      </c>
      <c r="K33" s="246" t="str">
        <f>IF('B2'!R30="","",'B2'!R30)</f>
        <v/>
      </c>
      <c r="L33" s="246" t="str">
        <f>IF('B2'!S30="","",'B2'!S30)</f>
        <v/>
      </c>
      <c r="M33" s="253" t="str">
        <f>IF('B2'!T30="","",'B2'!T30)</f>
        <v/>
      </c>
      <c r="O33" s="689"/>
      <c r="P33" s="85"/>
    </row>
    <row r="34" spans="3:16" ht="21" customHeight="1">
      <c r="C34" s="670" t="s">
        <v>1842</v>
      </c>
      <c r="D34" s="671"/>
      <c r="E34" s="671"/>
      <c r="F34" s="673" t="str">
        <f>IF('B2'!F31="","",'B2'!F31)</f>
        <v/>
      </c>
      <c r="G34" s="248" t="str">
        <f>IF('B2'!G31="","",'B2'!G31)</f>
        <v/>
      </c>
      <c r="H34" s="140" t="str">
        <f>IF('B2'!H31="","",'B2'!H31)</f>
        <v/>
      </c>
      <c r="I34" s="130" t="str">
        <f>IF('B2'!J31="","",'B2'!J31)</f>
        <v>-</v>
      </c>
      <c r="J34" s="157" t="str">
        <f>IF('B2'!Q31="","",'B2'!Q31)</f>
        <v/>
      </c>
      <c r="K34" s="246" t="str">
        <f>IF('B2'!R31="","",'B2'!R31)</f>
        <v/>
      </c>
      <c r="L34" s="246" t="str">
        <f>IF('B2'!S31="","",'B2'!S31)</f>
        <v/>
      </c>
      <c r="M34" s="253" t="str">
        <f>IF('B2'!T31="","",'B2'!T31)</f>
        <v/>
      </c>
      <c r="O34" s="689"/>
      <c r="P34" s="85"/>
    </row>
    <row r="35" spans="3:16" ht="21" customHeight="1">
      <c r="C35" s="681" t="str">
        <f>IF('B2'!C32="","-",'B2'!C32)</f>
        <v>-</v>
      </c>
      <c r="D35" s="682"/>
      <c r="E35" s="683"/>
      <c r="F35" s="674"/>
      <c r="G35" s="248" t="str">
        <f>IF('B2'!G32="","",'B2'!G32)</f>
        <v/>
      </c>
      <c r="H35" s="140" t="str">
        <f>IF('B2'!H32="","",'B2'!H32)</f>
        <v/>
      </c>
      <c r="I35" s="130" t="str">
        <f>IF('B2'!J32="","",'B2'!J32)</f>
        <v>-</v>
      </c>
      <c r="J35" s="157" t="str">
        <f>IF('B2'!Q32="","",'B2'!Q32)</f>
        <v/>
      </c>
      <c r="K35" s="246" t="str">
        <f>IF('B2'!R32="","",'B2'!R32)</f>
        <v/>
      </c>
      <c r="L35" s="246" t="str">
        <f>IF('B2'!S32="","",'B2'!S32)</f>
        <v/>
      </c>
      <c r="M35" s="253" t="str">
        <f>IF('B2'!T32="","",'B2'!T32)</f>
        <v/>
      </c>
      <c r="O35" s="689"/>
      <c r="P35" s="85"/>
    </row>
    <row r="36" spans="3:16" ht="21" customHeight="1">
      <c r="C36" s="684" t="s">
        <v>1841</v>
      </c>
      <c r="D36" s="685"/>
      <c r="E36" s="686"/>
      <c r="F36" s="673" t="str">
        <f>IF('B2'!F33="","",'B2'!F33)</f>
        <v/>
      </c>
      <c r="G36" s="248" t="str">
        <f>IF('B2'!G33="","",'B2'!G33)</f>
        <v/>
      </c>
      <c r="H36" s="140" t="str">
        <f>IF('B2'!H33="","",'B2'!H33)</f>
        <v/>
      </c>
      <c r="I36" s="130" t="str">
        <f>IF('B2'!J33="","",'B2'!J33)</f>
        <v>-</v>
      </c>
      <c r="J36" s="157" t="str">
        <f>IF('B2'!Q33="","",'B2'!Q33)</f>
        <v/>
      </c>
      <c r="K36" s="246" t="str">
        <f>IF('B2'!R33="","",'B2'!R33)</f>
        <v/>
      </c>
      <c r="L36" s="246" t="str">
        <f>IF('B2'!S33="","",'B2'!S33)</f>
        <v/>
      </c>
      <c r="M36" s="253" t="str">
        <f>IF('B2'!T33="","",'B2'!T33)</f>
        <v/>
      </c>
      <c r="O36" s="689"/>
      <c r="P36" s="85"/>
    </row>
    <row r="37" spans="3:16" ht="21" customHeight="1">
      <c r="C37" s="675" t="str">
        <f>IF('B2'!C34="","",'B2'!C34)</f>
        <v>-</v>
      </c>
      <c r="D37" s="676"/>
      <c r="E37" s="677"/>
      <c r="F37" s="674"/>
      <c r="G37" s="248" t="str">
        <f>IF('B2'!G34="","",'B2'!G34)</f>
        <v/>
      </c>
      <c r="H37" s="140" t="str">
        <f>IF('B2'!H34="","",'B2'!H34)</f>
        <v/>
      </c>
      <c r="I37" s="130" t="str">
        <f>IF('B2'!J34="","",'B2'!J34)</f>
        <v>-</v>
      </c>
      <c r="J37" s="157" t="str">
        <f>IF('B2'!Q34="","",'B2'!Q34)</f>
        <v/>
      </c>
      <c r="K37" s="246" t="str">
        <f>IF('B2'!R34="","",'B2'!R34)</f>
        <v/>
      </c>
      <c r="L37" s="246" t="str">
        <f>IF('B2'!S34="","",'B2'!S34)</f>
        <v/>
      </c>
      <c r="M37" s="253" t="str">
        <f>IF('B2'!T34="","",'B2'!T34)</f>
        <v/>
      </c>
      <c r="O37" s="689"/>
      <c r="P37" s="85"/>
    </row>
    <row r="38" spans="3:16" ht="21" customHeight="1">
      <c r="C38" s="670" t="s">
        <v>1838</v>
      </c>
      <c r="D38" s="671"/>
      <c r="E38" s="672"/>
      <c r="F38" s="673" t="str">
        <f>IF('B2'!F35="","",'B2'!F35)</f>
        <v/>
      </c>
      <c r="G38" s="248" t="str">
        <f>IF('B2'!G35="","",'B2'!G35)</f>
        <v/>
      </c>
      <c r="H38" s="140" t="str">
        <f>IF('B2'!H35="","",'B2'!H35)</f>
        <v/>
      </c>
      <c r="I38" s="130" t="str">
        <f>IF('B2'!J35="","",'B2'!J35)</f>
        <v>-</v>
      </c>
      <c r="J38" s="157" t="str">
        <f>IF('B2'!Q35="","",'B2'!Q35)</f>
        <v/>
      </c>
      <c r="K38" s="246" t="str">
        <f>IF('B2'!R35="","",'B2'!R35)</f>
        <v/>
      </c>
      <c r="L38" s="246" t="str">
        <f>IF('B2'!S35="","",'B2'!S35)</f>
        <v/>
      </c>
      <c r="M38" s="253" t="str">
        <f>IF('B2'!T35="","",'B2'!T35)</f>
        <v/>
      </c>
      <c r="O38" s="689"/>
      <c r="P38" s="85"/>
    </row>
    <row r="39" spans="3:16" ht="21" customHeight="1">
      <c r="C39" s="675" t="str">
        <f>IF('B2'!C36="","",'B2'!C36)</f>
        <v>-</v>
      </c>
      <c r="D39" s="676"/>
      <c r="E39" s="677"/>
      <c r="F39" s="674"/>
      <c r="G39" s="248" t="str">
        <f>IF('B2'!G36="","",'B2'!G36)</f>
        <v/>
      </c>
      <c r="H39" s="140" t="str">
        <f>IF('B2'!H36="","",'B2'!H36)</f>
        <v/>
      </c>
      <c r="I39" s="130" t="str">
        <f>IF('B2'!J36="","",'B2'!J36)</f>
        <v>-</v>
      </c>
      <c r="J39" s="157" t="str">
        <f>IF('B2'!Q36="","",'B2'!Q36)</f>
        <v/>
      </c>
      <c r="K39" s="246" t="str">
        <f>IF('B2'!R36="","",'B2'!R36)</f>
        <v/>
      </c>
      <c r="L39" s="246" t="str">
        <f>IF('B2'!S36="","",'B2'!S36)</f>
        <v/>
      </c>
      <c r="M39" s="253" t="str">
        <f>IF('B2'!T36="","",'B2'!T36)</f>
        <v/>
      </c>
      <c r="O39" s="689"/>
      <c r="P39" s="85"/>
    </row>
    <row r="40" spans="3:16" ht="21" customHeight="1">
      <c r="C40" s="670" t="s">
        <v>1780</v>
      </c>
      <c r="D40" s="671"/>
      <c r="E40" s="672"/>
      <c r="F40" s="673" t="str">
        <f>IF('B2'!F37="","",'B2'!F37)</f>
        <v/>
      </c>
      <c r="G40" s="248" t="str">
        <f>IF('B2'!G37="","",'B2'!G37)</f>
        <v/>
      </c>
      <c r="H40" s="140" t="str">
        <f>IF('B2'!H37="","",'B2'!H37)</f>
        <v/>
      </c>
      <c r="I40" s="130" t="str">
        <f>IF('B2'!J37="","",'B2'!J37)</f>
        <v>-</v>
      </c>
      <c r="J40" s="157" t="str">
        <f>IF('B2'!Q37="","",'B2'!Q37)</f>
        <v/>
      </c>
      <c r="K40" s="246" t="str">
        <f>IF('B2'!R37="","",'B2'!R37)</f>
        <v/>
      </c>
      <c r="L40" s="246" t="str">
        <f>IF('B2'!S37="","",'B2'!S37)</f>
        <v/>
      </c>
      <c r="M40" s="253" t="str">
        <f>IF('B2'!T37="","",'B2'!T37)</f>
        <v/>
      </c>
      <c r="O40" s="689"/>
      <c r="P40" s="85"/>
    </row>
    <row r="41" spans="3:16" ht="21" customHeight="1" thickBot="1">
      <c r="C41" s="712" t="str">
        <f>IF('B2'!C38="","",'B2'!C38)</f>
        <v>-</v>
      </c>
      <c r="D41" s="713"/>
      <c r="E41" s="713"/>
      <c r="F41" s="711"/>
      <c r="G41" s="249" t="str">
        <f>IF('B2'!G38="","",'B2'!G38)</f>
        <v/>
      </c>
      <c r="H41" s="141" t="str">
        <f>IF('B2'!H38="","",'B2'!H38)</f>
        <v/>
      </c>
      <c r="I41" s="131" t="str">
        <f>IF('B2'!J38="","",'B2'!J38)</f>
        <v>-</v>
      </c>
      <c r="J41" s="158" t="str">
        <f>IF('B2'!Q38="","",'B2'!Q38)</f>
        <v/>
      </c>
      <c r="K41" s="254" t="str">
        <f>IF('B2'!R38="","",'B2'!R38)</f>
        <v/>
      </c>
      <c r="L41" s="254" t="str">
        <f>IF('B2'!S38="","",'B2'!S38)</f>
        <v/>
      </c>
      <c r="M41" s="255" t="str">
        <f>IF('B2'!T38="","",'B2'!T38)</f>
        <v/>
      </c>
      <c r="O41" s="689"/>
      <c r="P41" s="85"/>
    </row>
    <row r="42" spans="3:16" ht="21" customHeight="1" outlineLevel="1" thickTop="1">
      <c r="C42" s="638" t="s">
        <v>1783</v>
      </c>
      <c r="D42" s="639"/>
      <c r="E42" s="639"/>
      <c r="F42" s="640"/>
      <c r="G42" s="247" t="str">
        <f>IF('B2'!G39="","",'B2'!G39)</f>
        <v/>
      </c>
      <c r="H42" s="139" t="str">
        <f>IF('B2'!H39="","",'B2'!H39)</f>
        <v/>
      </c>
      <c r="I42" s="130" t="str">
        <f>IF('B2'!J39="","",'B2'!J39)</f>
        <v>-</v>
      </c>
      <c r="J42" s="157" t="str">
        <f>IF('B2'!Q39="","",'B2'!Q39)</f>
        <v/>
      </c>
      <c r="K42" s="251" t="str">
        <f>IF('B2'!R39="","",'B2'!R39)</f>
        <v/>
      </c>
      <c r="L42" s="251" t="str">
        <f>IF('B2'!S39="","",'B2'!S39)</f>
        <v/>
      </c>
      <c r="M42" s="252" t="str">
        <f>IF('B2'!T39="","",'B2'!T39)</f>
        <v/>
      </c>
      <c r="P42" s="85"/>
    </row>
    <row r="43" spans="3:16" ht="21" customHeight="1" outlineLevel="1">
      <c r="C43" s="90" t="s">
        <v>1778</v>
      </c>
      <c r="D43" s="687" t="str">
        <f>IF('B2'!D40="","",'B2'!D40)</f>
        <v/>
      </c>
      <c r="E43" s="687"/>
      <c r="F43" s="688"/>
      <c r="G43" s="248" t="str">
        <f>IF('B2'!G40="","",'B2'!G40)</f>
        <v/>
      </c>
      <c r="H43" s="140" t="str">
        <f>IF('B2'!H40="","",'B2'!H40)</f>
        <v/>
      </c>
      <c r="I43" s="130" t="str">
        <f>IF('B2'!J40="","",'B2'!J40)</f>
        <v>-</v>
      </c>
      <c r="J43" s="157" t="str">
        <f>IF('B2'!Q40="","",'B2'!Q40)</f>
        <v/>
      </c>
      <c r="K43" s="246" t="str">
        <f>IF('B2'!R40="","",'B2'!R40)</f>
        <v/>
      </c>
      <c r="L43" s="246" t="str">
        <f>IF('B2'!S40="","",'B2'!S40)</f>
        <v/>
      </c>
      <c r="M43" s="253" t="str">
        <f>IF('B2'!T40="","",'B2'!T40)</f>
        <v/>
      </c>
      <c r="P43" s="85"/>
    </row>
    <row r="44" spans="3:16" ht="21" customHeight="1" outlineLevel="1">
      <c r="C44" s="628"/>
      <c r="D44" s="629"/>
      <c r="E44" s="630"/>
      <c r="F44" s="91" t="s">
        <v>1779</v>
      </c>
      <c r="G44" s="248" t="str">
        <f>IF('B2'!G41="","",'B2'!G41)</f>
        <v/>
      </c>
      <c r="H44" s="140" t="str">
        <f>IF('B2'!H41="","",'B2'!H41)</f>
        <v/>
      </c>
      <c r="I44" s="130" t="str">
        <f>IF('B2'!J41="","",'B2'!J41)</f>
        <v>-</v>
      </c>
      <c r="J44" s="157" t="str">
        <f>IF('B2'!Q41="","",'B2'!Q41)</f>
        <v/>
      </c>
      <c r="K44" s="246" t="str">
        <f>IF('B2'!R41="","",'B2'!R41)</f>
        <v/>
      </c>
      <c r="L44" s="246" t="str">
        <f>IF('B2'!S41="","",'B2'!S41)</f>
        <v/>
      </c>
      <c r="M44" s="253" t="str">
        <f>IF('B2'!T41="","",'B2'!T41)</f>
        <v/>
      </c>
      <c r="P44" s="85"/>
    </row>
    <row r="45" spans="3:16" ht="21" customHeight="1" outlineLevel="1">
      <c r="C45" s="670" t="s">
        <v>1842</v>
      </c>
      <c r="D45" s="671"/>
      <c r="E45" s="671"/>
      <c r="F45" s="673" t="str">
        <f>IF('B2'!F42="","",'B2'!F42)</f>
        <v/>
      </c>
      <c r="G45" s="248" t="str">
        <f>IF('B2'!G42="","",'B2'!G42)</f>
        <v/>
      </c>
      <c r="H45" s="140" t="str">
        <f>IF('B2'!H42="","",'B2'!H42)</f>
        <v/>
      </c>
      <c r="I45" s="130" t="str">
        <f>IF('B2'!J42="","",'B2'!J42)</f>
        <v>-</v>
      </c>
      <c r="J45" s="157" t="str">
        <f>IF('B2'!Q42="","",'B2'!Q42)</f>
        <v/>
      </c>
      <c r="K45" s="246" t="str">
        <f>IF('B2'!R42="","",'B2'!R42)</f>
        <v/>
      </c>
      <c r="L45" s="246" t="str">
        <f>IF('B2'!S42="","",'B2'!S42)</f>
        <v/>
      </c>
      <c r="M45" s="253" t="str">
        <f>IF('B2'!T42="","",'B2'!T42)</f>
        <v/>
      </c>
      <c r="P45" s="85"/>
    </row>
    <row r="46" spans="3:16" ht="21" customHeight="1" outlineLevel="1">
      <c r="C46" s="681" t="str">
        <f>IF('B2'!C43="","-",'B2'!C43)</f>
        <v>-</v>
      </c>
      <c r="D46" s="682"/>
      <c r="E46" s="683"/>
      <c r="F46" s="674"/>
      <c r="G46" s="248" t="str">
        <f>IF('B2'!G43="","",'B2'!G43)</f>
        <v/>
      </c>
      <c r="H46" s="140" t="str">
        <f>IF('B2'!H43="","",'B2'!H43)</f>
        <v/>
      </c>
      <c r="I46" s="130" t="str">
        <f>IF('B2'!J43="","",'B2'!J43)</f>
        <v>-</v>
      </c>
      <c r="J46" s="157" t="str">
        <f>IF('B2'!Q43="","",'B2'!Q43)</f>
        <v/>
      </c>
      <c r="K46" s="246" t="str">
        <f>IF('B2'!R43="","",'B2'!R43)</f>
        <v/>
      </c>
      <c r="L46" s="246" t="str">
        <f>IF('B2'!S43="","",'B2'!S43)</f>
        <v/>
      </c>
      <c r="M46" s="253" t="str">
        <f>IF('B2'!T43="","",'B2'!T43)</f>
        <v/>
      </c>
      <c r="P46" s="85"/>
    </row>
    <row r="47" spans="3:16" ht="21" customHeight="1" outlineLevel="1">
      <c r="C47" s="684" t="s">
        <v>1841</v>
      </c>
      <c r="D47" s="685"/>
      <c r="E47" s="686"/>
      <c r="F47" s="673" t="str">
        <f>IF('B2'!F44="","",'B2'!F44)</f>
        <v/>
      </c>
      <c r="G47" s="248" t="str">
        <f>IF('B2'!G44="","",'B2'!G44)</f>
        <v/>
      </c>
      <c r="H47" s="140" t="str">
        <f>IF('B2'!H44="","",'B2'!H44)</f>
        <v/>
      </c>
      <c r="I47" s="130" t="str">
        <f>IF('B2'!J44="","",'B2'!J44)</f>
        <v>-</v>
      </c>
      <c r="J47" s="157" t="str">
        <f>IF('B2'!Q44="","",'B2'!Q44)</f>
        <v/>
      </c>
      <c r="K47" s="246" t="str">
        <f>IF('B2'!R44="","",'B2'!R44)</f>
        <v/>
      </c>
      <c r="L47" s="246" t="str">
        <f>IF('B2'!S44="","",'B2'!S44)</f>
        <v/>
      </c>
      <c r="M47" s="253" t="str">
        <f>IF('B2'!T44="","",'B2'!T44)</f>
        <v/>
      </c>
      <c r="P47" s="85"/>
    </row>
    <row r="48" spans="3:16" ht="21" customHeight="1" outlineLevel="1">
      <c r="C48" s="675" t="str">
        <f>IF('B2'!C45="","",'B2'!C45)</f>
        <v>-</v>
      </c>
      <c r="D48" s="676"/>
      <c r="E48" s="677"/>
      <c r="F48" s="674"/>
      <c r="G48" s="248" t="str">
        <f>IF('B2'!G45="","",'B2'!G45)</f>
        <v/>
      </c>
      <c r="H48" s="140" t="str">
        <f>IF('B2'!H45="","",'B2'!H45)</f>
        <v/>
      </c>
      <c r="I48" s="130" t="str">
        <f>IF('B2'!J45="","",'B2'!J45)</f>
        <v>-</v>
      </c>
      <c r="J48" s="157" t="str">
        <f>IF('B2'!Q45="","",'B2'!Q45)</f>
        <v/>
      </c>
      <c r="K48" s="246" t="str">
        <f>IF('B2'!R45="","",'B2'!R45)</f>
        <v/>
      </c>
      <c r="L48" s="246" t="str">
        <f>IF('B2'!S45="","",'B2'!S45)</f>
        <v/>
      </c>
      <c r="M48" s="253" t="str">
        <f>IF('B2'!T45="","",'B2'!T45)</f>
        <v/>
      </c>
      <c r="P48" s="85"/>
    </row>
    <row r="49" spans="3:16" ht="21" customHeight="1" outlineLevel="1">
      <c r="C49" s="670" t="s">
        <v>1838</v>
      </c>
      <c r="D49" s="671"/>
      <c r="E49" s="672"/>
      <c r="F49" s="673" t="str">
        <f>IF('B2'!F46="","",'B2'!F46)</f>
        <v/>
      </c>
      <c r="G49" s="248" t="str">
        <f>IF('B2'!G46="","",'B2'!G46)</f>
        <v/>
      </c>
      <c r="H49" s="140" t="str">
        <f>IF('B2'!H46="","",'B2'!H46)</f>
        <v/>
      </c>
      <c r="I49" s="130" t="str">
        <f>IF('B2'!J46="","",'B2'!J46)</f>
        <v>-</v>
      </c>
      <c r="J49" s="157" t="str">
        <f>IF('B2'!Q46="","",'B2'!Q46)</f>
        <v/>
      </c>
      <c r="K49" s="246" t="str">
        <f>IF('B2'!R46="","",'B2'!R46)</f>
        <v/>
      </c>
      <c r="L49" s="246" t="str">
        <f>IF('B2'!S46="","",'B2'!S46)</f>
        <v/>
      </c>
      <c r="M49" s="253" t="str">
        <f>IF('B2'!T46="","",'B2'!T46)</f>
        <v/>
      </c>
      <c r="P49" s="85"/>
    </row>
    <row r="50" spans="3:16" ht="21" customHeight="1" outlineLevel="1">
      <c r="C50" s="675" t="str">
        <f>IF('B2'!C47="","",'B2'!C47)</f>
        <v>-</v>
      </c>
      <c r="D50" s="676"/>
      <c r="E50" s="677"/>
      <c r="F50" s="674"/>
      <c r="G50" s="248" t="str">
        <f>IF('B2'!G47="","",'B2'!G47)</f>
        <v/>
      </c>
      <c r="H50" s="140" t="str">
        <f>IF('B2'!H47="","",'B2'!H47)</f>
        <v/>
      </c>
      <c r="I50" s="130" t="str">
        <f>IF('B2'!J47="","",'B2'!J47)</f>
        <v>-</v>
      </c>
      <c r="J50" s="157" t="str">
        <f>IF('B2'!Q47="","",'B2'!Q47)</f>
        <v/>
      </c>
      <c r="K50" s="246" t="str">
        <f>IF('B2'!R47="","",'B2'!R47)</f>
        <v/>
      </c>
      <c r="L50" s="246" t="str">
        <f>IF('B2'!S47="","",'B2'!S47)</f>
        <v/>
      </c>
      <c r="M50" s="253" t="str">
        <f>IF('B2'!T47="","",'B2'!T47)</f>
        <v/>
      </c>
      <c r="P50" s="85"/>
    </row>
    <row r="51" spans="3:16" ht="21" customHeight="1" outlineLevel="1">
      <c r="C51" s="670" t="s">
        <v>1780</v>
      </c>
      <c r="D51" s="671"/>
      <c r="E51" s="672"/>
      <c r="F51" s="673" t="str">
        <f>IF('B2'!F48="","",'B2'!F48)</f>
        <v/>
      </c>
      <c r="G51" s="248" t="str">
        <f>IF('B2'!G48="","",'B2'!G48)</f>
        <v/>
      </c>
      <c r="H51" s="140" t="str">
        <f>IF('B2'!H48="","",'B2'!H48)</f>
        <v/>
      </c>
      <c r="I51" s="130" t="str">
        <f>IF('B2'!J48="","",'B2'!J48)</f>
        <v>-</v>
      </c>
      <c r="J51" s="157" t="str">
        <f>IF('B2'!Q48="","",'B2'!Q48)</f>
        <v/>
      </c>
      <c r="K51" s="246" t="str">
        <f>IF('B2'!R48="","",'B2'!R48)</f>
        <v/>
      </c>
      <c r="L51" s="246" t="str">
        <f>IF('B2'!S48="","",'B2'!S48)</f>
        <v/>
      </c>
      <c r="M51" s="253" t="str">
        <f>IF('B2'!T48="","",'B2'!T48)</f>
        <v/>
      </c>
      <c r="P51" s="85"/>
    </row>
    <row r="52" spans="3:16" ht="21" customHeight="1" outlineLevel="1" thickBot="1">
      <c r="C52" s="675" t="str">
        <f>IF('B2'!C49="","",'B2'!C49)</f>
        <v>-</v>
      </c>
      <c r="D52" s="676"/>
      <c r="E52" s="677"/>
      <c r="F52" s="711"/>
      <c r="G52" s="249" t="str">
        <f>IF('B2'!G49="","",'B2'!G49)</f>
        <v/>
      </c>
      <c r="H52" s="141" t="str">
        <f>IF('B2'!H49="","",'B2'!H49)</f>
        <v/>
      </c>
      <c r="I52" s="131" t="str">
        <f>IF('B2'!J49="","",'B2'!J49)</f>
        <v>-</v>
      </c>
      <c r="J52" s="158" t="str">
        <f>IF('B2'!Q49="","",'B2'!Q49)</f>
        <v/>
      </c>
      <c r="K52" s="254" t="str">
        <f>IF('B2'!R49="","",'B2'!R49)</f>
        <v/>
      </c>
      <c r="L52" s="254" t="str">
        <f>IF('B2'!S49="","",'B2'!S49)</f>
        <v/>
      </c>
      <c r="M52" s="255" t="str">
        <f>IF('B2'!T49="","",'B2'!T49)</f>
        <v/>
      </c>
      <c r="P52" s="85"/>
    </row>
    <row r="53" spans="3:16" ht="21" customHeight="1" outlineLevel="1" thickTop="1">
      <c r="C53" s="638" t="s">
        <v>1784</v>
      </c>
      <c r="D53" s="639"/>
      <c r="E53" s="639"/>
      <c r="F53" s="640"/>
      <c r="G53" s="247" t="str">
        <f>IF('B2'!G50="","",'B2'!G50)</f>
        <v/>
      </c>
      <c r="H53" s="139" t="str">
        <f>IF('B2'!H50="","",'B2'!H50)</f>
        <v/>
      </c>
      <c r="I53" s="130" t="str">
        <f>IF('B2'!J50="","",'B2'!J50)</f>
        <v>-</v>
      </c>
      <c r="J53" s="157" t="str">
        <f>IF('B2'!Q50="","",'B2'!Q50)</f>
        <v/>
      </c>
      <c r="K53" s="251" t="str">
        <f>IF('B2'!R50="","",'B2'!R50)</f>
        <v/>
      </c>
      <c r="L53" s="251" t="str">
        <f>IF('B2'!S50="","",'B2'!S50)</f>
        <v/>
      </c>
      <c r="M53" s="252" t="str">
        <f>IF('B2'!T50="","",'B2'!T50)</f>
        <v/>
      </c>
    </row>
    <row r="54" spans="3:16" ht="21" customHeight="1" outlineLevel="1">
      <c r="C54" s="90" t="s">
        <v>1778</v>
      </c>
      <c r="D54" s="687" t="str">
        <f>IF('B2'!D51="","",'B2'!D51)</f>
        <v/>
      </c>
      <c r="E54" s="687"/>
      <c r="F54" s="688"/>
      <c r="G54" s="248" t="str">
        <f>IF('B2'!G51="","",'B2'!G51)</f>
        <v/>
      </c>
      <c r="H54" s="140" t="str">
        <f>IF('B2'!H51="","",'B2'!H51)</f>
        <v/>
      </c>
      <c r="I54" s="130" t="str">
        <f>IF('B2'!J51="","",'B2'!J51)</f>
        <v>-</v>
      </c>
      <c r="J54" s="157" t="str">
        <f>IF('B2'!Q51="","",'B2'!Q51)</f>
        <v/>
      </c>
      <c r="K54" s="246" t="str">
        <f>IF('B2'!R51="","",'B2'!R51)</f>
        <v/>
      </c>
      <c r="L54" s="246" t="str">
        <f>IF('B2'!S51="","",'B2'!S51)</f>
        <v/>
      </c>
      <c r="M54" s="253" t="str">
        <f>IF('B2'!T51="","",'B2'!T51)</f>
        <v/>
      </c>
    </row>
    <row r="55" spans="3:16" ht="21" customHeight="1" outlineLevel="1">
      <c r="C55" s="628"/>
      <c r="D55" s="629"/>
      <c r="E55" s="630"/>
      <c r="F55" s="91" t="s">
        <v>1779</v>
      </c>
      <c r="G55" s="248" t="str">
        <f>IF('B2'!G52="","",'B2'!G52)</f>
        <v/>
      </c>
      <c r="H55" s="140" t="str">
        <f>IF('B2'!H52="","",'B2'!H52)</f>
        <v/>
      </c>
      <c r="I55" s="130" t="str">
        <f>IF('B2'!J52="","",'B2'!J52)</f>
        <v>-</v>
      </c>
      <c r="J55" s="157" t="str">
        <f>IF('B2'!Q52="","",'B2'!Q52)</f>
        <v/>
      </c>
      <c r="K55" s="246" t="str">
        <f>IF('B2'!R52="","",'B2'!R52)</f>
        <v/>
      </c>
      <c r="L55" s="246" t="str">
        <f>IF('B2'!S52="","",'B2'!S52)</f>
        <v/>
      </c>
      <c r="M55" s="253" t="str">
        <f>IF('B2'!T52="","",'B2'!T52)</f>
        <v/>
      </c>
    </row>
    <row r="56" spans="3:16" ht="21" customHeight="1" outlineLevel="1">
      <c r="C56" s="670" t="s">
        <v>1842</v>
      </c>
      <c r="D56" s="671"/>
      <c r="E56" s="671"/>
      <c r="F56" s="673" t="str">
        <f>IF('B2'!F53="","",'B2'!F53)</f>
        <v/>
      </c>
      <c r="G56" s="248" t="str">
        <f>IF('B2'!G53="","",'B2'!G53)</f>
        <v/>
      </c>
      <c r="H56" s="140" t="str">
        <f>IF('B2'!H53="","",'B2'!H53)</f>
        <v/>
      </c>
      <c r="I56" s="130" t="str">
        <f>IF('B2'!J53="","",'B2'!J53)</f>
        <v>-</v>
      </c>
      <c r="J56" s="157" t="str">
        <f>IF('B2'!Q53="","",'B2'!Q53)</f>
        <v/>
      </c>
      <c r="K56" s="246" t="str">
        <f>IF('B2'!R53="","",'B2'!R53)</f>
        <v/>
      </c>
      <c r="L56" s="246" t="str">
        <f>IF('B2'!S53="","",'B2'!S53)</f>
        <v/>
      </c>
      <c r="M56" s="253" t="str">
        <f>IF('B2'!T53="","",'B2'!T53)</f>
        <v/>
      </c>
    </row>
    <row r="57" spans="3:16" ht="21" customHeight="1" outlineLevel="1">
      <c r="C57" s="681" t="str">
        <f>IF('B2'!C54="","-",'B2'!C54)</f>
        <v>-</v>
      </c>
      <c r="D57" s="682"/>
      <c r="E57" s="683"/>
      <c r="F57" s="674"/>
      <c r="G57" s="248" t="str">
        <f>IF('B2'!G54="","",'B2'!G54)</f>
        <v/>
      </c>
      <c r="H57" s="140" t="str">
        <f>IF('B2'!H54="","",'B2'!H54)</f>
        <v/>
      </c>
      <c r="I57" s="130" t="str">
        <f>IF('B2'!J54="","",'B2'!J54)</f>
        <v>-</v>
      </c>
      <c r="J57" s="157" t="str">
        <f>IF('B2'!Q54="","",'B2'!Q54)</f>
        <v/>
      </c>
      <c r="K57" s="246" t="str">
        <f>IF('B2'!R54="","",'B2'!R54)</f>
        <v/>
      </c>
      <c r="L57" s="246" t="str">
        <f>IF('B2'!S54="","",'B2'!S54)</f>
        <v/>
      </c>
      <c r="M57" s="253" t="str">
        <f>IF('B2'!T54="","",'B2'!T54)</f>
        <v/>
      </c>
    </row>
    <row r="58" spans="3:16" ht="21" customHeight="1" outlineLevel="1">
      <c r="C58" s="684" t="s">
        <v>1841</v>
      </c>
      <c r="D58" s="685"/>
      <c r="E58" s="686"/>
      <c r="F58" s="673" t="str">
        <f>IF('B2'!F55="","",'B2'!F55)</f>
        <v/>
      </c>
      <c r="G58" s="248" t="str">
        <f>IF('B2'!G55="","",'B2'!G55)</f>
        <v/>
      </c>
      <c r="H58" s="140" t="str">
        <f>IF('B2'!H55="","",'B2'!H55)</f>
        <v/>
      </c>
      <c r="I58" s="130" t="str">
        <f>IF('B2'!J55="","",'B2'!J55)</f>
        <v>-</v>
      </c>
      <c r="J58" s="157" t="str">
        <f>IF('B2'!Q55="","",'B2'!Q55)</f>
        <v/>
      </c>
      <c r="K58" s="246" t="str">
        <f>IF('B2'!R55="","",'B2'!R55)</f>
        <v/>
      </c>
      <c r="L58" s="246" t="str">
        <f>IF('B2'!S55="","",'B2'!S55)</f>
        <v/>
      </c>
      <c r="M58" s="253" t="str">
        <f>IF('B2'!T55="","",'B2'!T55)</f>
        <v/>
      </c>
    </row>
    <row r="59" spans="3:16" ht="21" customHeight="1" outlineLevel="1">
      <c r="C59" s="675" t="str">
        <f>IF('B2'!C56="","",'B2'!C56)</f>
        <v>-</v>
      </c>
      <c r="D59" s="676"/>
      <c r="E59" s="677"/>
      <c r="F59" s="674"/>
      <c r="G59" s="248" t="str">
        <f>IF('B2'!G56="","",'B2'!G56)</f>
        <v/>
      </c>
      <c r="H59" s="140" t="str">
        <f>IF('B2'!H56="","",'B2'!H56)</f>
        <v/>
      </c>
      <c r="I59" s="130" t="str">
        <f>IF('B2'!J56="","",'B2'!J56)</f>
        <v>-</v>
      </c>
      <c r="J59" s="157" t="str">
        <f>IF('B2'!Q56="","",'B2'!Q56)</f>
        <v/>
      </c>
      <c r="K59" s="246" t="str">
        <f>IF('B2'!R56="","",'B2'!R56)</f>
        <v/>
      </c>
      <c r="L59" s="246" t="str">
        <f>IF('B2'!S56="","",'B2'!S56)</f>
        <v/>
      </c>
      <c r="M59" s="253" t="str">
        <f>IF('B2'!T56="","",'B2'!T56)</f>
        <v/>
      </c>
    </row>
    <row r="60" spans="3:16" ht="21" customHeight="1" outlineLevel="1">
      <c r="C60" s="670" t="s">
        <v>1838</v>
      </c>
      <c r="D60" s="671"/>
      <c r="E60" s="672"/>
      <c r="F60" s="673" t="str">
        <f>IF('B2'!F57="","",'B2'!F57)</f>
        <v/>
      </c>
      <c r="G60" s="248" t="str">
        <f>IF('B2'!G57="","",'B2'!G57)</f>
        <v/>
      </c>
      <c r="H60" s="140" t="str">
        <f>IF('B2'!H57="","",'B2'!H57)</f>
        <v/>
      </c>
      <c r="I60" s="130" t="str">
        <f>IF('B2'!J57="","",'B2'!J57)</f>
        <v>-</v>
      </c>
      <c r="J60" s="157" t="str">
        <f>IF('B2'!Q57="","",'B2'!Q57)</f>
        <v/>
      </c>
      <c r="K60" s="246" t="str">
        <f>IF('B2'!R57="","",'B2'!R57)</f>
        <v/>
      </c>
      <c r="L60" s="246" t="str">
        <f>IF('B2'!S57="","",'B2'!S57)</f>
        <v/>
      </c>
      <c r="M60" s="253" t="str">
        <f>IF('B2'!T57="","",'B2'!T57)</f>
        <v/>
      </c>
    </row>
    <row r="61" spans="3:16" ht="21" customHeight="1" outlineLevel="1">
      <c r="C61" s="675" t="str">
        <f>IF('B2'!C58="","",'B2'!C58)</f>
        <v>-</v>
      </c>
      <c r="D61" s="676"/>
      <c r="E61" s="677"/>
      <c r="F61" s="674"/>
      <c r="G61" s="248" t="str">
        <f>IF('B2'!G58="","",'B2'!G58)</f>
        <v/>
      </c>
      <c r="H61" s="140" t="str">
        <f>IF('B2'!H58="","",'B2'!H58)</f>
        <v/>
      </c>
      <c r="I61" s="130" t="str">
        <f>IF('B2'!J58="","",'B2'!J58)</f>
        <v>-</v>
      </c>
      <c r="J61" s="157" t="str">
        <f>IF('B2'!Q58="","",'B2'!Q58)</f>
        <v/>
      </c>
      <c r="K61" s="246" t="str">
        <f>IF('B2'!R58="","",'B2'!R58)</f>
        <v/>
      </c>
      <c r="L61" s="246" t="str">
        <f>IF('B2'!S58="","",'B2'!S58)</f>
        <v/>
      </c>
      <c r="M61" s="253" t="str">
        <f>IF('B2'!T58="","",'B2'!T58)</f>
        <v/>
      </c>
    </row>
    <row r="62" spans="3:16" ht="21" customHeight="1" outlineLevel="1">
      <c r="C62" s="670" t="s">
        <v>1780</v>
      </c>
      <c r="D62" s="671"/>
      <c r="E62" s="672"/>
      <c r="F62" s="673" t="str">
        <f>IF('B2'!F59="","",'B2'!F59)</f>
        <v/>
      </c>
      <c r="G62" s="248" t="str">
        <f>IF('B2'!G59="","",'B2'!G59)</f>
        <v/>
      </c>
      <c r="H62" s="140" t="str">
        <f>IF('B2'!H59="","",'B2'!H59)</f>
        <v/>
      </c>
      <c r="I62" s="130" t="str">
        <f>IF('B2'!J59="","",'B2'!J59)</f>
        <v>-</v>
      </c>
      <c r="J62" s="157" t="str">
        <f>IF('B2'!Q59="","",'B2'!Q59)</f>
        <v/>
      </c>
      <c r="K62" s="246" t="str">
        <f>IF('B2'!R59="","",'B2'!R59)</f>
        <v/>
      </c>
      <c r="L62" s="246" t="str">
        <f>IF('B2'!S59="","",'B2'!S59)</f>
        <v/>
      </c>
      <c r="M62" s="253" t="str">
        <f>IF('B2'!T59="","",'B2'!T59)</f>
        <v/>
      </c>
      <c r="P62" s="85"/>
    </row>
    <row r="63" spans="3:16" ht="21" customHeight="1" outlineLevel="1" thickBot="1">
      <c r="C63" s="679" t="str">
        <f>IF('B2'!C60="","",'B2'!C60)</f>
        <v>-</v>
      </c>
      <c r="D63" s="680"/>
      <c r="E63" s="680"/>
      <c r="F63" s="678"/>
      <c r="G63" s="250" t="str">
        <f>IF('B2'!G60="","",'B2'!G60)</f>
        <v/>
      </c>
      <c r="H63" s="219" t="str">
        <f>IF('B2'!H60="","",'B2'!H60)</f>
        <v/>
      </c>
      <c r="I63" s="220" t="str">
        <f>IF('B2'!J60="","",'B2'!J60)</f>
        <v>-</v>
      </c>
      <c r="J63" s="221" t="str">
        <f>IF('B2'!Q60="","",'B2'!Q60)</f>
        <v/>
      </c>
      <c r="K63" s="256" t="str">
        <f>IF('B2'!R60="","",'B2'!R60)</f>
        <v/>
      </c>
      <c r="L63" s="256" t="str">
        <f>IF('B2'!S60="","",'B2'!S60)</f>
        <v/>
      </c>
      <c r="M63" s="257" t="str">
        <f>IF('B2'!T60="","",'B2'!T60)</f>
        <v/>
      </c>
      <c r="P63" s="85"/>
    </row>
    <row r="64" spans="3:16" ht="21" customHeight="1" outlineLevel="1" thickTop="1">
      <c r="C64" s="638" t="s">
        <v>2057</v>
      </c>
      <c r="D64" s="639"/>
      <c r="E64" s="639"/>
      <c r="F64" s="640"/>
      <c r="G64" s="247" t="str">
        <f>IF('B2'!G61="","",'B2'!G61)</f>
        <v/>
      </c>
      <c r="H64" s="224" t="str">
        <f>IF('B2'!H61="","",'B2'!H61)</f>
        <v/>
      </c>
      <c r="I64" s="225" t="str">
        <f>IF('B2'!J61="","",'B2'!J61)</f>
        <v>-</v>
      </c>
      <c r="J64" s="226" t="str">
        <f>IF('B2'!Q61="","",'B2'!Q61)</f>
        <v/>
      </c>
      <c r="K64" s="251" t="str">
        <f>IF('B2'!R61="","",'B2'!R61)</f>
        <v/>
      </c>
      <c r="L64" s="251" t="str">
        <f>IF('B2'!S61="","",'B2'!S61)</f>
        <v/>
      </c>
      <c r="M64" s="252" t="str">
        <f>IF('B2'!T61="","",'B2'!T61)</f>
        <v/>
      </c>
    </row>
    <row r="65" spans="3:16" ht="21" customHeight="1" outlineLevel="1">
      <c r="C65" s="90" t="s">
        <v>1778</v>
      </c>
      <c r="D65" s="687" t="str">
        <f>IF('B2'!D62="","",'B2'!D62)</f>
        <v/>
      </c>
      <c r="E65" s="687"/>
      <c r="F65" s="688"/>
      <c r="G65" s="248" t="str">
        <f>IF('B2'!G62="","",'B2'!G62)</f>
        <v/>
      </c>
      <c r="H65" s="140" t="str">
        <f>IF('B2'!H62="","",'B2'!H62)</f>
        <v/>
      </c>
      <c r="I65" s="130" t="str">
        <f>IF('B2'!J62="","",'B2'!J62)</f>
        <v>-</v>
      </c>
      <c r="J65" s="157" t="str">
        <f>IF('B2'!Q62="","",'B2'!Q62)</f>
        <v/>
      </c>
      <c r="K65" s="246" t="str">
        <f>IF('B2'!R62="","",'B2'!R62)</f>
        <v/>
      </c>
      <c r="L65" s="246" t="str">
        <f>IF('B2'!S62="","",'B2'!S62)</f>
        <v/>
      </c>
      <c r="M65" s="253" t="str">
        <f>IF('B2'!T62="","",'B2'!T62)</f>
        <v/>
      </c>
    </row>
    <row r="66" spans="3:16" ht="21" customHeight="1" outlineLevel="1">
      <c r="C66" s="628"/>
      <c r="D66" s="629"/>
      <c r="E66" s="630"/>
      <c r="F66" s="91" t="s">
        <v>1779</v>
      </c>
      <c r="G66" s="248" t="str">
        <f>IF('B2'!G63="","",'B2'!G63)</f>
        <v/>
      </c>
      <c r="H66" s="140" t="str">
        <f>IF('B2'!H63="","",'B2'!H63)</f>
        <v/>
      </c>
      <c r="I66" s="130" t="str">
        <f>IF('B2'!J63="","",'B2'!J63)</f>
        <v>-</v>
      </c>
      <c r="J66" s="157" t="str">
        <f>IF('B2'!Q63="","",'B2'!Q63)</f>
        <v/>
      </c>
      <c r="K66" s="246" t="str">
        <f>IF('B2'!R63="","",'B2'!R63)</f>
        <v/>
      </c>
      <c r="L66" s="246" t="str">
        <f>IF('B2'!S63="","",'B2'!S63)</f>
        <v/>
      </c>
      <c r="M66" s="253" t="str">
        <f>IF('B2'!T63="","",'B2'!T63)</f>
        <v/>
      </c>
    </row>
    <row r="67" spans="3:16" ht="21" customHeight="1" outlineLevel="1">
      <c r="C67" s="670" t="s">
        <v>1842</v>
      </c>
      <c r="D67" s="671"/>
      <c r="E67" s="671"/>
      <c r="F67" s="673" t="str">
        <f>IF('B2'!F64="","",'B2'!F64)</f>
        <v/>
      </c>
      <c r="G67" s="248" t="str">
        <f>IF('B2'!G64="","",'B2'!G64)</f>
        <v/>
      </c>
      <c r="H67" s="140" t="str">
        <f>IF('B2'!H64="","",'B2'!H64)</f>
        <v/>
      </c>
      <c r="I67" s="130" t="str">
        <f>IF('B2'!J64="","",'B2'!J64)</f>
        <v>-</v>
      </c>
      <c r="J67" s="157" t="str">
        <f>IF('B2'!Q64="","",'B2'!Q64)</f>
        <v/>
      </c>
      <c r="K67" s="246" t="str">
        <f>IF('B2'!R64="","",'B2'!R64)</f>
        <v/>
      </c>
      <c r="L67" s="246" t="str">
        <f>IF('B2'!S64="","",'B2'!S64)</f>
        <v/>
      </c>
      <c r="M67" s="253" t="str">
        <f>IF('B2'!T64="","",'B2'!T64)</f>
        <v/>
      </c>
    </row>
    <row r="68" spans="3:16" ht="21" customHeight="1" outlineLevel="1">
      <c r="C68" s="681" t="str">
        <f>IF('B2'!C65="","-",'B2'!C65)</f>
        <v>-</v>
      </c>
      <c r="D68" s="682"/>
      <c r="E68" s="683"/>
      <c r="F68" s="674"/>
      <c r="G68" s="248" t="str">
        <f>IF('B2'!G65="","",'B2'!G65)</f>
        <v/>
      </c>
      <c r="H68" s="140" t="str">
        <f>IF('B2'!H65="","",'B2'!H65)</f>
        <v/>
      </c>
      <c r="I68" s="130" t="str">
        <f>IF('B2'!J65="","",'B2'!J65)</f>
        <v>-</v>
      </c>
      <c r="J68" s="157" t="str">
        <f>IF('B2'!Q65="","",'B2'!Q65)</f>
        <v/>
      </c>
      <c r="K68" s="246" t="str">
        <f>IF('B2'!R65="","",'B2'!R65)</f>
        <v/>
      </c>
      <c r="L68" s="246" t="str">
        <f>IF('B2'!S65="","",'B2'!S65)</f>
        <v/>
      </c>
      <c r="M68" s="253" t="str">
        <f>IF('B2'!T65="","",'B2'!T65)</f>
        <v/>
      </c>
    </row>
    <row r="69" spans="3:16" ht="21" customHeight="1" outlineLevel="1">
      <c r="C69" s="684" t="s">
        <v>1841</v>
      </c>
      <c r="D69" s="685"/>
      <c r="E69" s="686"/>
      <c r="F69" s="673" t="str">
        <f>IF('B2'!F66="","",'B2'!F66)</f>
        <v/>
      </c>
      <c r="G69" s="248" t="str">
        <f>IF('B2'!G66="","",'B2'!G66)</f>
        <v/>
      </c>
      <c r="H69" s="140" t="str">
        <f>IF('B2'!H66="","",'B2'!H66)</f>
        <v/>
      </c>
      <c r="I69" s="130" t="str">
        <f>IF('B2'!J66="","",'B2'!J66)</f>
        <v>-</v>
      </c>
      <c r="J69" s="157" t="str">
        <f>IF('B2'!Q66="","",'B2'!Q66)</f>
        <v/>
      </c>
      <c r="K69" s="246" t="str">
        <f>IF('B2'!R66="","",'B2'!R66)</f>
        <v/>
      </c>
      <c r="L69" s="246" t="str">
        <f>IF('B2'!S66="","",'B2'!S66)</f>
        <v/>
      </c>
      <c r="M69" s="253" t="str">
        <f>IF('B2'!T66="","",'B2'!T66)</f>
        <v/>
      </c>
    </row>
    <row r="70" spans="3:16" ht="21" customHeight="1" outlineLevel="1">
      <c r="C70" s="675" t="str">
        <f>IF('B2'!C67="","",'B2'!C67)</f>
        <v>-</v>
      </c>
      <c r="D70" s="676"/>
      <c r="E70" s="677"/>
      <c r="F70" s="674"/>
      <c r="G70" s="248" t="str">
        <f>IF('B2'!G67="","",'B2'!G67)</f>
        <v/>
      </c>
      <c r="H70" s="140" t="str">
        <f>IF('B2'!H67="","",'B2'!H67)</f>
        <v/>
      </c>
      <c r="I70" s="130" t="str">
        <f>IF('B2'!J67="","",'B2'!J67)</f>
        <v>-</v>
      </c>
      <c r="J70" s="157" t="str">
        <f>IF('B2'!Q67="","",'B2'!Q67)</f>
        <v/>
      </c>
      <c r="K70" s="246" t="str">
        <f>IF('B2'!R67="","",'B2'!R67)</f>
        <v/>
      </c>
      <c r="L70" s="246" t="str">
        <f>IF('B2'!S67="","",'B2'!S67)</f>
        <v/>
      </c>
      <c r="M70" s="253" t="str">
        <f>IF('B2'!T67="","",'B2'!T67)</f>
        <v/>
      </c>
    </row>
    <row r="71" spans="3:16" ht="21" customHeight="1" outlineLevel="1">
      <c r="C71" s="670" t="s">
        <v>1838</v>
      </c>
      <c r="D71" s="671"/>
      <c r="E71" s="672"/>
      <c r="F71" s="673" t="str">
        <f>IF('B2'!F68="","",'B2'!F68)</f>
        <v/>
      </c>
      <c r="G71" s="248" t="str">
        <f>IF('B2'!G68="","",'B2'!G68)</f>
        <v/>
      </c>
      <c r="H71" s="140" t="str">
        <f>IF('B2'!H68="","",'B2'!H68)</f>
        <v/>
      </c>
      <c r="I71" s="130" t="str">
        <f>IF('B2'!J68="","",'B2'!J68)</f>
        <v>-</v>
      </c>
      <c r="J71" s="157" t="str">
        <f>IF('B2'!Q68="","",'B2'!Q68)</f>
        <v/>
      </c>
      <c r="K71" s="246" t="str">
        <f>IF('B2'!R68="","",'B2'!R68)</f>
        <v/>
      </c>
      <c r="L71" s="246" t="str">
        <f>IF('B2'!S68="","",'B2'!S68)</f>
        <v/>
      </c>
      <c r="M71" s="253" t="str">
        <f>IF('B2'!T68="","",'B2'!T68)</f>
        <v/>
      </c>
    </row>
    <row r="72" spans="3:16" ht="21" customHeight="1" outlineLevel="1">
      <c r="C72" s="675" t="str">
        <f>IF('B2'!C69="","",'B2'!C69)</f>
        <v>-</v>
      </c>
      <c r="D72" s="676"/>
      <c r="E72" s="677"/>
      <c r="F72" s="674"/>
      <c r="G72" s="248" t="str">
        <f>IF('B2'!G69="","",'B2'!G69)</f>
        <v/>
      </c>
      <c r="H72" s="140" t="str">
        <f>IF('B2'!H69="","",'B2'!H69)</f>
        <v/>
      </c>
      <c r="I72" s="130" t="str">
        <f>IF('B2'!J69="","",'B2'!J69)</f>
        <v>-</v>
      </c>
      <c r="J72" s="157" t="str">
        <f>IF('B2'!Q69="","",'B2'!Q69)</f>
        <v/>
      </c>
      <c r="K72" s="246" t="str">
        <f>IF('B2'!R69="","",'B2'!R69)</f>
        <v/>
      </c>
      <c r="L72" s="246" t="str">
        <f>IF('B2'!S69="","",'B2'!S69)</f>
        <v/>
      </c>
      <c r="M72" s="253" t="str">
        <f>IF('B2'!T69="","",'B2'!T69)</f>
        <v/>
      </c>
    </row>
    <row r="73" spans="3:16" ht="21" customHeight="1" outlineLevel="1">
      <c r="C73" s="670" t="s">
        <v>1780</v>
      </c>
      <c r="D73" s="671"/>
      <c r="E73" s="672"/>
      <c r="F73" s="673" t="str">
        <f>IF('B2'!F70="","",'B2'!F70)</f>
        <v/>
      </c>
      <c r="G73" s="248" t="str">
        <f>IF('B2'!G70="","",'B2'!G70)</f>
        <v/>
      </c>
      <c r="H73" s="140" t="str">
        <f>IF('B2'!H70="","",'B2'!H70)</f>
        <v/>
      </c>
      <c r="I73" s="130" t="str">
        <f>IF('B2'!J70="","",'B2'!J70)</f>
        <v>-</v>
      </c>
      <c r="J73" s="157" t="str">
        <f>IF('B2'!Q70="","",'B2'!Q70)</f>
        <v/>
      </c>
      <c r="K73" s="246" t="str">
        <f>IF('B2'!R70="","",'B2'!R70)</f>
        <v/>
      </c>
      <c r="L73" s="246" t="str">
        <f>IF('B2'!S70="","",'B2'!S70)</f>
        <v/>
      </c>
      <c r="M73" s="253" t="str">
        <f>IF('B2'!T70="","",'B2'!T70)</f>
        <v/>
      </c>
      <c r="P73" s="85"/>
    </row>
    <row r="74" spans="3:16" ht="21" customHeight="1" outlineLevel="1" thickBot="1">
      <c r="C74" s="679" t="str">
        <f>IF('B2'!C71="","",'B2'!C71)</f>
        <v>-</v>
      </c>
      <c r="D74" s="680"/>
      <c r="E74" s="680"/>
      <c r="F74" s="678"/>
      <c r="G74" s="250" t="str">
        <f>IF('B2'!G71="","",'B2'!G71)</f>
        <v/>
      </c>
      <c r="H74" s="227" t="str">
        <f>IF('B2'!H71="","",'B2'!H71)</f>
        <v/>
      </c>
      <c r="I74" s="131" t="str">
        <f>IF('B2'!J71="","",'B2'!J71)</f>
        <v>-</v>
      </c>
      <c r="J74" s="158" t="str">
        <f>IF('B2'!Q71="","",'B2'!Q71)</f>
        <v/>
      </c>
      <c r="K74" s="256" t="str">
        <f>IF('B2'!R71="","",'B2'!R71)</f>
        <v/>
      </c>
      <c r="L74" s="256" t="str">
        <f>IF('B2'!S71="","",'B2'!S71)</f>
        <v/>
      </c>
      <c r="M74" s="257" t="str">
        <f>IF('B2'!T71="","",'B2'!T71)</f>
        <v/>
      </c>
      <c r="P74" s="85"/>
    </row>
    <row r="75" spans="3:16" ht="21" customHeight="1" outlineLevel="1" thickTop="1">
      <c r="C75" s="638" t="s">
        <v>2058</v>
      </c>
      <c r="D75" s="639"/>
      <c r="E75" s="639"/>
      <c r="F75" s="640"/>
      <c r="G75" s="247" t="str">
        <f>IF('B2'!G72="","",'B2'!G72)</f>
        <v/>
      </c>
      <c r="H75" s="139" t="str">
        <f>IF('B2'!H72="","",'B2'!H72)</f>
        <v/>
      </c>
      <c r="I75" s="222" t="str">
        <f>IF('B2'!J72="","",'B2'!J72)</f>
        <v>-</v>
      </c>
      <c r="J75" s="223" t="str">
        <f>IF('B2'!Q72="","",'B2'!Q72)</f>
        <v/>
      </c>
      <c r="K75" s="251" t="str">
        <f>IF('B2'!R72="","",'B2'!R72)</f>
        <v/>
      </c>
      <c r="L75" s="251" t="str">
        <f>IF('B2'!S72="","",'B2'!S72)</f>
        <v/>
      </c>
      <c r="M75" s="252" t="str">
        <f>IF('B2'!T72="","",'B2'!T72)</f>
        <v/>
      </c>
    </row>
    <row r="76" spans="3:16" ht="21" customHeight="1" outlineLevel="1">
      <c r="C76" s="90" t="s">
        <v>1778</v>
      </c>
      <c r="D76" s="687" t="str">
        <f>IF('B2'!D73="","",'B2'!D73)</f>
        <v/>
      </c>
      <c r="E76" s="687"/>
      <c r="F76" s="688"/>
      <c r="G76" s="248" t="str">
        <f>IF('B2'!G73="","",'B2'!G73)</f>
        <v/>
      </c>
      <c r="H76" s="140" t="str">
        <f>IF('B2'!H73="","",'B2'!H73)</f>
        <v/>
      </c>
      <c r="I76" s="130" t="str">
        <f>IF('B2'!J73="","",'B2'!J73)</f>
        <v>-</v>
      </c>
      <c r="J76" s="157" t="str">
        <f>IF('B2'!Q73="","",'B2'!Q73)</f>
        <v/>
      </c>
      <c r="K76" s="246" t="str">
        <f>IF('B2'!R73="","",'B2'!R73)</f>
        <v/>
      </c>
      <c r="L76" s="246" t="str">
        <f>IF('B2'!S73="","",'B2'!S73)</f>
        <v/>
      </c>
      <c r="M76" s="253" t="str">
        <f>IF('B2'!T73="","",'B2'!T73)</f>
        <v/>
      </c>
    </row>
    <row r="77" spans="3:16" ht="21" customHeight="1" outlineLevel="1">
      <c r="C77" s="628"/>
      <c r="D77" s="629"/>
      <c r="E77" s="630"/>
      <c r="F77" s="91" t="s">
        <v>1779</v>
      </c>
      <c r="G77" s="248" t="str">
        <f>IF('B2'!G74="","",'B2'!G74)</f>
        <v/>
      </c>
      <c r="H77" s="140" t="str">
        <f>IF('B2'!H74="","",'B2'!H74)</f>
        <v/>
      </c>
      <c r="I77" s="130" t="str">
        <f>IF('B2'!J74="","",'B2'!J74)</f>
        <v>-</v>
      </c>
      <c r="J77" s="157" t="str">
        <f>IF('B2'!Q74="","",'B2'!Q74)</f>
        <v/>
      </c>
      <c r="K77" s="246" t="str">
        <f>IF('B2'!R74="","",'B2'!R74)</f>
        <v/>
      </c>
      <c r="L77" s="246" t="str">
        <f>IF('B2'!S74="","",'B2'!S74)</f>
        <v/>
      </c>
      <c r="M77" s="253" t="str">
        <f>IF('B2'!T74="","",'B2'!T74)</f>
        <v/>
      </c>
    </row>
    <row r="78" spans="3:16" ht="21" customHeight="1" outlineLevel="1">
      <c r="C78" s="670" t="s">
        <v>1842</v>
      </c>
      <c r="D78" s="671"/>
      <c r="E78" s="671"/>
      <c r="F78" s="673" t="str">
        <f>IF('B2'!F75="","",'B2'!F75)</f>
        <v/>
      </c>
      <c r="G78" s="248" t="str">
        <f>IF('B2'!G75="","",'B2'!G75)</f>
        <v/>
      </c>
      <c r="H78" s="140" t="str">
        <f>IF('B2'!H75="","",'B2'!H75)</f>
        <v/>
      </c>
      <c r="I78" s="130" t="str">
        <f>IF('B2'!J75="","",'B2'!J75)</f>
        <v>-</v>
      </c>
      <c r="J78" s="157" t="str">
        <f>IF('B2'!Q75="","",'B2'!Q75)</f>
        <v/>
      </c>
      <c r="K78" s="246" t="str">
        <f>IF('B2'!R75="","",'B2'!R75)</f>
        <v/>
      </c>
      <c r="L78" s="246" t="str">
        <f>IF('B2'!S75="","",'B2'!S75)</f>
        <v/>
      </c>
      <c r="M78" s="253" t="str">
        <f>IF('B2'!T75="","",'B2'!T75)</f>
        <v/>
      </c>
    </row>
    <row r="79" spans="3:16" ht="21" customHeight="1" outlineLevel="1">
      <c r="C79" s="681" t="str">
        <f>IF('B2'!C76="","-",'B2'!C76)</f>
        <v>-</v>
      </c>
      <c r="D79" s="682"/>
      <c r="E79" s="683"/>
      <c r="F79" s="674"/>
      <c r="G79" s="248" t="str">
        <f>IF('B2'!G76="","",'B2'!G76)</f>
        <v/>
      </c>
      <c r="H79" s="140" t="str">
        <f>IF('B2'!H76="","",'B2'!H76)</f>
        <v/>
      </c>
      <c r="I79" s="130" t="str">
        <f>IF('B2'!J76="","",'B2'!J76)</f>
        <v>-</v>
      </c>
      <c r="J79" s="157" t="str">
        <f>IF('B2'!Q76="","",'B2'!Q76)</f>
        <v/>
      </c>
      <c r="K79" s="246" t="str">
        <f>IF('B2'!R76="","",'B2'!R76)</f>
        <v/>
      </c>
      <c r="L79" s="246" t="str">
        <f>IF('B2'!S76="","",'B2'!S76)</f>
        <v/>
      </c>
      <c r="M79" s="253" t="str">
        <f>IF('B2'!T76="","",'B2'!T76)</f>
        <v/>
      </c>
    </row>
    <row r="80" spans="3:16" ht="21" customHeight="1" outlineLevel="1">
      <c r="C80" s="684" t="s">
        <v>1841</v>
      </c>
      <c r="D80" s="685"/>
      <c r="E80" s="686"/>
      <c r="F80" s="673" t="str">
        <f>IF('B2'!F77="","",'B2'!F77)</f>
        <v/>
      </c>
      <c r="G80" s="248" t="str">
        <f>IF('B2'!G77="","",'B2'!G77)</f>
        <v/>
      </c>
      <c r="H80" s="140" t="str">
        <f>IF('B2'!H77="","",'B2'!H77)</f>
        <v/>
      </c>
      <c r="I80" s="130" t="str">
        <f>IF('B2'!J77="","",'B2'!J77)</f>
        <v>-</v>
      </c>
      <c r="J80" s="157" t="str">
        <f>IF('B2'!Q77="","",'B2'!Q77)</f>
        <v/>
      </c>
      <c r="K80" s="246" t="str">
        <f>IF('B2'!R77="","",'B2'!R77)</f>
        <v/>
      </c>
      <c r="L80" s="246" t="str">
        <f>IF('B2'!S77="","",'B2'!S77)</f>
        <v/>
      </c>
      <c r="M80" s="253" t="str">
        <f>IF('B2'!T77="","",'B2'!T77)</f>
        <v/>
      </c>
    </row>
    <row r="81" spans="3:16" ht="21" customHeight="1" outlineLevel="1">
      <c r="C81" s="675" t="str">
        <f>IF('B2'!C78="","",'B2'!C78)</f>
        <v>-</v>
      </c>
      <c r="D81" s="676"/>
      <c r="E81" s="677"/>
      <c r="F81" s="674"/>
      <c r="G81" s="248" t="str">
        <f>IF('B2'!G78="","",'B2'!G78)</f>
        <v/>
      </c>
      <c r="H81" s="140" t="str">
        <f>IF('B2'!H78="","",'B2'!H78)</f>
        <v/>
      </c>
      <c r="I81" s="130" t="str">
        <f>IF('B2'!J78="","",'B2'!J78)</f>
        <v>-</v>
      </c>
      <c r="J81" s="157" t="str">
        <f>IF('B2'!Q78="","",'B2'!Q78)</f>
        <v/>
      </c>
      <c r="K81" s="246" t="str">
        <f>IF('B2'!R78="","",'B2'!R78)</f>
        <v/>
      </c>
      <c r="L81" s="246" t="str">
        <f>IF('B2'!S78="","",'B2'!S78)</f>
        <v/>
      </c>
      <c r="M81" s="253" t="str">
        <f>IF('B2'!T78="","",'B2'!T78)</f>
        <v/>
      </c>
    </row>
    <row r="82" spans="3:16" ht="21" customHeight="1" outlineLevel="1">
      <c r="C82" s="670" t="s">
        <v>1838</v>
      </c>
      <c r="D82" s="671"/>
      <c r="E82" s="672"/>
      <c r="F82" s="673" t="str">
        <f>IF('B2'!F79="","",'B2'!F79)</f>
        <v/>
      </c>
      <c r="G82" s="248" t="str">
        <f>IF('B2'!G79="","",'B2'!G79)</f>
        <v/>
      </c>
      <c r="H82" s="140" t="str">
        <f>IF('B2'!H79="","",'B2'!H79)</f>
        <v/>
      </c>
      <c r="I82" s="130" t="str">
        <f>IF('B2'!J79="","",'B2'!J79)</f>
        <v>-</v>
      </c>
      <c r="J82" s="157" t="str">
        <f>IF('B2'!Q79="","",'B2'!Q79)</f>
        <v/>
      </c>
      <c r="K82" s="246" t="str">
        <f>IF('B2'!R79="","",'B2'!R79)</f>
        <v/>
      </c>
      <c r="L82" s="246" t="str">
        <f>IF('B2'!S79="","",'B2'!S79)</f>
        <v/>
      </c>
      <c r="M82" s="253" t="str">
        <f>IF('B2'!T79="","",'B2'!T79)</f>
        <v/>
      </c>
    </row>
    <row r="83" spans="3:16" ht="21" customHeight="1" outlineLevel="1">
      <c r="C83" s="675" t="str">
        <f>IF('B2'!C80="","",'B2'!C80)</f>
        <v>-</v>
      </c>
      <c r="D83" s="676"/>
      <c r="E83" s="677"/>
      <c r="F83" s="674"/>
      <c r="G83" s="248" t="str">
        <f>IF('B2'!G80="","",'B2'!G80)</f>
        <v/>
      </c>
      <c r="H83" s="140" t="str">
        <f>IF('B2'!H80="","",'B2'!H80)</f>
        <v/>
      </c>
      <c r="I83" s="130" t="str">
        <f>IF('B2'!J80="","",'B2'!J80)</f>
        <v>-</v>
      </c>
      <c r="J83" s="157" t="str">
        <f>IF('B2'!Q80="","",'B2'!Q80)</f>
        <v/>
      </c>
      <c r="K83" s="246" t="str">
        <f>IF('B2'!R80="","",'B2'!R80)</f>
        <v/>
      </c>
      <c r="L83" s="246" t="str">
        <f>IF('B2'!S80="","",'B2'!S80)</f>
        <v/>
      </c>
      <c r="M83" s="253" t="str">
        <f>IF('B2'!T80="","",'B2'!T80)</f>
        <v/>
      </c>
    </row>
    <row r="84" spans="3:16" ht="21" customHeight="1" outlineLevel="1">
      <c r="C84" s="670" t="s">
        <v>1780</v>
      </c>
      <c r="D84" s="671"/>
      <c r="E84" s="672"/>
      <c r="F84" s="673" t="str">
        <f>IF('B2'!F81="","",'B2'!F81)</f>
        <v/>
      </c>
      <c r="G84" s="248" t="str">
        <f>IF('B2'!G81="","",'B2'!G81)</f>
        <v/>
      </c>
      <c r="H84" s="140" t="str">
        <f>IF('B2'!H81="","",'B2'!H81)</f>
        <v/>
      </c>
      <c r="I84" s="130" t="str">
        <f>IF('B2'!J81="","",'B2'!J81)</f>
        <v>-</v>
      </c>
      <c r="J84" s="157" t="str">
        <f>IF('B2'!Q81="","",'B2'!Q81)</f>
        <v/>
      </c>
      <c r="K84" s="246" t="str">
        <f>IF('B2'!R81="","",'B2'!R81)</f>
        <v/>
      </c>
      <c r="L84" s="246" t="str">
        <f>IF('B2'!S81="","",'B2'!S81)</f>
        <v/>
      </c>
      <c r="M84" s="253" t="str">
        <f>IF('B2'!T81="","",'B2'!T81)</f>
        <v/>
      </c>
      <c r="P84" s="85"/>
    </row>
    <row r="85" spans="3:16" ht="21" customHeight="1" outlineLevel="1" thickBot="1">
      <c r="C85" s="679" t="str">
        <f>IF('B2'!C82="","",'B2'!C82)</f>
        <v>-</v>
      </c>
      <c r="D85" s="680"/>
      <c r="E85" s="680"/>
      <c r="F85" s="678"/>
      <c r="G85" s="250" t="str">
        <f>IF('B2'!G82="","",'B2'!G82)</f>
        <v/>
      </c>
      <c r="H85" s="219" t="str">
        <f>IF('B2'!H82="","",'B2'!H82)</f>
        <v/>
      </c>
      <c r="I85" s="220" t="str">
        <f>IF('B2'!J82="","",'B2'!J82)</f>
        <v>-</v>
      </c>
      <c r="J85" s="221" t="str">
        <f>IF('B2'!Q82="","",'B2'!Q82)</f>
        <v/>
      </c>
      <c r="K85" s="256" t="str">
        <f>IF('B2'!R82="","",'B2'!R82)</f>
        <v/>
      </c>
      <c r="L85" s="256" t="str">
        <f>IF('B2'!S82="","",'B2'!S82)</f>
        <v/>
      </c>
      <c r="M85" s="257" t="str">
        <f>IF('B2'!T82="","",'B2'!T82)</f>
        <v/>
      </c>
      <c r="P85" s="85"/>
    </row>
    <row r="86" spans="3:16" ht="21" customHeight="1" outlineLevel="1" thickTop="1">
      <c r="C86" s="638" t="s">
        <v>2059</v>
      </c>
      <c r="D86" s="639"/>
      <c r="E86" s="639"/>
      <c r="F86" s="640"/>
      <c r="G86" s="247" t="str">
        <f>IF('B2'!G83="","",'B2'!G83)</f>
        <v/>
      </c>
      <c r="H86" s="224" t="str">
        <f>IF('B2'!H83="","",'B2'!H83)</f>
        <v/>
      </c>
      <c r="I86" s="225" t="str">
        <f>IF('B2'!J83="","",'B2'!J83)</f>
        <v>-</v>
      </c>
      <c r="J86" s="226" t="str">
        <f>IF('B2'!Q83="","",'B2'!Q83)</f>
        <v/>
      </c>
      <c r="K86" s="251" t="str">
        <f>IF('B2'!R83="","",'B2'!R83)</f>
        <v/>
      </c>
      <c r="L86" s="251" t="str">
        <f>IF('B2'!S83="","",'B2'!S83)</f>
        <v/>
      </c>
      <c r="M86" s="252" t="str">
        <f>IF('B2'!T83="","",'B2'!T83)</f>
        <v/>
      </c>
    </row>
    <row r="87" spans="3:16" ht="21" customHeight="1" outlineLevel="1">
      <c r="C87" s="90" t="s">
        <v>1778</v>
      </c>
      <c r="D87" s="687" t="str">
        <f>IF('B2'!D84="","",'B2'!D84)</f>
        <v/>
      </c>
      <c r="E87" s="687"/>
      <c r="F87" s="688"/>
      <c r="G87" s="248" t="str">
        <f>IF('B2'!G84="","",'B2'!G84)</f>
        <v/>
      </c>
      <c r="H87" s="140" t="str">
        <f>IF('B2'!H84="","",'B2'!H84)</f>
        <v/>
      </c>
      <c r="I87" s="130" t="str">
        <f>IF('B2'!J84="","",'B2'!J84)</f>
        <v>-</v>
      </c>
      <c r="J87" s="157" t="str">
        <f>IF('B2'!Q84="","",'B2'!Q84)</f>
        <v/>
      </c>
      <c r="K87" s="246" t="str">
        <f>IF('B2'!R84="","",'B2'!R84)</f>
        <v/>
      </c>
      <c r="L87" s="246" t="str">
        <f>IF('B2'!S84="","",'B2'!S84)</f>
        <v/>
      </c>
      <c r="M87" s="253" t="str">
        <f>IF('B2'!T84="","",'B2'!T84)</f>
        <v/>
      </c>
    </row>
    <row r="88" spans="3:16" ht="21" customHeight="1" outlineLevel="1">
      <c r="C88" s="628"/>
      <c r="D88" s="629"/>
      <c r="E88" s="630"/>
      <c r="F88" s="91" t="s">
        <v>1779</v>
      </c>
      <c r="G88" s="248" t="str">
        <f>IF('B2'!G85="","",'B2'!G85)</f>
        <v/>
      </c>
      <c r="H88" s="140" t="str">
        <f>IF('B2'!H85="","",'B2'!H85)</f>
        <v/>
      </c>
      <c r="I88" s="130" t="str">
        <f>IF('B2'!J85="","",'B2'!J85)</f>
        <v>-</v>
      </c>
      <c r="J88" s="157" t="str">
        <f>IF('B2'!Q85="","",'B2'!Q85)</f>
        <v/>
      </c>
      <c r="K88" s="246" t="str">
        <f>IF('B2'!R85="","",'B2'!R85)</f>
        <v/>
      </c>
      <c r="L88" s="246" t="str">
        <f>IF('B2'!S85="","",'B2'!S85)</f>
        <v/>
      </c>
      <c r="M88" s="253" t="str">
        <f>IF('B2'!T85="","",'B2'!T85)</f>
        <v/>
      </c>
    </row>
    <row r="89" spans="3:16" ht="21" customHeight="1" outlineLevel="1">
      <c r="C89" s="670" t="s">
        <v>1842</v>
      </c>
      <c r="D89" s="671"/>
      <c r="E89" s="671"/>
      <c r="F89" s="673" t="str">
        <f>IF('B2'!F86="","",'B2'!F86)</f>
        <v/>
      </c>
      <c r="G89" s="248" t="str">
        <f>IF('B2'!G86="","",'B2'!G86)</f>
        <v/>
      </c>
      <c r="H89" s="140" t="str">
        <f>IF('B2'!H86="","",'B2'!H86)</f>
        <v/>
      </c>
      <c r="I89" s="130" t="str">
        <f>IF('B2'!J86="","",'B2'!J86)</f>
        <v>-</v>
      </c>
      <c r="J89" s="157" t="str">
        <f>IF('B2'!Q86="","",'B2'!Q86)</f>
        <v/>
      </c>
      <c r="K89" s="246" t="str">
        <f>IF('B2'!R86="","",'B2'!R86)</f>
        <v/>
      </c>
      <c r="L89" s="246" t="str">
        <f>IF('B2'!S86="","",'B2'!S86)</f>
        <v/>
      </c>
      <c r="M89" s="253" t="str">
        <f>IF('B2'!T86="","",'B2'!T86)</f>
        <v/>
      </c>
    </row>
    <row r="90" spans="3:16" ht="21" customHeight="1" outlineLevel="1">
      <c r="C90" s="681" t="str">
        <f>IF('B2'!C87="","-",'B2'!C87)</f>
        <v>-</v>
      </c>
      <c r="D90" s="682"/>
      <c r="E90" s="683"/>
      <c r="F90" s="674"/>
      <c r="G90" s="248" t="str">
        <f>IF('B2'!G87="","",'B2'!G87)</f>
        <v/>
      </c>
      <c r="H90" s="140" t="str">
        <f>IF('B2'!H87="","",'B2'!H87)</f>
        <v/>
      </c>
      <c r="I90" s="130" t="str">
        <f>IF('B2'!J87="","",'B2'!J87)</f>
        <v>-</v>
      </c>
      <c r="J90" s="157" t="str">
        <f>IF('B2'!Q87="","",'B2'!Q87)</f>
        <v/>
      </c>
      <c r="K90" s="246" t="str">
        <f>IF('B2'!R87="","",'B2'!R87)</f>
        <v/>
      </c>
      <c r="L90" s="246" t="str">
        <f>IF('B2'!S87="","",'B2'!S87)</f>
        <v/>
      </c>
      <c r="M90" s="253" t="str">
        <f>IF('B2'!T87="","",'B2'!T87)</f>
        <v/>
      </c>
    </row>
    <row r="91" spans="3:16" ht="21" customHeight="1" outlineLevel="1">
      <c r="C91" s="684" t="s">
        <v>1841</v>
      </c>
      <c r="D91" s="685"/>
      <c r="E91" s="686"/>
      <c r="F91" s="673" t="str">
        <f>IF('B2'!F88="","",'B2'!F88)</f>
        <v/>
      </c>
      <c r="G91" s="248" t="str">
        <f>IF('B2'!G88="","",'B2'!G88)</f>
        <v/>
      </c>
      <c r="H91" s="140" t="str">
        <f>IF('B2'!H88="","",'B2'!H88)</f>
        <v/>
      </c>
      <c r="I91" s="130" t="str">
        <f>IF('B2'!J88="","",'B2'!J88)</f>
        <v>-</v>
      </c>
      <c r="J91" s="157" t="str">
        <f>IF('B2'!Q88="","",'B2'!Q88)</f>
        <v/>
      </c>
      <c r="K91" s="246" t="str">
        <f>IF('B2'!R88="","",'B2'!R88)</f>
        <v/>
      </c>
      <c r="L91" s="246" t="str">
        <f>IF('B2'!S88="","",'B2'!S88)</f>
        <v/>
      </c>
      <c r="M91" s="253" t="str">
        <f>IF('B2'!T88="","",'B2'!T88)</f>
        <v/>
      </c>
    </row>
    <row r="92" spans="3:16" ht="21" customHeight="1" outlineLevel="1">
      <c r="C92" s="675" t="str">
        <f>IF('B2'!C89="","",'B2'!C89)</f>
        <v>-</v>
      </c>
      <c r="D92" s="676"/>
      <c r="E92" s="677"/>
      <c r="F92" s="674"/>
      <c r="G92" s="248" t="str">
        <f>IF('B2'!G89="","",'B2'!G89)</f>
        <v/>
      </c>
      <c r="H92" s="140" t="str">
        <f>IF('B2'!H89="","",'B2'!H89)</f>
        <v/>
      </c>
      <c r="I92" s="130" t="str">
        <f>IF('B2'!J89="","",'B2'!J89)</f>
        <v>-</v>
      </c>
      <c r="J92" s="157" t="str">
        <f>IF('B2'!Q89="","",'B2'!Q89)</f>
        <v/>
      </c>
      <c r="K92" s="246" t="str">
        <f>IF('B2'!R89="","",'B2'!R89)</f>
        <v/>
      </c>
      <c r="L92" s="246" t="str">
        <f>IF('B2'!S89="","",'B2'!S89)</f>
        <v/>
      </c>
      <c r="M92" s="253" t="str">
        <f>IF('B2'!T89="","",'B2'!T89)</f>
        <v/>
      </c>
    </row>
    <row r="93" spans="3:16" ht="21" customHeight="1" outlineLevel="1">
      <c r="C93" s="670" t="s">
        <v>1838</v>
      </c>
      <c r="D93" s="671"/>
      <c r="E93" s="672"/>
      <c r="F93" s="673" t="str">
        <f>IF('B2'!F90="","",'B2'!F90)</f>
        <v/>
      </c>
      <c r="G93" s="248" t="str">
        <f>IF('B2'!G90="","",'B2'!G90)</f>
        <v/>
      </c>
      <c r="H93" s="140" t="str">
        <f>IF('B2'!H90="","",'B2'!H90)</f>
        <v/>
      </c>
      <c r="I93" s="130" t="str">
        <f>IF('B2'!J90="","",'B2'!J90)</f>
        <v>-</v>
      </c>
      <c r="J93" s="157" t="str">
        <f>IF('B2'!Q90="","",'B2'!Q90)</f>
        <v/>
      </c>
      <c r="K93" s="246" t="str">
        <f>IF('B2'!R90="","",'B2'!R90)</f>
        <v/>
      </c>
      <c r="L93" s="246" t="str">
        <f>IF('B2'!S90="","",'B2'!S90)</f>
        <v/>
      </c>
      <c r="M93" s="253" t="str">
        <f>IF('B2'!T90="","",'B2'!T90)</f>
        <v/>
      </c>
    </row>
    <row r="94" spans="3:16" ht="21" customHeight="1" outlineLevel="1">
      <c r="C94" s="675" t="str">
        <f>IF('B2'!C91="","",'B2'!C91)</f>
        <v>-</v>
      </c>
      <c r="D94" s="676"/>
      <c r="E94" s="677"/>
      <c r="F94" s="674"/>
      <c r="G94" s="248" t="str">
        <f>IF('B2'!G91="","",'B2'!G91)</f>
        <v/>
      </c>
      <c r="H94" s="140" t="str">
        <f>IF('B2'!H91="","",'B2'!H91)</f>
        <v/>
      </c>
      <c r="I94" s="130" t="str">
        <f>IF('B2'!J91="","",'B2'!J91)</f>
        <v>-</v>
      </c>
      <c r="J94" s="157" t="str">
        <f>IF('B2'!Q91="","",'B2'!Q91)</f>
        <v/>
      </c>
      <c r="K94" s="246" t="str">
        <f>IF('B2'!R91="","",'B2'!R91)</f>
        <v/>
      </c>
      <c r="L94" s="246" t="str">
        <f>IF('B2'!S91="","",'B2'!S91)</f>
        <v/>
      </c>
      <c r="M94" s="253" t="str">
        <f>IF('B2'!T91="","",'B2'!T91)</f>
        <v/>
      </c>
    </row>
    <row r="95" spans="3:16" ht="21" customHeight="1" outlineLevel="1">
      <c r="C95" s="670" t="s">
        <v>1780</v>
      </c>
      <c r="D95" s="671"/>
      <c r="E95" s="672"/>
      <c r="F95" s="673" t="str">
        <f>IF('B2'!F92="","",'B2'!F92)</f>
        <v/>
      </c>
      <c r="G95" s="248" t="str">
        <f>IF('B2'!G92="","",'B2'!G92)</f>
        <v/>
      </c>
      <c r="H95" s="140" t="str">
        <f>IF('B2'!H92="","",'B2'!H92)</f>
        <v/>
      </c>
      <c r="I95" s="130" t="str">
        <f>IF('B2'!J92="","",'B2'!J92)</f>
        <v>-</v>
      </c>
      <c r="J95" s="157" t="str">
        <f>IF('B2'!Q92="","",'B2'!Q92)</f>
        <v/>
      </c>
      <c r="K95" s="246" t="str">
        <f>IF('B2'!R92="","",'B2'!R92)</f>
        <v/>
      </c>
      <c r="L95" s="246" t="str">
        <f>IF('B2'!S92="","",'B2'!S92)</f>
        <v/>
      </c>
      <c r="M95" s="253" t="str">
        <f>IF('B2'!T92="","",'B2'!T92)</f>
        <v/>
      </c>
      <c r="P95" s="85"/>
    </row>
    <row r="96" spans="3:16" ht="21" customHeight="1" outlineLevel="1" thickBot="1">
      <c r="C96" s="679" t="str">
        <f>IF('B2'!C93="","",'B2'!C93)</f>
        <v>-</v>
      </c>
      <c r="D96" s="680"/>
      <c r="E96" s="680"/>
      <c r="F96" s="678"/>
      <c r="G96" s="250" t="str">
        <f>IF('B2'!G93="","",'B2'!G93)</f>
        <v/>
      </c>
      <c r="H96" s="227" t="str">
        <f>IF('B2'!H93="","",'B2'!H93)</f>
        <v/>
      </c>
      <c r="I96" s="131" t="str">
        <f>IF('B2'!J93="","",'B2'!J93)</f>
        <v>-</v>
      </c>
      <c r="J96" s="158" t="str">
        <f>IF('B2'!Q93="","",'B2'!Q93)</f>
        <v/>
      </c>
      <c r="K96" s="256" t="str">
        <f>IF('B2'!R93="","",'B2'!R93)</f>
        <v/>
      </c>
      <c r="L96" s="256" t="str">
        <f>IF('B2'!S93="","",'B2'!S93)</f>
        <v/>
      </c>
      <c r="M96" s="257" t="str">
        <f>IF('B2'!T93="","",'B2'!T93)</f>
        <v/>
      </c>
      <c r="P96" s="85"/>
    </row>
    <row r="97" spans="3:16" ht="21" customHeight="1" outlineLevel="1" thickTop="1">
      <c r="C97" s="638" t="s">
        <v>2060</v>
      </c>
      <c r="D97" s="639"/>
      <c r="E97" s="639"/>
      <c r="F97" s="640"/>
      <c r="G97" s="247" t="str">
        <f>IF('B2'!G94="","",'B2'!G94)</f>
        <v/>
      </c>
      <c r="H97" s="139" t="str">
        <f>IF('B2'!H94="","",'B2'!H94)</f>
        <v/>
      </c>
      <c r="I97" s="222" t="str">
        <f>IF('B2'!J94="","",'B2'!J94)</f>
        <v>-</v>
      </c>
      <c r="J97" s="223" t="str">
        <f>IF('B2'!Q94="","",'B2'!Q94)</f>
        <v/>
      </c>
      <c r="K97" s="251" t="str">
        <f>IF('B2'!R94="","",'B2'!R94)</f>
        <v/>
      </c>
      <c r="L97" s="251" t="str">
        <f>IF('B2'!S94="","",'B2'!S94)</f>
        <v/>
      </c>
      <c r="M97" s="252" t="str">
        <f>IF('B2'!T94="","",'B2'!T94)</f>
        <v/>
      </c>
    </row>
    <row r="98" spans="3:16" ht="21" customHeight="1" outlineLevel="1">
      <c r="C98" s="90" t="s">
        <v>1778</v>
      </c>
      <c r="D98" s="687" t="str">
        <f>IF('B2'!D95="","",'B2'!D95)</f>
        <v/>
      </c>
      <c r="E98" s="687"/>
      <c r="F98" s="688"/>
      <c r="G98" s="248" t="str">
        <f>IF('B2'!G95="","",'B2'!G95)</f>
        <v/>
      </c>
      <c r="H98" s="140" t="str">
        <f>IF('B2'!H95="","",'B2'!H95)</f>
        <v/>
      </c>
      <c r="I98" s="130" t="str">
        <f>IF('B2'!J95="","",'B2'!J95)</f>
        <v>-</v>
      </c>
      <c r="J98" s="157" t="str">
        <f>IF('B2'!Q95="","",'B2'!Q95)</f>
        <v/>
      </c>
      <c r="K98" s="246" t="str">
        <f>IF('B2'!R95="","",'B2'!R95)</f>
        <v/>
      </c>
      <c r="L98" s="246" t="str">
        <f>IF('B2'!S95="","",'B2'!S95)</f>
        <v/>
      </c>
      <c r="M98" s="253" t="str">
        <f>IF('B2'!T95="","",'B2'!T95)</f>
        <v/>
      </c>
    </row>
    <row r="99" spans="3:16" ht="21" customHeight="1" outlineLevel="1">
      <c r="C99" s="628"/>
      <c r="D99" s="629"/>
      <c r="E99" s="630"/>
      <c r="F99" s="91" t="s">
        <v>1779</v>
      </c>
      <c r="G99" s="248" t="str">
        <f>IF('B2'!G96="","",'B2'!G96)</f>
        <v/>
      </c>
      <c r="H99" s="140" t="str">
        <f>IF('B2'!H96="","",'B2'!H96)</f>
        <v/>
      </c>
      <c r="I99" s="130" t="str">
        <f>IF('B2'!J96="","",'B2'!J96)</f>
        <v>-</v>
      </c>
      <c r="J99" s="157" t="str">
        <f>IF('B2'!Q96="","",'B2'!Q96)</f>
        <v/>
      </c>
      <c r="K99" s="246" t="str">
        <f>IF('B2'!R96="","",'B2'!R96)</f>
        <v/>
      </c>
      <c r="L99" s="246" t="str">
        <f>IF('B2'!S96="","",'B2'!S96)</f>
        <v/>
      </c>
      <c r="M99" s="253" t="str">
        <f>IF('B2'!T96="","",'B2'!T96)</f>
        <v/>
      </c>
    </row>
    <row r="100" spans="3:16" ht="21" customHeight="1" outlineLevel="1">
      <c r="C100" s="670" t="s">
        <v>1842</v>
      </c>
      <c r="D100" s="671"/>
      <c r="E100" s="671"/>
      <c r="F100" s="673" t="str">
        <f>IF('B2'!F97="","",'B2'!F97)</f>
        <v/>
      </c>
      <c r="G100" s="248" t="str">
        <f>IF('B2'!G97="","",'B2'!G97)</f>
        <v/>
      </c>
      <c r="H100" s="140" t="str">
        <f>IF('B2'!H97="","",'B2'!H97)</f>
        <v/>
      </c>
      <c r="I100" s="130" t="str">
        <f>IF('B2'!J97="","",'B2'!J97)</f>
        <v>-</v>
      </c>
      <c r="J100" s="157" t="str">
        <f>IF('B2'!Q97="","",'B2'!Q97)</f>
        <v/>
      </c>
      <c r="K100" s="246" t="str">
        <f>IF('B2'!R97="","",'B2'!R97)</f>
        <v/>
      </c>
      <c r="L100" s="246" t="str">
        <f>IF('B2'!S97="","",'B2'!S97)</f>
        <v/>
      </c>
      <c r="M100" s="253" t="str">
        <f>IF('B2'!T97="","",'B2'!T97)</f>
        <v/>
      </c>
    </row>
    <row r="101" spans="3:16" ht="21" customHeight="1" outlineLevel="1">
      <c r="C101" s="681" t="str">
        <f>IF('B2'!C98="","-",'B2'!C98)</f>
        <v>-</v>
      </c>
      <c r="D101" s="682"/>
      <c r="E101" s="683"/>
      <c r="F101" s="674"/>
      <c r="G101" s="248" t="str">
        <f>IF('B2'!G98="","",'B2'!G98)</f>
        <v/>
      </c>
      <c r="H101" s="140" t="str">
        <f>IF('B2'!H98="","",'B2'!H98)</f>
        <v/>
      </c>
      <c r="I101" s="130" t="str">
        <f>IF('B2'!J98="","",'B2'!J98)</f>
        <v>-</v>
      </c>
      <c r="J101" s="157" t="str">
        <f>IF('B2'!Q98="","",'B2'!Q98)</f>
        <v/>
      </c>
      <c r="K101" s="246" t="str">
        <f>IF('B2'!R98="","",'B2'!R98)</f>
        <v/>
      </c>
      <c r="L101" s="246" t="str">
        <f>IF('B2'!S98="","",'B2'!S98)</f>
        <v/>
      </c>
      <c r="M101" s="253" t="str">
        <f>IF('B2'!T98="","",'B2'!T98)</f>
        <v/>
      </c>
    </row>
    <row r="102" spans="3:16" ht="21" customHeight="1" outlineLevel="1">
      <c r="C102" s="684" t="s">
        <v>1841</v>
      </c>
      <c r="D102" s="685"/>
      <c r="E102" s="686"/>
      <c r="F102" s="673" t="str">
        <f>IF('B2'!F99="","",'B2'!F99)</f>
        <v/>
      </c>
      <c r="G102" s="248" t="str">
        <f>IF('B2'!G99="","",'B2'!G99)</f>
        <v/>
      </c>
      <c r="H102" s="140" t="str">
        <f>IF('B2'!H99="","",'B2'!H99)</f>
        <v/>
      </c>
      <c r="I102" s="130" t="str">
        <f>IF('B2'!J99="","",'B2'!J99)</f>
        <v>-</v>
      </c>
      <c r="J102" s="157" t="str">
        <f>IF('B2'!Q99="","",'B2'!Q99)</f>
        <v/>
      </c>
      <c r="K102" s="246" t="str">
        <f>IF('B2'!R99="","",'B2'!R99)</f>
        <v/>
      </c>
      <c r="L102" s="246" t="str">
        <f>IF('B2'!S99="","",'B2'!S99)</f>
        <v/>
      </c>
      <c r="M102" s="253" t="str">
        <f>IF('B2'!T99="","",'B2'!T99)</f>
        <v/>
      </c>
    </row>
    <row r="103" spans="3:16" ht="21" customHeight="1" outlineLevel="1">
      <c r="C103" s="675" t="str">
        <f>IF('B2'!C100="","",'B2'!C100)</f>
        <v>-</v>
      </c>
      <c r="D103" s="676"/>
      <c r="E103" s="677"/>
      <c r="F103" s="674"/>
      <c r="G103" s="248" t="str">
        <f>IF('B2'!G100="","",'B2'!G100)</f>
        <v/>
      </c>
      <c r="H103" s="140" t="str">
        <f>IF('B2'!H100="","",'B2'!H100)</f>
        <v/>
      </c>
      <c r="I103" s="130" t="str">
        <f>IF('B2'!J100="","",'B2'!J100)</f>
        <v>-</v>
      </c>
      <c r="J103" s="157" t="str">
        <f>IF('B2'!Q100="","",'B2'!Q100)</f>
        <v/>
      </c>
      <c r="K103" s="246" t="str">
        <f>IF('B2'!R100="","",'B2'!R100)</f>
        <v/>
      </c>
      <c r="L103" s="246" t="str">
        <f>IF('B2'!S100="","",'B2'!S100)</f>
        <v/>
      </c>
      <c r="M103" s="253" t="str">
        <f>IF('B2'!T100="","",'B2'!T100)</f>
        <v/>
      </c>
    </row>
    <row r="104" spans="3:16" ht="21" customHeight="1" outlineLevel="1">
      <c r="C104" s="670" t="s">
        <v>1838</v>
      </c>
      <c r="D104" s="671"/>
      <c r="E104" s="672"/>
      <c r="F104" s="673" t="str">
        <f>IF('B2'!F101="","",'B2'!F101)</f>
        <v/>
      </c>
      <c r="G104" s="248" t="str">
        <f>IF('B2'!G101="","",'B2'!G101)</f>
        <v/>
      </c>
      <c r="H104" s="140" t="str">
        <f>IF('B2'!H101="","",'B2'!H101)</f>
        <v/>
      </c>
      <c r="I104" s="130" t="str">
        <f>IF('B2'!J101="","",'B2'!J101)</f>
        <v>-</v>
      </c>
      <c r="J104" s="157" t="str">
        <f>IF('B2'!Q101="","",'B2'!Q101)</f>
        <v/>
      </c>
      <c r="K104" s="246" t="str">
        <f>IF('B2'!R101="","",'B2'!R101)</f>
        <v/>
      </c>
      <c r="L104" s="246" t="str">
        <f>IF('B2'!S101="","",'B2'!S101)</f>
        <v/>
      </c>
      <c r="M104" s="253" t="str">
        <f>IF('B2'!T101="","",'B2'!T101)</f>
        <v/>
      </c>
    </row>
    <row r="105" spans="3:16" ht="21" customHeight="1" outlineLevel="1">
      <c r="C105" s="675" t="str">
        <f>IF('B2'!C102="","",'B2'!C102)</f>
        <v>-</v>
      </c>
      <c r="D105" s="676"/>
      <c r="E105" s="677"/>
      <c r="F105" s="674"/>
      <c r="G105" s="248" t="str">
        <f>IF('B2'!G102="","",'B2'!G102)</f>
        <v/>
      </c>
      <c r="H105" s="140" t="str">
        <f>IF('B2'!H102="","",'B2'!H102)</f>
        <v/>
      </c>
      <c r="I105" s="130" t="str">
        <f>IF('B2'!J102="","",'B2'!J102)</f>
        <v>-</v>
      </c>
      <c r="J105" s="157" t="str">
        <f>IF('B2'!Q102="","",'B2'!Q102)</f>
        <v/>
      </c>
      <c r="K105" s="246" t="str">
        <f>IF('B2'!R102="","",'B2'!R102)</f>
        <v/>
      </c>
      <c r="L105" s="246" t="str">
        <f>IF('B2'!S102="","",'B2'!S102)</f>
        <v/>
      </c>
      <c r="M105" s="253" t="str">
        <f>IF('B2'!T102="","",'B2'!T102)</f>
        <v/>
      </c>
    </row>
    <row r="106" spans="3:16" ht="21" customHeight="1" outlineLevel="1">
      <c r="C106" s="670" t="s">
        <v>1780</v>
      </c>
      <c r="D106" s="671"/>
      <c r="E106" s="672"/>
      <c r="F106" s="673" t="str">
        <f>IF('B2'!F103="","",'B2'!F103)</f>
        <v/>
      </c>
      <c r="G106" s="248" t="str">
        <f>IF('B2'!G103="","",'B2'!G103)</f>
        <v/>
      </c>
      <c r="H106" s="140" t="str">
        <f>IF('B2'!H103="","",'B2'!H103)</f>
        <v/>
      </c>
      <c r="I106" s="130" t="str">
        <f>IF('B2'!J103="","",'B2'!J103)</f>
        <v>-</v>
      </c>
      <c r="J106" s="157" t="str">
        <f>IF('B2'!Q103="","",'B2'!Q103)</f>
        <v/>
      </c>
      <c r="K106" s="246" t="str">
        <f>IF('B2'!R103="","",'B2'!R103)</f>
        <v/>
      </c>
      <c r="L106" s="246" t="str">
        <f>IF('B2'!S103="","",'B2'!S103)</f>
        <v/>
      </c>
      <c r="M106" s="253" t="str">
        <f>IF('B2'!T103="","",'B2'!T103)</f>
        <v/>
      </c>
      <c r="P106" s="85"/>
    </row>
    <row r="107" spans="3:16" ht="21" customHeight="1" outlineLevel="1" thickBot="1">
      <c r="C107" s="679" t="str">
        <f>IF('B2'!C104="","",'B2'!C104)</f>
        <v>-</v>
      </c>
      <c r="D107" s="680"/>
      <c r="E107" s="680"/>
      <c r="F107" s="678"/>
      <c r="G107" s="250" t="str">
        <f>IF('B2'!G104="","",'B2'!G104)</f>
        <v/>
      </c>
      <c r="H107" s="219" t="str">
        <f>IF('B2'!H104="","",'B2'!H104)</f>
        <v/>
      </c>
      <c r="I107" s="220" t="str">
        <f>IF('B2'!J104="","",'B2'!J104)</f>
        <v>-</v>
      </c>
      <c r="J107" s="221" t="str">
        <f>IF('B2'!Q104="","",'B2'!Q104)</f>
        <v/>
      </c>
      <c r="K107" s="256" t="str">
        <f>IF('B2'!R104="","",'B2'!R104)</f>
        <v/>
      </c>
      <c r="L107" s="256" t="str">
        <f>IF('B2'!S104="","",'B2'!S104)</f>
        <v/>
      </c>
      <c r="M107" s="257" t="str">
        <f>IF('B2'!T104="","",'B2'!T104)</f>
        <v/>
      </c>
      <c r="P107" s="85"/>
    </row>
    <row r="108" spans="3:16" ht="21" customHeight="1" outlineLevel="1" thickTop="1">
      <c r="C108" s="638" t="s">
        <v>2061</v>
      </c>
      <c r="D108" s="639"/>
      <c r="E108" s="639"/>
      <c r="F108" s="640"/>
      <c r="G108" s="247" t="str">
        <f>IF('B2'!G105="","",'B2'!G105)</f>
        <v/>
      </c>
      <c r="H108" s="224" t="str">
        <f>IF('B2'!H105="","",'B2'!H105)</f>
        <v/>
      </c>
      <c r="I108" s="225" t="str">
        <f>IF('B2'!J105="","",'B2'!J105)</f>
        <v>-</v>
      </c>
      <c r="J108" s="226" t="str">
        <f>IF('B2'!Q105="","",'B2'!Q105)</f>
        <v/>
      </c>
      <c r="K108" s="251" t="str">
        <f>IF('B2'!R105="","",'B2'!R105)</f>
        <v/>
      </c>
      <c r="L108" s="251" t="str">
        <f>IF('B2'!S105="","",'B2'!S105)</f>
        <v/>
      </c>
      <c r="M108" s="252" t="str">
        <f>IF('B2'!T105="","",'B2'!T105)</f>
        <v/>
      </c>
    </row>
    <row r="109" spans="3:16" ht="21" customHeight="1" outlineLevel="1">
      <c r="C109" s="90" t="s">
        <v>1778</v>
      </c>
      <c r="D109" s="687" t="str">
        <f>IF('B2'!D106="","",'B2'!D106)</f>
        <v/>
      </c>
      <c r="E109" s="687"/>
      <c r="F109" s="688"/>
      <c r="G109" s="248" t="str">
        <f>IF('B2'!G106="","",'B2'!G106)</f>
        <v/>
      </c>
      <c r="H109" s="140" t="str">
        <f>IF('B2'!H106="","",'B2'!H106)</f>
        <v/>
      </c>
      <c r="I109" s="130" t="str">
        <f>IF('B2'!J106="","",'B2'!J106)</f>
        <v>-</v>
      </c>
      <c r="J109" s="157" t="str">
        <f>IF('B2'!Q106="","",'B2'!Q106)</f>
        <v/>
      </c>
      <c r="K109" s="246" t="str">
        <f>IF('B2'!R106="","",'B2'!R106)</f>
        <v/>
      </c>
      <c r="L109" s="246" t="str">
        <f>IF('B2'!S106="","",'B2'!S106)</f>
        <v/>
      </c>
      <c r="M109" s="253" t="str">
        <f>IF('B2'!T106="","",'B2'!T106)</f>
        <v/>
      </c>
    </row>
    <row r="110" spans="3:16" ht="21" customHeight="1" outlineLevel="1">
      <c r="C110" s="628"/>
      <c r="D110" s="629"/>
      <c r="E110" s="630"/>
      <c r="F110" s="91" t="s">
        <v>1779</v>
      </c>
      <c r="G110" s="248" t="str">
        <f>IF('B2'!G107="","",'B2'!G107)</f>
        <v/>
      </c>
      <c r="H110" s="140" t="str">
        <f>IF('B2'!H107="","",'B2'!H107)</f>
        <v/>
      </c>
      <c r="I110" s="130" t="str">
        <f>IF('B2'!J107="","",'B2'!J107)</f>
        <v>-</v>
      </c>
      <c r="J110" s="157" t="str">
        <f>IF('B2'!Q107="","",'B2'!Q107)</f>
        <v/>
      </c>
      <c r="K110" s="246" t="str">
        <f>IF('B2'!R107="","",'B2'!R107)</f>
        <v/>
      </c>
      <c r="L110" s="246" t="str">
        <f>IF('B2'!S107="","",'B2'!S107)</f>
        <v/>
      </c>
      <c r="M110" s="253" t="str">
        <f>IF('B2'!T107="","",'B2'!T107)</f>
        <v/>
      </c>
    </row>
    <row r="111" spans="3:16" ht="21" customHeight="1" outlineLevel="1">
      <c r="C111" s="670" t="s">
        <v>1842</v>
      </c>
      <c r="D111" s="671"/>
      <c r="E111" s="671"/>
      <c r="F111" s="673" t="str">
        <f>IF('B2'!F108="","",'B2'!F108)</f>
        <v/>
      </c>
      <c r="G111" s="248" t="str">
        <f>IF('B2'!G108="","",'B2'!G108)</f>
        <v/>
      </c>
      <c r="H111" s="140" t="str">
        <f>IF('B2'!H108="","",'B2'!H108)</f>
        <v/>
      </c>
      <c r="I111" s="130" t="str">
        <f>IF('B2'!J108="","",'B2'!J108)</f>
        <v>-</v>
      </c>
      <c r="J111" s="157" t="str">
        <f>IF('B2'!Q108="","",'B2'!Q108)</f>
        <v/>
      </c>
      <c r="K111" s="246" t="str">
        <f>IF('B2'!R108="","",'B2'!R108)</f>
        <v/>
      </c>
      <c r="L111" s="246" t="str">
        <f>IF('B2'!S108="","",'B2'!S108)</f>
        <v/>
      </c>
      <c r="M111" s="253" t="str">
        <f>IF('B2'!T108="","",'B2'!T108)</f>
        <v/>
      </c>
    </row>
    <row r="112" spans="3:16" ht="21" customHeight="1" outlineLevel="1">
      <c r="C112" s="681" t="str">
        <f>IF('B2'!C109="","-",'B2'!C109)</f>
        <v>-</v>
      </c>
      <c r="D112" s="682"/>
      <c r="E112" s="683"/>
      <c r="F112" s="674"/>
      <c r="G112" s="248" t="str">
        <f>IF('B2'!G109="","",'B2'!G109)</f>
        <v/>
      </c>
      <c r="H112" s="140" t="str">
        <f>IF('B2'!H109="","",'B2'!H109)</f>
        <v/>
      </c>
      <c r="I112" s="130" t="str">
        <f>IF('B2'!J109="","",'B2'!J109)</f>
        <v>-</v>
      </c>
      <c r="J112" s="157" t="str">
        <f>IF('B2'!Q109="","",'B2'!Q109)</f>
        <v/>
      </c>
      <c r="K112" s="246" t="str">
        <f>IF('B2'!R109="","",'B2'!R109)</f>
        <v/>
      </c>
      <c r="L112" s="246" t="str">
        <f>IF('B2'!S109="","",'B2'!S109)</f>
        <v/>
      </c>
      <c r="M112" s="253" t="str">
        <f>IF('B2'!T109="","",'B2'!T109)</f>
        <v/>
      </c>
    </row>
    <row r="113" spans="3:16" ht="21" customHeight="1" outlineLevel="1">
      <c r="C113" s="684" t="s">
        <v>1841</v>
      </c>
      <c r="D113" s="685"/>
      <c r="E113" s="686"/>
      <c r="F113" s="673" t="str">
        <f>IF('B2'!F110="","",'B2'!F110)</f>
        <v/>
      </c>
      <c r="G113" s="248" t="str">
        <f>IF('B2'!G110="","",'B2'!G110)</f>
        <v/>
      </c>
      <c r="H113" s="140" t="str">
        <f>IF('B2'!H110="","",'B2'!H110)</f>
        <v/>
      </c>
      <c r="I113" s="130" t="str">
        <f>IF('B2'!J110="","",'B2'!J110)</f>
        <v>-</v>
      </c>
      <c r="J113" s="157" t="str">
        <f>IF('B2'!Q110="","",'B2'!Q110)</f>
        <v/>
      </c>
      <c r="K113" s="246" t="str">
        <f>IF('B2'!R110="","",'B2'!R110)</f>
        <v/>
      </c>
      <c r="L113" s="246" t="str">
        <f>IF('B2'!S110="","",'B2'!S110)</f>
        <v/>
      </c>
      <c r="M113" s="253" t="str">
        <f>IF('B2'!T110="","",'B2'!T110)</f>
        <v/>
      </c>
    </row>
    <row r="114" spans="3:16" ht="21" customHeight="1" outlineLevel="1">
      <c r="C114" s="675" t="str">
        <f>IF('B2'!C111="","",'B2'!C111)</f>
        <v>-</v>
      </c>
      <c r="D114" s="676"/>
      <c r="E114" s="677"/>
      <c r="F114" s="674"/>
      <c r="G114" s="248" t="str">
        <f>IF('B2'!G111="","",'B2'!G111)</f>
        <v/>
      </c>
      <c r="H114" s="140" t="str">
        <f>IF('B2'!H111="","",'B2'!H111)</f>
        <v/>
      </c>
      <c r="I114" s="130" t="str">
        <f>IF('B2'!J111="","",'B2'!J111)</f>
        <v>-</v>
      </c>
      <c r="J114" s="157" t="str">
        <f>IF('B2'!Q111="","",'B2'!Q111)</f>
        <v/>
      </c>
      <c r="K114" s="246" t="str">
        <f>IF('B2'!R111="","",'B2'!R111)</f>
        <v/>
      </c>
      <c r="L114" s="246" t="str">
        <f>IF('B2'!S111="","",'B2'!S111)</f>
        <v/>
      </c>
      <c r="M114" s="253" t="str">
        <f>IF('B2'!T111="","",'B2'!T111)</f>
        <v/>
      </c>
    </row>
    <row r="115" spans="3:16" ht="21" customHeight="1" outlineLevel="1">
      <c r="C115" s="670" t="s">
        <v>1838</v>
      </c>
      <c r="D115" s="671"/>
      <c r="E115" s="672"/>
      <c r="F115" s="673" t="str">
        <f>IF('B2'!F112="","",'B2'!F112)</f>
        <v/>
      </c>
      <c r="G115" s="248" t="str">
        <f>IF('B2'!G112="","",'B2'!G112)</f>
        <v/>
      </c>
      <c r="H115" s="140" t="str">
        <f>IF('B2'!H112="","",'B2'!H112)</f>
        <v/>
      </c>
      <c r="I115" s="130" t="str">
        <f>IF('B2'!J112="","",'B2'!J112)</f>
        <v>-</v>
      </c>
      <c r="J115" s="157" t="str">
        <f>IF('B2'!Q112="","",'B2'!Q112)</f>
        <v/>
      </c>
      <c r="K115" s="246" t="str">
        <f>IF('B2'!R112="","",'B2'!R112)</f>
        <v/>
      </c>
      <c r="L115" s="246" t="str">
        <f>IF('B2'!S112="","",'B2'!S112)</f>
        <v/>
      </c>
      <c r="M115" s="253" t="str">
        <f>IF('B2'!T112="","",'B2'!T112)</f>
        <v/>
      </c>
    </row>
    <row r="116" spans="3:16" ht="21" customHeight="1" outlineLevel="1">
      <c r="C116" s="675" t="str">
        <f>IF('B2'!C113="","",'B2'!C113)</f>
        <v>-</v>
      </c>
      <c r="D116" s="676"/>
      <c r="E116" s="677"/>
      <c r="F116" s="674"/>
      <c r="G116" s="248" t="str">
        <f>IF('B2'!G113="","",'B2'!G113)</f>
        <v/>
      </c>
      <c r="H116" s="140" t="str">
        <f>IF('B2'!H113="","",'B2'!H113)</f>
        <v/>
      </c>
      <c r="I116" s="130" t="str">
        <f>IF('B2'!J113="","",'B2'!J113)</f>
        <v>-</v>
      </c>
      <c r="J116" s="157" t="str">
        <f>IF('B2'!Q113="","",'B2'!Q113)</f>
        <v/>
      </c>
      <c r="K116" s="246" t="str">
        <f>IF('B2'!R113="","",'B2'!R113)</f>
        <v/>
      </c>
      <c r="L116" s="246" t="str">
        <f>IF('B2'!S113="","",'B2'!S113)</f>
        <v/>
      </c>
      <c r="M116" s="253" t="str">
        <f>IF('B2'!T113="","",'B2'!T113)</f>
        <v/>
      </c>
    </row>
    <row r="117" spans="3:16" ht="21" customHeight="1" outlineLevel="1">
      <c r="C117" s="670" t="s">
        <v>1780</v>
      </c>
      <c r="D117" s="671"/>
      <c r="E117" s="672"/>
      <c r="F117" s="673" t="str">
        <f>IF('B2'!F114="","",'B2'!F114)</f>
        <v/>
      </c>
      <c r="G117" s="248" t="str">
        <f>IF('B2'!G114="","",'B2'!G114)</f>
        <v/>
      </c>
      <c r="H117" s="140" t="str">
        <f>IF('B2'!H114="","",'B2'!H114)</f>
        <v/>
      </c>
      <c r="I117" s="130" t="str">
        <f>IF('B2'!J114="","",'B2'!J114)</f>
        <v>-</v>
      </c>
      <c r="J117" s="157" t="str">
        <f>IF('B2'!Q114="","",'B2'!Q114)</f>
        <v/>
      </c>
      <c r="K117" s="246" t="str">
        <f>IF('B2'!R114="","",'B2'!R114)</f>
        <v/>
      </c>
      <c r="L117" s="246" t="str">
        <f>IF('B2'!S114="","",'B2'!S114)</f>
        <v/>
      </c>
      <c r="M117" s="253" t="str">
        <f>IF('B2'!T114="","",'B2'!T114)</f>
        <v/>
      </c>
      <c r="P117" s="85"/>
    </row>
    <row r="118" spans="3:16" ht="21" customHeight="1" outlineLevel="1" thickBot="1">
      <c r="C118" s="679" t="str">
        <f>IF('B2'!C115="","",'B2'!C115)</f>
        <v>-</v>
      </c>
      <c r="D118" s="680"/>
      <c r="E118" s="680"/>
      <c r="F118" s="678"/>
      <c r="G118" s="250" t="str">
        <f>IF('B2'!G115="","",'B2'!G115)</f>
        <v/>
      </c>
      <c r="H118" s="227" t="str">
        <f>IF('B2'!H115="","",'B2'!H115)</f>
        <v/>
      </c>
      <c r="I118" s="131" t="str">
        <f>IF('B2'!J115="","",'B2'!J115)</f>
        <v>-</v>
      </c>
      <c r="J118" s="158" t="str">
        <f>IF('B2'!Q115="","",'B2'!Q115)</f>
        <v/>
      </c>
      <c r="K118" s="256" t="str">
        <f>IF('B2'!R115="","",'B2'!R115)</f>
        <v/>
      </c>
      <c r="L118" s="256" t="str">
        <f>IF('B2'!S115="","",'B2'!S115)</f>
        <v/>
      </c>
      <c r="M118" s="257" t="str">
        <f>IF('B2'!T115="","",'B2'!T115)</f>
        <v/>
      </c>
      <c r="P118" s="85"/>
    </row>
    <row r="119" spans="3:16" ht="21" customHeight="1" outlineLevel="1" thickTop="1">
      <c r="C119" s="638" t="s">
        <v>2062</v>
      </c>
      <c r="D119" s="639"/>
      <c r="E119" s="639"/>
      <c r="F119" s="640"/>
      <c r="G119" s="247" t="str">
        <f>IF('B2'!G116="","",'B2'!G116)</f>
        <v/>
      </c>
      <c r="H119" s="139" t="str">
        <f>IF('B2'!H116="","",'B2'!H116)</f>
        <v/>
      </c>
      <c r="I119" s="222" t="str">
        <f>IF('B2'!J116="","",'B2'!J116)</f>
        <v>-</v>
      </c>
      <c r="J119" s="223" t="str">
        <f>IF('B2'!Q116="","",'B2'!Q116)</f>
        <v/>
      </c>
      <c r="K119" s="251" t="str">
        <f>IF('B2'!R116="","",'B2'!R116)</f>
        <v/>
      </c>
      <c r="L119" s="251" t="str">
        <f>IF('B2'!S116="","",'B2'!S116)</f>
        <v/>
      </c>
      <c r="M119" s="252" t="str">
        <f>IF('B2'!T116="","",'B2'!T116)</f>
        <v/>
      </c>
    </row>
    <row r="120" spans="3:16" ht="21" customHeight="1" outlineLevel="1">
      <c r="C120" s="90" t="s">
        <v>1778</v>
      </c>
      <c r="D120" s="687" t="str">
        <f>IF('B2'!D117="","",'B2'!D117)</f>
        <v/>
      </c>
      <c r="E120" s="687"/>
      <c r="F120" s="688"/>
      <c r="G120" s="248" t="str">
        <f>IF('B2'!G117="","",'B2'!G117)</f>
        <v/>
      </c>
      <c r="H120" s="140" t="str">
        <f>IF('B2'!H117="","",'B2'!H117)</f>
        <v/>
      </c>
      <c r="I120" s="130" t="str">
        <f>IF('B2'!J117="","",'B2'!J117)</f>
        <v>-</v>
      </c>
      <c r="J120" s="157" t="str">
        <f>IF('B2'!Q117="","",'B2'!Q117)</f>
        <v/>
      </c>
      <c r="K120" s="246" t="str">
        <f>IF('B2'!R117="","",'B2'!R117)</f>
        <v/>
      </c>
      <c r="L120" s="246" t="str">
        <f>IF('B2'!S117="","",'B2'!S117)</f>
        <v/>
      </c>
      <c r="M120" s="253" t="str">
        <f>IF('B2'!T117="","",'B2'!T117)</f>
        <v/>
      </c>
    </row>
    <row r="121" spans="3:16" ht="21" customHeight="1" outlineLevel="1">
      <c r="C121" s="628"/>
      <c r="D121" s="629"/>
      <c r="E121" s="630"/>
      <c r="F121" s="91" t="s">
        <v>1779</v>
      </c>
      <c r="G121" s="248" t="str">
        <f>IF('B2'!G118="","",'B2'!G118)</f>
        <v/>
      </c>
      <c r="H121" s="140" t="str">
        <f>IF('B2'!H118="","",'B2'!H118)</f>
        <v/>
      </c>
      <c r="I121" s="130" t="str">
        <f>IF('B2'!J118="","",'B2'!J118)</f>
        <v>-</v>
      </c>
      <c r="J121" s="157" t="str">
        <f>IF('B2'!Q118="","",'B2'!Q118)</f>
        <v/>
      </c>
      <c r="K121" s="246" t="str">
        <f>IF('B2'!R118="","",'B2'!R118)</f>
        <v/>
      </c>
      <c r="L121" s="246" t="str">
        <f>IF('B2'!S118="","",'B2'!S118)</f>
        <v/>
      </c>
      <c r="M121" s="253" t="str">
        <f>IF('B2'!T118="","",'B2'!T118)</f>
        <v/>
      </c>
    </row>
    <row r="122" spans="3:16" ht="21" customHeight="1" outlineLevel="1">
      <c r="C122" s="670" t="s">
        <v>1842</v>
      </c>
      <c r="D122" s="671"/>
      <c r="E122" s="671"/>
      <c r="F122" s="673" t="str">
        <f>IF('B2'!F119="","",'B2'!F119)</f>
        <v/>
      </c>
      <c r="G122" s="248" t="str">
        <f>IF('B2'!G119="","",'B2'!G119)</f>
        <v/>
      </c>
      <c r="H122" s="140" t="str">
        <f>IF('B2'!H119="","",'B2'!H119)</f>
        <v/>
      </c>
      <c r="I122" s="130" t="str">
        <f>IF('B2'!J119="","",'B2'!J119)</f>
        <v>-</v>
      </c>
      <c r="J122" s="157" t="str">
        <f>IF('B2'!Q119="","",'B2'!Q119)</f>
        <v/>
      </c>
      <c r="K122" s="246" t="str">
        <f>IF('B2'!R119="","",'B2'!R119)</f>
        <v/>
      </c>
      <c r="L122" s="246" t="str">
        <f>IF('B2'!S119="","",'B2'!S119)</f>
        <v/>
      </c>
      <c r="M122" s="253" t="str">
        <f>IF('B2'!T119="","",'B2'!T119)</f>
        <v/>
      </c>
    </row>
    <row r="123" spans="3:16" ht="21" customHeight="1" outlineLevel="1">
      <c r="C123" s="681" t="str">
        <f>IF('B2'!C120="","-",'B2'!C120)</f>
        <v>-</v>
      </c>
      <c r="D123" s="682"/>
      <c r="E123" s="683"/>
      <c r="F123" s="674"/>
      <c r="G123" s="248" t="str">
        <f>IF('B2'!G120="","",'B2'!G120)</f>
        <v/>
      </c>
      <c r="H123" s="140" t="str">
        <f>IF('B2'!H120="","",'B2'!H120)</f>
        <v/>
      </c>
      <c r="I123" s="130" t="str">
        <f>IF('B2'!J120="","",'B2'!J120)</f>
        <v>-</v>
      </c>
      <c r="J123" s="157" t="str">
        <f>IF('B2'!Q120="","",'B2'!Q120)</f>
        <v/>
      </c>
      <c r="K123" s="246" t="str">
        <f>IF('B2'!R120="","",'B2'!R120)</f>
        <v/>
      </c>
      <c r="L123" s="246" t="str">
        <f>IF('B2'!S120="","",'B2'!S120)</f>
        <v/>
      </c>
      <c r="M123" s="253" t="str">
        <f>IF('B2'!T120="","",'B2'!T120)</f>
        <v/>
      </c>
    </row>
    <row r="124" spans="3:16" ht="21" customHeight="1" outlineLevel="1">
      <c r="C124" s="684" t="s">
        <v>1841</v>
      </c>
      <c r="D124" s="685"/>
      <c r="E124" s="686"/>
      <c r="F124" s="673" t="str">
        <f>IF('B2'!F121="","",'B2'!F121)</f>
        <v/>
      </c>
      <c r="G124" s="248" t="str">
        <f>IF('B2'!G121="","",'B2'!G121)</f>
        <v/>
      </c>
      <c r="H124" s="140" t="str">
        <f>IF('B2'!H121="","",'B2'!H121)</f>
        <v/>
      </c>
      <c r="I124" s="130" t="str">
        <f>IF('B2'!J121="","",'B2'!J121)</f>
        <v>-</v>
      </c>
      <c r="J124" s="157" t="str">
        <f>IF('B2'!Q121="","",'B2'!Q121)</f>
        <v/>
      </c>
      <c r="K124" s="246" t="str">
        <f>IF('B2'!R121="","",'B2'!R121)</f>
        <v/>
      </c>
      <c r="L124" s="246" t="str">
        <f>IF('B2'!S121="","",'B2'!S121)</f>
        <v/>
      </c>
      <c r="M124" s="253" t="str">
        <f>IF('B2'!T121="","",'B2'!T121)</f>
        <v/>
      </c>
    </row>
    <row r="125" spans="3:16" ht="21" customHeight="1" outlineLevel="1">
      <c r="C125" s="675" t="str">
        <f>IF('B2'!C122="","",'B2'!C122)</f>
        <v>-</v>
      </c>
      <c r="D125" s="676"/>
      <c r="E125" s="677"/>
      <c r="F125" s="674"/>
      <c r="G125" s="248" t="str">
        <f>IF('B2'!G122="","",'B2'!G122)</f>
        <v/>
      </c>
      <c r="H125" s="140" t="str">
        <f>IF('B2'!H122="","",'B2'!H122)</f>
        <v/>
      </c>
      <c r="I125" s="130" t="str">
        <f>IF('B2'!J122="","",'B2'!J122)</f>
        <v>-</v>
      </c>
      <c r="J125" s="157" t="str">
        <f>IF('B2'!Q122="","",'B2'!Q122)</f>
        <v/>
      </c>
      <c r="K125" s="246" t="str">
        <f>IF('B2'!R122="","",'B2'!R122)</f>
        <v/>
      </c>
      <c r="L125" s="246" t="str">
        <f>IF('B2'!S122="","",'B2'!S122)</f>
        <v/>
      </c>
      <c r="M125" s="253" t="str">
        <f>IF('B2'!T122="","",'B2'!T122)</f>
        <v/>
      </c>
    </row>
    <row r="126" spans="3:16" ht="21" customHeight="1" outlineLevel="1">
      <c r="C126" s="670" t="s">
        <v>1838</v>
      </c>
      <c r="D126" s="671"/>
      <c r="E126" s="672"/>
      <c r="F126" s="673" t="str">
        <f>IF('B2'!F123="","",'B2'!F123)</f>
        <v/>
      </c>
      <c r="G126" s="248" t="str">
        <f>IF('B2'!G123="","",'B2'!G123)</f>
        <v/>
      </c>
      <c r="H126" s="140" t="str">
        <f>IF('B2'!H123="","",'B2'!H123)</f>
        <v/>
      </c>
      <c r="I126" s="130" t="str">
        <f>IF('B2'!J123="","",'B2'!J123)</f>
        <v>-</v>
      </c>
      <c r="J126" s="157" t="str">
        <f>IF('B2'!Q123="","",'B2'!Q123)</f>
        <v/>
      </c>
      <c r="K126" s="246" t="str">
        <f>IF('B2'!R123="","",'B2'!R123)</f>
        <v/>
      </c>
      <c r="L126" s="246" t="str">
        <f>IF('B2'!S123="","",'B2'!S123)</f>
        <v/>
      </c>
      <c r="M126" s="253" t="str">
        <f>IF('B2'!T123="","",'B2'!T123)</f>
        <v/>
      </c>
    </row>
    <row r="127" spans="3:16" ht="21" customHeight="1" outlineLevel="1">
      <c r="C127" s="675" t="str">
        <f>IF('B2'!C124="","",'B2'!C124)</f>
        <v>-</v>
      </c>
      <c r="D127" s="676"/>
      <c r="E127" s="677"/>
      <c r="F127" s="674"/>
      <c r="G127" s="248" t="str">
        <f>IF('B2'!G124="","",'B2'!G124)</f>
        <v/>
      </c>
      <c r="H127" s="140" t="str">
        <f>IF('B2'!H124="","",'B2'!H124)</f>
        <v/>
      </c>
      <c r="I127" s="130" t="str">
        <f>IF('B2'!J124="","",'B2'!J124)</f>
        <v>-</v>
      </c>
      <c r="J127" s="157" t="str">
        <f>IF('B2'!Q124="","",'B2'!Q124)</f>
        <v/>
      </c>
      <c r="K127" s="246" t="str">
        <f>IF('B2'!R124="","",'B2'!R124)</f>
        <v/>
      </c>
      <c r="L127" s="246" t="str">
        <f>IF('B2'!S124="","",'B2'!S124)</f>
        <v/>
      </c>
      <c r="M127" s="253" t="str">
        <f>IF('B2'!T124="","",'B2'!T124)</f>
        <v/>
      </c>
    </row>
    <row r="128" spans="3:16" ht="21" customHeight="1" outlineLevel="1">
      <c r="C128" s="670" t="s">
        <v>1780</v>
      </c>
      <c r="D128" s="671"/>
      <c r="E128" s="672"/>
      <c r="F128" s="673" t="str">
        <f>IF('B2'!F125="","",'B2'!F125)</f>
        <v/>
      </c>
      <c r="G128" s="248" t="str">
        <f>IF('B2'!G125="","",'B2'!G125)</f>
        <v/>
      </c>
      <c r="H128" s="140" t="str">
        <f>IF('B2'!H125="","",'B2'!H125)</f>
        <v/>
      </c>
      <c r="I128" s="130" t="str">
        <f>IF('B2'!J125="","",'B2'!J125)</f>
        <v>-</v>
      </c>
      <c r="J128" s="157" t="str">
        <f>IF('B2'!Q125="","",'B2'!Q125)</f>
        <v/>
      </c>
      <c r="K128" s="246" t="str">
        <f>IF('B2'!R125="","",'B2'!R125)</f>
        <v/>
      </c>
      <c r="L128" s="246" t="str">
        <f>IF('B2'!S125="","",'B2'!S125)</f>
        <v/>
      </c>
      <c r="M128" s="253" t="str">
        <f>IF('B2'!T125="","",'B2'!T125)</f>
        <v/>
      </c>
      <c r="P128" s="85"/>
    </row>
    <row r="129" spans="3:16" ht="21" customHeight="1" outlineLevel="1" thickBot="1">
      <c r="C129" s="679" t="str">
        <f>IF('B2'!C126="","",'B2'!C126)</f>
        <v>-</v>
      </c>
      <c r="D129" s="680"/>
      <c r="E129" s="680"/>
      <c r="F129" s="678"/>
      <c r="G129" s="250" t="str">
        <f>IF('B2'!G126="","",'B2'!G126)</f>
        <v/>
      </c>
      <c r="H129" s="142" t="str">
        <f>IF('B2'!H126="","",'B2'!H126)</f>
        <v/>
      </c>
      <c r="I129" s="132" t="str">
        <f>IF('B2'!J126="","",'B2'!J126)</f>
        <v>-</v>
      </c>
      <c r="J129" s="159" t="str">
        <f>IF('B2'!Q126="","",'B2'!Q126)</f>
        <v/>
      </c>
      <c r="K129" s="256" t="str">
        <f>IF('B2'!R126="","",'B2'!R126)</f>
        <v/>
      </c>
      <c r="L129" s="256" t="str">
        <f>IF('B2'!S126="","",'B2'!S126)</f>
        <v/>
      </c>
      <c r="M129" s="257" t="str">
        <f>IF('B2'!T126="","",'B2'!T126)</f>
        <v/>
      </c>
      <c r="P129" s="85"/>
    </row>
    <row r="132" spans="3:16" ht="4.5" customHeight="1"/>
  </sheetData>
  <sheetProtection algorithmName="SHA-512" hashValue="TaqVqvBMbt9Fpp9Ggb+X8i79nIJ340O1oWnvoHOyp8/6ijq/9MyfiLqJSM+WdU8UZMfRjpAm+OILDrBon+92nA==" saltValue="2AEWuR0SJHr42JpW4Bk4YA==" spinCount="100000" sheet="1" formatCells="0"/>
  <mergeCells count="174">
    <mergeCell ref="C64:F64"/>
    <mergeCell ref="D65:F65"/>
    <mergeCell ref="C66:E66"/>
    <mergeCell ref="C67:E67"/>
    <mergeCell ref="F67:F68"/>
    <mergeCell ref="C68:E68"/>
    <mergeCell ref="G8:H8"/>
    <mergeCell ref="C11:E11"/>
    <mergeCell ref="C22:E22"/>
    <mergeCell ref="C33:E33"/>
    <mergeCell ref="C44:E44"/>
    <mergeCell ref="C20:F20"/>
    <mergeCell ref="D21:F21"/>
    <mergeCell ref="C34:E34"/>
    <mergeCell ref="F34:F35"/>
    <mergeCell ref="C35:E35"/>
    <mergeCell ref="C25:E25"/>
    <mergeCell ref="F25:F26"/>
    <mergeCell ref="C26:E26"/>
    <mergeCell ref="C27:E27"/>
    <mergeCell ref="F27:F28"/>
    <mergeCell ref="C28:E28"/>
    <mergeCell ref="C62:E62"/>
    <mergeCell ref="F62:F63"/>
    <mergeCell ref="C63:E63"/>
    <mergeCell ref="C4:M4"/>
    <mergeCell ref="C58:E58"/>
    <mergeCell ref="F58:F59"/>
    <mergeCell ref="C59:E59"/>
    <mergeCell ref="C60:E60"/>
    <mergeCell ref="F60:F61"/>
    <mergeCell ref="C61:E61"/>
    <mergeCell ref="C56:E56"/>
    <mergeCell ref="F56:F57"/>
    <mergeCell ref="C57:E57"/>
    <mergeCell ref="C47:E47"/>
    <mergeCell ref="F47:F48"/>
    <mergeCell ref="C48:E48"/>
    <mergeCell ref="C49:E49"/>
    <mergeCell ref="F49:F50"/>
    <mergeCell ref="C50:E50"/>
    <mergeCell ref="C51:E51"/>
    <mergeCell ref="F51:F52"/>
    <mergeCell ref="C52:E52"/>
    <mergeCell ref="C53:F53"/>
    <mergeCell ref="D54:F54"/>
    <mergeCell ref="C55:E55"/>
    <mergeCell ref="C29:E29"/>
    <mergeCell ref="F29:F30"/>
    <mergeCell ref="C30:E30"/>
    <mergeCell ref="C31:F31"/>
    <mergeCell ref="D32:F32"/>
    <mergeCell ref="C45:E45"/>
    <mergeCell ref="F45:F46"/>
    <mergeCell ref="C46:E46"/>
    <mergeCell ref="C36:E36"/>
    <mergeCell ref="F36:F37"/>
    <mergeCell ref="C37:E37"/>
    <mergeCell ref="C38:E38"/>
    <mergeCell ref="F38:F39"/>
    <mergeCell ref="C39:E39"/>
    <mergeCell ref="C40:E40"/>
    <mergeCell ref="F40:F41"/>
    <mergeCell ref="C41:E41"/>
    <mergeCell ref="C42:F42"/>
    <mergeCell ref="D43:F43"/>
    <mergeCell ref="O9:O41"/>
    <mergeCell ref="C6:F8"/>
    <mergeCell ref="G6:M6"/>
    <mergeCell ref="O6:O7"/>
    <mergeCell ref="P6:P28"/>
    <mergeCell ref="G7:I7"/>
    <mergeCell ref="J7:M7"/>
    <mergeCell ref="C9:F9"/>
    <mergeCell ref="D10:F10"/>
    <mergeCell ref="C12:E12"/>
    <mergeCell ref="F12:F13"/>
    <mergeCell ref="C23:E23"/>
    <mergeCell ref="F23:F24"/>
    <mergeCell ref="C24:E24"/>
    <mergeCell ref="C13:E13"/>
    <mergeCell ref="C14:E14"/>
    <mergeCell ref="F14:F15"/>
    <mergeCell ref="C15:E15"/>
    <mergeCell ref="C16:E16"/>
    <mergeCell ref="F16:F17"/>
    <mergeCell ref="C17:E17"/>
    <mergeCell ref="C18:E18"/>
    <mergeCell ref="F18:F19"/>
    <mergeCell ref="C19:E19"/>
    <mergeCell ref="C73:E73"/>
    <mergeCell ref="F73:F74"/>
    <mergeCell ref="C74:E74"/>
    <mergeCell ref="C75:F75"/>
    <mergeCell ref="D76:F76"/>
    <mergeCell ref="C69:E69"/>
    <mergeCell ref="F69:F70"/>
    <mergeCell ref="C70:E70"/>
    <mergeCell ref="C71:E71"/>
    <mergeCell ref="F71:F72"/>
    <mergeCell ref="C72:E72"/>
    <mergeCell ref="C82:E82"/>
    <mergeCell ref="F82:F83"/>
    <mergeCell ref="C83:E83"/>
    <mergeCell ref="C84:E84"/>
    <mergeCell ref="F84:F85"/>
    <mergeCell ref="C85:E85"/>
    <mergeCell ref="C77:E77"/>
    <mergeCell ref="C78:E78"/>
    <mergeCell ref="F78:F79"/>
    <mergeCell ref="C79:E79"/>
    <mergeCell ref="C80:E80"/>
    <mergeCell ref="F80:F81"/>
    <mergeCell ref="C81:E81"/>
    <mergeCell ref="C91:E91"/>
    <mergeCell ref="F91:F92"/>
    <mergeCell ref="C92:E92"/>
    <mergeCell ref="C93:E93"/>
    <mergeCell ref="F93:F94"/>
    <mergeCell ref="C94:E94"/>
    <mergeCell ref="C86:F86"/>
    <mergeCell ref="D87:F87"/>
    <mergeCell ref="C88:E88"/>
    <mergeCell ref="C89:E89"/>
    <mergeCell ref="F89:F90"/>
    <mergeCell ref="C90:E90"/>
    <mergeCell ref="C99:E99"/>
    <mergeCell ref="C100:E100"/>
    <mergeCell ref="F100:F101"/>
    <mergeCell ref="C101:E101"/>
    <mergeCell ref="C102:E102"/>
    <mergeCell ref="F102:F103"/>
    <mergeCell ref="C103:E103"/>
    <mergeCell ref="C95:E95"/>
    <mergeCell ref="F95:F96"/>
    <mergeCell ref="C96:E96"/>
    <mergeCell ref="C97:F97"/>
    <mergeCell ref="D98:F98"/>
    <mergeCell ref="C108:F108"/>
    <mergeCell ref="D109:F109"/>
    <mergeCell ref="C110:E110"/>
    <mergeCell ref="C111:E111"/>
    <mergeCell ref="F111:F112"/>
    <mergeCell ref="C112:E112"/>
    <mergeCell ref="C104:E104"/>
    <mergeCell ref="F104:F105"/>
    <mergeCell ref="C105:E105"/>
    <mergeCell ref="C106:E106"/>
    <mergeCell ref="F106:F107"/>
    <mergeCell ref="C107:E107"/>
    <mergeCell ref="C117:E117"/>
    <mergeCell ref="F117:F118"/>
    <mergeCell ref="C118:E118"/>
    <mergeCell ref="C119:F119"/>
    <mergeCell ref="D120:F120"/>
    <mergeCell ref="C113:E113"/>
    <mergeCell ref="F113:F114"/>
    <mergeCell ref="C114:E114"/>
    <mergeCell ref="C115:E115"/>
    <mergeCell ref="F115:F116"/>
    <mergeCell ref="C116:E116"/>
    <mergeCell ref="C126:E126"/>
    <mergeCell ref="F126:F127"/>
    <mergeCell ref="C127:E127"/>
    <mergeCell ref="C128:E128"/>
    <mergeCell ref="F128:F129"/>
    <mergeCell ref="C129:E129"/>
    <mergeCell ref="C121:E121"/>
    <mergeCell ref="C122:E122"/>
    <mergeCell ref="F122:F123"/>
    <mergeCell ref="C123:E123"/>
    <mergeCell ref="C124:E124"/>
    <mergeCell ref="F124:F125"/>
    <mergeCell ref="C125:E125"/>
  </mergeCells>
  <phoneticPr fontId="2"/>
  <conditionalFormatting sqref="C4:M4">
    <cfRule type="containsBlanks" dxfId="4" priority="4">
      <formula>LEN(TRIM(C4))=0</formula>
    </cfRule>
  </conditionalFormatting>
  <conditionalFormatting sqref="G9:H129 J9:M129 D10 F12:F19 D21 F23:F30 D32 F34:F41 D43 F45:F52 D54 F56:F63 D65 F67:F74 D76 F78:F85 D87 F89:F96 D98 F100:F107 D109 F111:F118 D120 F122:F129">
    <cfRule type="containsBlanks" dxfId="3" priority="2">
      <formula>LEN(TRIM(D9))=0</formula>
    </cfRule>
  </conditionalFormatting>
  <conditionalFormatting sqref="I9:I129 C13 C15 C17 C19 C24 C26 C28 C30 C35 C37 C39 C41 C46 C48 C50 C52 C57 C59 C61 C63 C68 C70 C72 C74 C79 C81 C83 C85 C90 C92 C94 C96 C101 C103 C105 C107 C112 C114 C116 C118 C123 C125 C127 C129">
    <cfRule type="cellIs" dxfId="2" priority="1" operator="equal">
      <formula>"-"</formula>
    </cfRule>
  </conditionalFormatting>
  <pageMargins left="0.70866141732283472" right="0.70866141732283472" top="0.74803149606299213" bottom="0.74803149606299213" header="0.31496062992125984" footer="0.31496062992125984"/>
  <pageSetup paperSize="9" scale="77" fitToHeight="0" orientation="portrait" r:id="rId1"/>
  <rowBreaks count="2" manualBreakCount="2">
    <brk id="41" max="16383" man="1"/>
    <brk id="85" max="16383" man="1"/>
  </rowBreaks>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計_はじめに</vt:lpstr>
      <vt:lpstr>計_提出書</vt:lpstr>
      <vt:lpstr>A1</vt:lpstr>
      <vt:lpstr>A2</vt:lpstr>
      <vt:lpstr>B1</vt:lpstr>
      <vt:lpstr>A3_1</vt:lpstr>
      <vt:lpstr>A3_2</vt:lpstr>
      <vt:lpstr>B2</vt:lpstr>
      <vt:lpstr>A4</vt:lpstr>
      <vt:lpstr>A5</vt:lpstr>
      <vt:lpstr>計画書事業者リスト</vt:lpstr>
      <vt:lpstr>'A1'!Print_Area</vt:lpstr>
      <vt:lpstr>'A2'!Print_Area</vt:lpstr>
      <vt:lpstr>A3_1!Print_Area</vt:lpstr>
      <vt:lpstr>A3_2!Print_Area</vt:lpstr>
      <vt:lpstr>'A4'!Print_Area</vt:lpstr>
      <vt:lpstr>'A5'!Print_Area</vt:lpstr>
      <vt:lpstr>'B1'!Print_Area</vt:lpstr>
      <vt:lpstr>'B2'!Print_Area</vt:lpstr>
      <vt:lpstr>計_はじめに!Print_Area</vt:lpstr>
      <vt:lpstr>計_提出書!Print_Area</vt:lpstr>
      <vt:lpstr>'A4'!Print_Titles</vt:lpstr>
      <vt:lpstr>'B2'!Print_Titles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水谷　友保</cp:lastModifiedBy>
  <cp:lastPrinted>2024-07-05T03:03:17Z</cp:lastPrinted>
  <dcterms:created xsi:type="dcterms:W3CDTF">2005-01-05T04:43:15Z</dcterms:created>
  <dcterms:modified xsi:type="dcterms:W3CDTF">2024-07-05T05:11:42Z</dcterms:modified>
</cp:coreProperties>
</file>