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12計画係\10 【重点】 エネルギー環境計画書制度\2026(R8)年度\11_様式\最終・ロック版\"/>
    </mc:Choice>
  </mc:AlternateContent>
  <xr:revisionPtr revIDLastSave="0" documentId="8_{3754F0C3-AB8A-447A-957B-9CD8F97B04C6}" xr6:coauthVersionLast="47" xr6:coauthVersionMax="47" xr10:uidLastSave="{00000000-0000-0000-0000-000000000000}"/>
  <workbookProtection workbookAlgorithmName="SHA-512" workbookHashValue="zDyZN62FDg84qmfdI4VLPJc7VJ6o7D8Xh8kLJQJQycq5FpRnv5cB0I/fpwCNlPiBm1HVkY1spRnZZNQ7duX9WQ==" workbookSaltValue="eES44o33dHLO9RuGorV4QQ==" workbookSpinCount="100000" lockStructure="1"/>
  <bookViews>
    <workbookView xWindow="36000" yWindow="3000" windowWidth="21600" windowHeight="11304" tabRatio="762" xr2:uid="{18D56495-F3B8-4362-B969-92330D37292C}"/>
  </bookViews>
  <sheets>
    <sheet name="計_はじめに" sheetId="48" r:id="rId1"/>
    <sheet name="計_提出書" sheetId="49" r:id="rId2"/>
    <sheet name="A1(公表)" sheetId="50" r:id="rId3"/>
    <sheet name="A2(公表)" sheetId="4" r:id="rId4"/>
    <sheet name="B1" sheetId="55" r:id="rId5"/>
    <sheet name="A3_1(公表)" sheetId="51" r:id="rId6"/>
    <sheet name="A3_2(公表)" sheetId="52" r:id="rId7"/>
    <sheet name="B2" sheetId="56" r:id="rId8"/>
    <sheet name="B3" sheetId="57" r:id="rId9"/>
    <sheet name="A4(公表)" sheetId="53" r:id="rId10"/>
    <sheet name="A5(公表)" sheetId="54" r:id="rId11"/>
    <sheet name="計画書事業者リスト" sheetId="47" state="hidden" r:id="rId12"/>
  </sheets>
  <definedNames>
    <definedName name="_Fill" hidden="1">#REF!</definedName>
    <definedName name="_xlnm._FilterDatabase" localSheetId="11" hidden="1">計画書事業者リスト!$A$2:$O$863</definedName>
    <definedName name="HTML_CodePage" hidden="1">932</definedName>
    <definedName name="HTML_Control" localSheetId="2" hidden="1">{"'第２表'!$W$27:$AA$68"}</definedName>
    <definedName name="HTML_Control" localSheetId="5" hidden="1">{"'第２表'!$W$27:$AA$68"}</definedName>
    <definedName name="HTML_Control" localSheetId="6" hidden="1">{"'第２表'!$W$27:$AA$68"}</definedName>
    <definedName name="HTML_Control" localSheetId="9" hidden="1">{"'第２表'!$W$27:$AA$68"}</definedName>
    <definedName name="HTML_Control" localSheetId="10" hidden="1">{"'第２表'!$W$27:$AA$68"}</definedName>
    <definedName name="HTML_Control" localSheetId="4" hidden="1">{"'第２表'!$W$27:$AA$68"}</definedName>
    <definedName name="HTML_Control" localSheetId="7" hidden="1">{"'第２表'!$W$27:$AA$68"}</definedName>
    <definedName name="HTML_Control" localSheetId="8" hidden="1">{"'第２表'!$W$27:$AA$68"}</definedName>
    <definedName name="HTML_Control" localSheetId="1"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pps推移" localSheetId="2" hidden="1">{"'第２表'!$W$27:$AA$68"}</definedName>
    <definedName name="pps推移" localSheetId="5" hidden="1">{"'第２表'!$W$27:$AA$68"}</definedName>
    <definedName name="pps推移" localSheetId="6" hidden="1">{"'第２表'!$W$27:$AA$68"}</definedName>
    <definedName name="pps推移" localSheetId="9" hidden="1">{"'第２表'!$W$27:$AA$68"}</definedName>
    <definedName name="pps推移" localSheetId="10" hidden="1">{"'第２表'!$W$27:$AA$68"}</definedName>
    <definedName name="pps推移" localSheetId="4" hidden="1">{"'第２表'!$W$27:$AA$68"}</definedName>
    <definedName name="pps推移" localSheetId="7" hidden="1">{"'第２表'!$W$27:$AA$68"}</definedName>
    <definedName name="pps推移" localSheetId="8" hidden="1">{"'第２表'!$W$27:$AA$68"}</definedName>
    <definedName name="pps推移" localSheetId="1" hidden="1">{"'第２表'!$W$27:$AA$68"}</definedName>
    <definedName name="pps推移" hidden="1">{"'第２表'!$W$27:$AA$68"}</definedName>
    <definedName name="_xlnm.Print_Area" localSheetId="2">'A1(公表)'!$A$1:$N$25</definedName>
    <definedName name="_xlnm.Print_Area" localSheetId="3">'A2(公表)'!$B$2:$U$27</definedName>
    <definedName name="_xlnm.Print_Area" localSheetId="5">'A3_1(公表)'!$B$2:$N$23</definedName>
    <definedName name="_xlnm.Print_Area" localSheetId="6">'A3_2(公表)'!$B$2:$L$108</definedName>
    <definedName name="_xlnm.Print_Area" localSheetId="9">'A4(公表)'!$A$1:$M$302</definedName>
    <definedName name="_xlnm.Print_Area" localSheetId="10">'A5(公表)'!$B$2:$J$20</definedName>
    <definedName name="_xlnm.Print_Area" localSheetId="4">'B1'!$A$1:$M$36</definedName>
    <definedName name="_xlnm.Print_Area" localSheetId="7">'B2'!$A$1:$O$373</definedName>
    <definedName name="_xlnm.Print_Area" localSheetId="8">'B3'!$A$1:$L$35</definedName>
    <definedName name="_xlnm.Print_Area" localSheetId="0">計_はじめに!$A$1:$H$19</definedName>
    <definedName name="_xlnm.Print_Area" localSheetId="1">計_提出書!$A$1:$N$28</definedName>
    <definedName name="_xlnm.Print_Titles" localSheetId="6">'A3_2(公表)'!$3:$3</definedName>
    <definedName name="_xlnm.Print_Titles" localSheetId="9">'A4(公表)'!$6:$8</definedName>
    <definedName name="_xlnm.Print_Titles" localSheetId="7">'B2'!$6:$8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54" l="1"/>
  <c r="H7" i="54"/>
  <c r="G7" i="54"/>
  <c r="F7" i="54"/>
  <c r="E7" i="54"/>
  <c r="D7" i="54"/>
  <c r="M8" i="51"/>
  <c r="L8" i="51"/>
  <c r="K8" i="51"/>
  <c r="J8" i="51"/>
  <c r="I8" i="51"/>
  <c r="H8" i="51"/>
  <c r="M7" i="51"/>
  <c r="L7" i="51"/>
  <c r="K7" i="51"/>
  <c r="J7" i="51"/>
  <c r="I7" i="51"/>
  <c r="H7" i="51"/>
  <c r="P23" i="4"/>
  <c r="K23" i="4"/>
  <c r="F23" i="4"/>
  <c r="G6" i="54"/>
  <c r="N372" i="56"/>
  <c r="M372" i="56"/>
  <c r="L372" i="56"/>
  <c r="N371" i="56"/>
  <c r="M371" i="56"/>
  <c r="L371" i="56"/>
  <c r="N370" i="56"/>
  <c r="M370" i="56"/>
  <c r="L370" i="56"/>
  <c r="N369" i="56"/>
  <c r="M369" i="56"/>
  <c r="L369" i="56"/>
  <c r="N368" i="56"/>
  <c r="M368" i="56"/>
  <c r="L368" i="56"/>
  <c r="N367" i="56"/>
  <c r="M367" i="56"/>
  <c r="L367" i="56"/>
  <c r="N366" i="56"/>
  <c r="M366" i="56"/>
  <c r="L366" i="56"/>
  <c r="N365" i="56"/>
  <c r="M365" i="56"/>
  <c r="L365" i="56"/>
  <c r="N364" i="56"/>
  <c r="M364" i="56"/>
  <c r="L364" i="56"/>
  <c r="N363" i="56"/>
  <c r="M363" i="56"/>
  <c r="L363" i="56"/>
  <c r="N362" i="56"/>
  <c r="M362" i="56"/>
  <c r="L362" i="56"/>
  <c r="N361" i="56"/>
  <c r="M361" i="56"/>
  <c r="L361" i="56"/>
  <c r="N360" i="56"/>
  <c r="M360" i="56"/>
  <c r="L360" i="56"/>
  <c r="N359" i="56"/>
  <c r="M359" i="56"/>
  <c r="L359" i="56"/>
  <c r="N358" i="56"/>
  <c r="M358" i="56"/>
  <c r="L358" i="56"/>
  <c r="N357" i="56"/>
  <c r="M357" i="56"/>
  <c r="L357" i="56"/>
  <c r="N356" i="56"/>
  <c r="M356" i="56"/>
  <c r="L356" i="56"/>
  <c r="N355" i="56"/>
  <c r="M355" i="56"/>
  <c r="L355" i="56"/>
  <c r="N354" i="56"/>
  <c r="M354" i="56"/>
  <c r="L354" i="56"/>
  <c r="N353" i="56"/>
  <c r="M353" i="56"/>
  <c r="L353" i="56"/>
  <c r="N352" i="56"/>
  <c r="M352" i="56"/>
  <c r="L352" i="56"/>
  <c r="N351" i="56"/>
  <c r="M351" i="56"/>
  <c r="L351" i="56"/>
  <c r="N350" i="56"/>
  <c r="M350" i="56"/>
  <c r="L350" i="56"/>
  <c r="N349" i="56"/>
  <c r="M349" i="56"/>
  <c r="L349" i="56"/>
  <c r="N348" i="56"/>
  <c r="M348" i="56"/>
  <c r="L348" i="56"/>
  <c r="N347" i="56"/>
  <c r="M347" i="56"/>
  <c r="L347" i="56"/>
  <c r="N346" i="56"/>
  <c r="M346" i="56"/>
  <c r="L346" i="56"/>
  <c r="N345" i="56"/>
  <c r="M345" i="56"/>
  <c r="L345" i="56"/>
  <c r="N344" i="56"/>
  <c r="M344" i="56"/>
  <c r="L344" i="56"/>
  <c r="N343" i="56"/>
  <c r="M343" i="56"/>
  <c r="L343" i="56"/>
  <c r="N342" i="56"/>
  <c r="M342" i="56"/>
  <c r="L342" i="56"/>
  <c r="N341" i="56"/>
  <c r="M341" i="56"/>
  <c r="L341" i="56"/>
  <c r="N340" i="56"/>
  <c r="M340" i="56"/>
  <c r="L340" i="56"/>
  <c r="N339" i="56"/>
  <c r="M339" i="56"/>
  <c r="L339" i="56"/>
  <c r="N338" i="56"/>
  <c r="M338" i="56"/>
  <c r="L338" i="56"/>
  <c r="N337" i="56"/>
  <c r="M337" i="56"/>
  <c r="L337" i="56"/>
  <c r="N336" i="56"/>
  <c r="M336" i="56"/>
  <c r="L336" i="56"/>
  <c r="N335" i="56"/>
  <c r="M335" i="56"/>
  <c r="L335" i="56"/>
  <c r="N334" i="56"/>
  <c r="M334" i="56"/>
  <c r="L334" i="56"/>
  <c r="N333" i="56"/>
  <c r="M333" i="56"/>
  <c r="L333" i="56"/>
  <c r="N332" i="56"/>
  <c r="M332" i="56"/>
  <c r="L332" i="56"/>
  <c r="N331" i="56"/>
  <c r="M331" i="56"/>
  <c r="L331" i="56"/>
  <c r="N330" i="56"/>
  <c r="M330" i="56"/>
  <c r="L330" i="56"/>
  <c r="N329" i="56"/>
  <c r="M329" i="56"/>
  <c r="L329" i="56"/>
  <c r="N328" i="56"/>
  <c r="M328" i="56"/>
  <c r="L328" i="56"/>
  <c r="N327" i="56"/>
  <c r="M327" i="56"/>
  <c r="L327" i="56"/>
  <c r="N326" i="56"/>
  <c r="M326" i="56"/>
  <c r="L326" i="56"/>
  <c r="N325" i="56"/>
  <c r="M325" i="56"/>
  <c r="L325" i="56"/>
  <c r="N324" i="56"/>
  <c r="M324" i="56"/>
  <c r="L324" i="56"/>
  <c r="N323" i="56"/>
  <c r="M323" i="56"/>
  <c r="L323" i="56"/>
  <c r="N322" i="56"/>
  <c r="M322" i="56"/>
  <c r="L322" i="56"/>
  <c r="N321" i="56"/>
  <c r="M321" i="56"/>
  <c r="L321" i="56"/>
  <c r="N320" i="56"/>
  <c r="M320" i="56"/>
  <c r="L320" i="56"/>
  <c r="N319" i="56"/>
  <c r="M319" i="56"/>
  <c r="L319" i="56"/>
  <c r="N318" i="56"/>
  <c r="M318" i="56"/>
  <c r="L318" i="56"/>
  <c r="N317" i="56"/>
  <c r="M317" i="56"/>
  <c r="L317" i="56"/>
  <c r="N316" i="56"/>
  <c r="M316" i="56"/>
  <c r="L316" i="56"/>
  <c r="N315" i="56"/>
  <c r="M315" i="56"/>
  <c r="L315" i="56"/>
  <c r="N314" i="56"/>
  <c r="M314" i="56"/>
  <c r="L314" i="56"/>
  <c r="N313" i="56"/>
  <c r="M313" i="56"/>
  <c r="L313" i="56"/>
  <c r="N312" i="56"/>
  <c r="M312" i="56"/>
  <c r="L312" i="56"/>
  <c r="N311" i="56"/>
  <c r="M311" i="56"/>
  <c r="L311" i="56"/>
  <c r="N310" i="56"/>
  <c r="M310" i="56"/>
  <c r="L310" i="56"/>
  <c r="N309" i="56"/>
  <c r="M309" i="56"/>
  <c r="L309" i="56"/>
  <c r="N308" i="56"/>
  <c r="M308" i="56"/>
  <c r="L308" i="56"/>
  <c r="N307" i="56"/>
  <c r="M307" i="56"/>
  <c r="L307" i="56"/>
  <c r="N306" i="56"/>
  <c r="M306" i="56"/>
  <c r="L306" i="56"/>
  <c r="N305" i="56"/>
  <c r="M305" i="56"/>
  <c r="L305" i="56"/>
  <c r="N304" i="56"/>
  <c r="M304" i="56"/>
  <c r="L304" i="56"/>
  <c r="N303" i="56"/>
  <c r="M303" i="56"/>
  <c r="L303" i="56"/>
  <c r="N302" i="56"/>
  <c r="M302" i="56"/>
  <c r="L302" i="56"/>
  <c r="N301" i="56"/>
  <c r="M301" i="56"/>
  <c r="L301" i="56"/>
  <c r="N300" i="56"/>
  <c r="M300" i="56"/>
  <c r="L300" i="56"/>
  <c r="N299" i="56"/>
  <c r="M299" i="56"/>
  <c r="L299" i="56"/>
  <c r="N298" i="56"/>
  <c r="M298" i="56"/>
  <c r="L298" i="56"/>
  <c r="N297" i="56"/>
  <c r="M297" i="56"/>
  <c r="L297" i="56"/>
  <c r="N296" i="56"/>
  <c r="M296" i="56"/>
  <c r="L296" i="56"/>
  <c r="N295" i="56"/>
  <c r="M295" i="56"/>
  <c r="L295" i="56"/>
  <c r="N294" i="56"/>
  <c r="M294" i="56"/>
  <c r="L294" i="56"/>
  <c r="N293" i="56"/>
  <c r="M293" i="56"/>
  <c r="L293" i="56"/>
  <c r="N292" i="56"/>
  <c r="M292" i="56"/>
  <c r="L292" i="56"/>
  <c r="N291" i="56"/>
  <c r="M291" i="56"/>
  <c r="L291" i="56"/>
  <c r="N290" i="56"/>
  <c r="M290" i="56"/>
  <c r="L290" i="56"/>
  <c r="N289" i="56"/>
  <c r="M289" i="56"/>
  <c r="L289" i="56"/>
  <c r="N288" i="56"/>
  <c r="M288" i="56"/>
  <c r="L288" i="56"/>
  <c r="N287" i="56"/>
  <c r="M287" i="56"/>
  <c r="L287" i="56"/>
  <c r="N286" i="56"/>
  <c r="M286" i="56"/>
  <c r="L286" i="56"/>
  <c r="N285" i="56"/>
  <c r="M285" i="56"/>
  <c r="L285" i="56"/>
  <c r="N284" i="56"/>
  <c r="M284" i="56"/>
  <c r="L284" i="56"/>
  <c r="N283" i="56"/>
  <c r="M283" i="56"/>
  <c r="L283" i="56"/>
  <c r="N282" i="56"/>
  <c r="M282" i="56"/>
  <c r="L282" i="56"/>
  <c r="N281" i="56"/>
  <c r="M281" i="56"/>
  <c r="L281" i="56"/>
  <c r="N280" i="56"/>
  <c r="M280" i="56"/>
  <c r="L280" i="56"/>
  <c r="N279" i="56"/>
  <c r="M279" i="56"/>
  <c r="L279" i="56"/>
  <c r="N278" i="56"/>
  <c r="M278" i="56"/>
  <c r="L278" i="56"/>
  <c r="N277" i="56"/>
  <c r="M277" i="56"/>
  <c r="L277" i="56"/>
  <c r="N276" i="56"/>
  <c r="M276" i="56"/>
  <c r="L276" i="56"/>
  <c r="N275" i="56"/>
  <c r="M275" i="56"/>
  <c r="L275" i="56"/>
  <c r="N274" i="56"/>
  <c r="M274" i="56"/>
  <c r="L274" i="56"/>
  <c r="N273" i="56"/>
  <c r="M273" i="56"/>
  <c r="L273" i="56"/>
  <c r="N272" i="56"/>
  <c r="M272" i="56"/>
  <c r="L272" i="56"/>
  <c r="N271" i="56"/>
  <c r="M271" i="56"/>
  <c r="L271" i="56"/>
  <c r="N270" i="56"/>
  <c r="M270" i="56"/>
  <c r="L270" i="56"/>
  <c r="N269" i="56"/>
  <c r="M269" i="56"/>
  <c r="L269" i="56"/>
  <c r="N268" i="56"/>
  <c r="M268" i="56"/>
  <c r="L268" i="56"/>
  <c r="N267" i="56"/>
  <c r="M267" i="56"/>
  <c r="L267" i="56"/>
  <c r="N266" i="56"/>
  <c r="M266" i="56"/>
  <c r="L266" i="56"/>
  <c r="N265" i="56"/>
  <c r="M265" i="56"/>
  <c r="L265" i="56"/>
  <c r="N264" i="56"/>
  <c r="M264" i="56"/>
  <c r="L264" i="56"/>
  <c r="N263" i="56"/>
  <c r="M263" i="56"/>
  <c r="L263" i="56"/>
  <c r="N262" i="56"/>
  <c r="M262" i="56"/>
  <c r="L262" i="56"/>
  <c r="N261" i="56"/>
  <c r="M261" i="56"/>
  <c r="L261" i="56"/>
  <c r="N260" i="56"/>
  <c r="M260" i="56"/>
  <c r="L260" i="56"/>
  <c r="N259" i="56"/>
  <c r="M259" i="56"/>
  <c r="L259" i="56"/>
  <c r="N258" i="56"/>
  <c r="M258" i="56"/>
  <c r="L258" i="56"/>
  <c r="N257" i="56"/>
  <c r="M257" i="56"/>
  <c r="L257" i="56"/>
  <c r="N256" i="56"/>
  <c r="M256" i="56"/>
  <c r="L256" i="56"/>
  <c r="N255" i="56"/>
  <c r="M255" i="56"/>
  <c r="L255" i="56"/>
  <c r="N254" i="56"/>
  <c r="M254" i="56"/>
  <c r="L254" i="56"/>
  <c r="N253" i="56"/>
  <c r="M253" i="56"/>
  <c r="L253" i="56"/>
  <c r="N252" i="56"/>
  <c r="M252" i="56"/>
  <c r="L252" i="56"/>
  <c r="N251" i="56"/>
  <c r="M251" i="56"/>
  <c r="L251" i="56"/>
  <c r="N250" i="56"/>
  <c r="M250" i="56"/>
  <c r="L250" i="56"/>
  <c r="N249" i="56"/>
  <c r="M249" i="56"/>
  <c r="L249" i="56"/>
  <c r="N248" i="56"/>
  <c r="M248" i="56"/>
  <c r="L248" i="56"/>
  <c r="N247" i="56"/>
  <c r="M247" i="56"/>
  <c r="L247" i="56"/>
  <c r="N246" i="56"/>
  <c r="M246" i="56"/>
  <c r="L246" i="56"/>
  <c r="N245" i="56"/>
  <c r="M245" i="56"/>
  <c r="L245" i="56"/>
  <c r="N244" i="56"/>
  <c r="M244" i="56"/>
  <c r="L244" i="56"/>
  <c r="N243" i="56"/>
  <c r="M243" i="56"/>
  <c r="L243" i="56"/>
  <c r="N242" i="56"/>
  <c r="M242" i="56"/>
  <c r="L242" i="56"/>
  <c r="N241" i="56"/>
  <c r="M241" i="56"/>
  <c r="L241" i="56"/>
  <c r="N240" i="56"/>
  <c r="M240" i="56"/>
  <c r="L240" i="56"/>
  <c r="N239" i="56"/>
  <c r="M239" i="56"/>
  <c r="L239" i="56"/>
  <c r="N238" i="56"/>
  <c r="M238" i="56"/>
  <c r="L238" i="56"/>
  <c r="N237" i="56"/>
  <c r="M237" i="56"/>
  <c r="L237" i="56"/>
  <c r="N236" i="56"/>
  <c r="M236" i="56"/>
  <c r="L236" i="56"/>
  <c r="N235" i="56"/>
  <c r="M235" i="56"/>
  <c r="L235" i="56"/>
  <c r="N234" i="56"/>
  <c r="M234" i="56"/>
  <c r="L234" i="56"/>
  <c r="N233" i="56"/>
  <c r="M233" i="56"/>
  <c r="L233" i="56"/>
  <c r="N232" i="56"/>
  <c r="M232" i="56"/>
  <c r="L232" i="56"/>
  <c r="N231" i="56"/>
  <c r="M231" i="56"/>
  <c r="L231" i="56"/>
  <c r="N230" i="56"/>
  <c r="M230" i="56"/>
  <c r="L230" i="56"/>
  <c r="N229" i="56"/>
  <c r="M229" i="56"/>
  <c r="L229" i="56"/>
  <c r="N228" i="56"/>
  <c r="M228" i="56"/>
  <c r="L228" i="56"/>
  <c r="N227" i="56"/>
  <c r="M227" i="56"/>
  <c r="L227" i="56"/>
  <c r="N226" i="56"/>
  <c r="M226" i="56"/>
  <c r="L226" i="56"/>
  <c r="N225" i="56"/>
  <c r="M225" i="56"/>
  <c r="L225" i="56"/>
  <c r="N224" i="56"/>
  <c r="M224" i="56"/>
  <c r="L224" i="56"/>
  <c r="N223" i="56"/>
  <c r="M223" i="56"/>
  <c r="L223" i="56"/>
  <c r="N222" i="56"/>
  <c r="M222" i="56"/>
  <c r="L222" i="56"/>
  <c r="N221" i="56"/>
  <c r="M221" i="56"/>
  <c r="L221" i="56"/>
  <c r="N220" i="56"/>
  <c r="M220" i="56"/>
  <c r="L220" i="56"/>
  <c r="N219" i="56"/>
  <c r="M219" i="56"/>
  <c r="L219" i="56"/>
  <c r="N218" i="56"/>
  <c r="M218" i="56"/>
  <c r="L218" i="56"/>
  <c r="N217" i="56"/>
  <c r="M217" i="56"/>
  <c r="L217" i="56"/>
  <c r="N216" i="56"/>
  <c r="M216" i="56"/>
  <c r="L216" i="56"/>
  <c r="N215" i="56"/>
  <c r="M215" i="56"/>
  <c r="L215" i="56"/>
  <c r="N214" i="56"/>
  <c r="M214" i="56"/>
  <c r="L214" i="56"/>
  <c r="N213" i="56"/>
  <c r="M213" i="56"/>
  <c r="L213" i="56"/>
  <c r="N212" i="56"/>
  <c r="M212" i="56"/>
  <c r="L212" i="56"/>
  <c r="N211" i="56"/>
  <c r="M211" i="56"/>
  <c r="L211" i="56"/>
  <c r="N210" i="56"/>
  <c r="M210" i="56"/>
  <c r="L210" i="56"/>
  <c r="N209" i="56"/>
  <c r="M209" i="56"/>
  <c r="L209" i="56"/>
  <c r="N208" i="56"/>
  <c r="M208" i="56"/>
  <c r="L208" i="56"/>
  <c r="N207" i="56"/>
  <c r="M207" i="56"/>
  <c r="L207" i="56"/>
  <c r="N206" i="56"/>
  <c r="M206" i="56"/>
  <c r="L206" i="56"/>
  <c r="N205" i="56"/>
  <c r="M205" i="56"/>
  <c r="L205" i="56"/>
  <c r="N204" i="56"/>
  <c r="M204" i="56"/>
  <c r="L204" i="56"/>
  <c r="N203" i="56"/>
  <c r="M203" i="56"/>
  <c r="L203" i="56"/>
  <c r="N202" i="56"/>
  <c r="M202" i="56"/>
  <c r="L202" i="56"/>
  <c r="N201" i="56"/>
  <c r="M201" i="56"/>
  <c r="L201" i="56"/>
  <c r="N200" i="56"/>
  <c r="M200" i="56"/>
  <c r="L200" i="56"/>
  <c r="N199" i="56"/>
  <c r="M199" i="56"/>
  <c r="L199" i="56"/>
  <c r="N198" i="56"/>
  <c r="M198" i="56"/>
  <c r="L198" i="56"/>
  <c r="N197" i="56"/>
  <c r="M197" i="56"/>
  <c r="L197" i="56"/>
  <c r="N196" i="56"/>
  <c r="M196" i="56"/>
  <c r="L196" i="56"/>
  <c r="N195" i="56"/>
  <c r="M195" i="56"/>
  <c r="L195" i="56"/>
  <c r="N194" i="56"/>
  <c r="M194" i="56"/>
  <c r="L194" i="56"/>
  <c r="N193" i="56"/>
  <c r="M193" i="56"/>
  <c r="L193" i="56"/>
  <c r="N192" i="56"/>
  <c r="M192" i="56"/>
  <c r="L192" i="56"/>
  <c r="N191" i="56"/>
  <c r="M191" i="56"/>
  <c r="L191" i="56"/>
  <c r="N190" i="56"/>
  <c r="M190" i="56"/>
  <c r="L190" i="56"/>
  <c r="N189" i="56"/>
  <c r="M189" i="56"/>
  <c r="L189" i="56"/>
  <c r="N188" i="56"/>
  <c r="M188" i="56"/>
  <c r="L188" i="56"/>
  <c r="N187" i="56"/>
  <c r="M187" i="56"/>
  <c r="L187" i="56"/>
  <c r="N186" i="56"/>
  <c r="M186" i="56"/>
  <c r="L186" i="56"/>
  <c r="N185" i="56"/>
  <c r="M185" i="56"/>
  <c r="L185" i="56"/>
  <c r="N184" i="56"/>
  <c r="M184" i="56"/>
  <c r="L184" i="56"/>
  <c r="N183" i="56"/>
  <c r="M183" i="56"/>
  <c r="L183" i="56"/>
  <c r="N182" i="56"/>
  <c r="M182" i="56"/>
  <c r="L182" i="56"/>
  <c r="N181" i="56"/>
  <c r="M181" i="56"/>
  <c r="L181" i="56"/>
  <c r="N180" i="56"/>
  <c r="M180" i="56"/>
  <c r="L180" i="56"/>
  <c r="N179" i="56"/>
  <c r="M179" i="56"/>
  <c r="L179" i="56"/>
  <c r="N178" i="56"/>
  <c r="M178" i="56"/>
  <c r="L178" i="56"/>
  <c r="N177" i="56"/>
  <c r="M177" i="56"/>
  <c r="L177" i="56"/>
  <c r="N176" i="56"/>
  <c r="M176" i="56"/>
  <c r="L176" i="56"/>
  <c r="N175" i="56"/>
  <c r="M175" i="56"/>
  <c r="L175" i="56"/>
  <c r="N174" i="56"/>
  <c r="M174" i="56"/>
  <c r="L174" i="56"/>
  <c r="N173" i="56"/>
  <c r="M173" i="56"/>
  <c r="L173" i="56"/>
  <c r="N172" i="56"/>
  <c r="M172" i="56"/>
  <c r="L172" i="56"/>
  <c r="N171" i="56"/>
  <c r="M171" i="56"/>
  <c r="L171" i="56"/>
  <c r="N170" i="56"/>
  <c r="M170" i="56"/>
  <c r="L170" i="56"/>
  <c r="N169" i="56"/>
  <c r="M169" i="56"/>
  <c r="L169" i="56"/>
  <c r="N168" i="56"/>
  <c r="M168" i="56"/>
  <c r="L168" i="56"/>
  <c r="N167" i="56"/>
  <c r="M167" i="56"/>
  <c r="L167" i="56"/>
  <c r="N166" i="56"/>
  <c r="M166" i="56"/>
  <c r="L166" i="56"/>
  <c r="N165" i="56"/>
  <c r="M165" i="56"/>
  <c r="L165" i="56"/>
  <c r="N164" i="56"/>
  <c r="M164" i="56"/>
  <c r="L164" i="56"/>
  <c r="N163" i="56"/>
  <c r="M163" i="56"/>
  <c r="L163" i="56"/>
  <c r="N162" i="56"/>
  <c r="M162" i="56"/>
  <c r="L162" i="56"/>
  <c r="N161" i="56"/>
  <c r="M161" i="56"/>
  <c r="L161" i="56"/>
  <c r="N160" i="56"/>
  <c r="M160" i="56"/>
  <c r="L160" i="56"/>
  <c r="N159" i="56"/>
  <c r="M159" i="56"/>
  <c r="L159" i="56"/>
  <c r="N158" i="56"/>
  <c r="M158" i="56"/>
  <c r="L158" i="56"/>
  <c r="N157" i="56"/>
  <c r="M157" i="56"/>
  <c r="L157" i="56"/>
  <c r="N156" i="56"/>
  <c r="M156" i="56"/>
  <c r="L156" i="56"/>
  <c r="N155" i="56"/>
  <c r="M155" i="56"/>
  <c r="L155" i="56"/>
  <c r="N154" i="56"/>
  <c r="M154" i="56"/>
  <c r="L154" i="56"/>
  <c r="N153" i="56"/>
  <c r="M153" i="56"/>
  <c r="L153" i="56"/>
  <c r="N152" i="56"/>
  <c r="M152" i="56"/>
  <c r="L152" i="56"/>
  <c r="N151" i="56"/>
  <c r="M151" i="56"/>
  <c r="L151" i="56"/>
  <c r="N150" i="56"/>
  <c r="M150" i="56"/>
  <c r="L150" i="56"/>
  <c r="N149" i="56"/>
  <c r="M149" i="56"/>
  <c r="L149" i="56"/>
  <c r="N148" i="56"/>
  <c r="M148" i="56"/>
  <c r="L148" i="56"/>
  <c r="N147" i="56"/>
  <c r="M147" i="56"/>
  <c r="L147" i="56"/>
  <c r="N146" i="56"/>
  <c r="M146" i="56"/>
  <c r="L146" i="56"/>
  <c r="N145" i="56"/>
  <c r="M145" i="56"/>
  <c r="L145" i="56"/>
  <c r="N144" i="56"/>
  <c r="M144" i="56"/>
  <c r="L144" i="56"/>
  <c r="N143" i="56"/>
  <c r="M143" i="56"/>
  <c r="L143" i="56"/>
  <c r="N142" i="56"/>
  <c r="M142" i="56"/>
  <c r="L142" i="56"/>
  <c r="N141" i="56"/>
  <c r="M141" i="56"/>
  <c r="L141" i="56"/>
  <c r="N140" i="56"/>
  <c r="M140" i="56"/>
  <c r="L140" i="56"/>
  <c r="N139" i="56"/>
  <c r="M139" i="56"/>
  <c r="L139" i="56"/>
  <c r="N138" i="56"/>
  <c r="M138" i="56"/>
  <c r="L138" i="56"/>
  <c r="N137" i="56"/>
  <c r="M137" i="56"/>
  <c r="L137" i="56"/>
  <c r="N136" i="56"/>
  <c r="M136" i="56"/>
  <c r="L136" i="56"/>
  <c r="N135" i="56"/>
  <c r="M135" i="56"/>
  <c r="L135" i="56"/>
  <c r="N134" i="56"/>
  <c r="M134" i="56"/>
  <c r="L134" i="56"/>
  <c r="N133" i="56"/>
  <c r="M133" i="56"/>
  <c r="L133" i="56"/>
  <c r="N132" i="56"/>
  <c r="M132" i="56"/>
  <c r="L132" i="56"/>
  <c r="N131" i="56"/>
  <c r="M131" i="56"/>
  <c r="L131" i="56"/>
  <c r="N130" i="56"/>
  <c r="M130" i="56"/>
  <c r="L130" i="56"/>
  <c r="N129" i="56"/>
  <c r="M129" i="56"/>
  <c r="L129" i="56"/>
  <c r="N128" i="56"/>
  <c r="M128" i="56"/>
  <c r="L128" i="56"/>
  <c r="N127" i="56"/>
  <c r="M127" i="56"/>
  <c r="L127" i="56"/>
  <c r="N126" i="56"/>
  <c r="M126" i="56"/>
  <c r="L126" i="56"/>
  <c r="N125" i="56"/>
  <c r="M125" i="56"/>
  <c r="L125" i="56"/>
  <c r="N124" i="56"/>
  <c r="M124" i="56"/>
  <c r="L124" i="56"/>
  <c r="N123" i="56"/>
  <c r="M123" i="56"/>
  <c r="L123" i="56"/>
  <c r="N122" i="56"/>
  <c r="M122" i="56"/>
  <c r="L122" i="56"/>
  <c r="N121" i="56"/>
  <c r="M121" i="56"/>
  <c r="L121" i="56"/>
  <c r="N120" i="56"/>
  <c r="M120" i="56"/>
  <c r="L120" i="56"/>
  <c r="N119" i="56"/>
  <c r="M119" i="56"/>
  <c r="L119" i="56"/>
  <c r="N118" i="56"/>
  <c r="M118" i="56"/>
  <c r="L118" i="56"/>
  <c r="N117" i="56"/>
  <c r="M117" i="56"/>
  <c r="L117" i="56"/>
  <c r="N116" i="56"/>
  <c r="M116" i="56"/>
  <c r="L116" i="56"/>
  <c r="N115" i="56"/>
  <c r="M115" i="56"/>
  <c r="L115" i="56"/>
  <c r="N114" i="56"/>
  <c r="M114" i="56"/>
  <c r="L114" i="56"/>
  <c r="N113" i="56"/>
  <c r="M113" i="56"/>
  <c r="L113" i="56"/>
  <c r="N112" i="56"/>
  <c r="M112" i="56"/>
  <c r="L112" i="56"/>
  <c r="N111" i="56"/>
  <c r="M111" i="56"/>
  <c r="L111" i="56"/>
  <c r="N110" i="56"/>
  <c r="M110" i="56"/>
  <c r="L110" i="56"/>
  <c r="N109" i="56"/>
  <c r="M109" i="56"/>
  <c r="L109" i="56"/>
  <c r="N108" i="56"/>
  <c r="M108" i="56"/>
  <c r="L108" i="56"/>
  <c r="N107" i="56"/>
  <c r="M107" i="56"/>
  <c r="L107" i="56"/>
  <c r="N106" i="56"/>
  <c r="M106" i="56"/>
  <c r="L106" i="56"/>
  <c r="N105" i="56"/>
  <c r="M105" i="56"/>
  <c r="L105" i="56"/>
  <c r="N104" i="56"/>
  <c r="M104" i="56"/>
  <c r="L104" i="56"/>
  <c r="N103" i="56"/>
  <c r="M103" i="56"/>
  <c r="L103" i="56"/>
  <c r="N102" i="56"/>
  <c r="M102" i="56"/>
  <c r="L102" i="56"/>
  <c r="N101" i="56"/>
  <c r="M101" i="56"/>
  <c r="L101" i="56"/>
  <c r="N100" i="56"/>
  <c r="M100" i="56"/>
  <c r="L100" i="56"/>
  <c r="N99" i="56"/>
  <c r="M99" i="56"/>
  <c r="L99" i="56"/>
  <c r="N98" i="56"/>
  <c r="M98" i="56"/>
  <c r="L98" i="56"/>
  <c r="N97" i="56"/>
  <c r="M97" i="56"/>
  <c r="L97" i="56"/>
  <c r="N96" i="56"/>
  <c r="M96" i="56"/>
  <c r="L96" i="56"/>
  <c r="N95" i="56"/>
  <c r="M95" i="56"/>
  <c r="L95" i="56"/>
  <c r="N94" i="56"/>
  <c r="M94" i="56"/>
  <c r="L94" i="56"/>
  <c r="N93" i="56"/>
  <c r="M93" i="56"/>
  <c r="L93" i="56"/>
  <c r="N92" i="56"/>
  <c r="M92" i="56"/>
  <c r="L92" i="56"/>
  <c r="N91" i="56"/>
  <c r="M91" i="56"/>
  <c r="L91" i="56"/>
  <c r="N90" i="56"/>
  <c r="M90" i="56"/>
  <c r="L90" i="56"/>
  <c r="N89" i="56"/>
  <c r="M89" i="56"/>
  <c r="L89" i="56"/>
  <c r="N88" i="56"/>
  <c r="M88" i="56"/>
  <c r="L88" i="56"/>
  <c r="N87" i="56"/>
  <c r="M87" i="56"/>
  <c r="L87" i="56"/>
  <c r="N86" i="56"/>
  <c r="M86" i="56"/>
  <c r="L86" i="56"/>
  <c r="N85" i="56"/>
  <c r="M85" i="56"/>
  <c r="L85" i="56"/>
  <c r="N84" i="56"/>
  <c r="M84" i="56"/>
  <c r="L84" i="56"/>
  <c r="N83" i="56"/>
  <c r="M83" i="56"/>
  <c r="L83" i="56"/>
  <c r="N82" i="56"/>
  <c r="M82" i="56"/>
  <c r="L82" i="56"/>
  <c r="N81" i="56"/>
  <c r="M81" i="56"/>
  <c r="L81" i="56"/>
  <c r="N80" i="56"/>
  <c r="M80" i="56"/>
  <c r="L80" i="56"/>
  <c r="N79" i="56"/>
  <c r="M79" i="56"/>
  <c r="L79" i="56"/>
  <c r="N78" i="56"/>
  <c r="M78" i="56"/>
  <c r="L78" i="56"/>
  <c r="N77" i="56"/>
  <c r="M77" i="56"/>
  <c r="L77" i="56"/>
  <c r="N76" i="56"/>
  <c r="M76" i="56"/>
  <c r="L76" i="56"/>
  <c r="N75" i="56"/>
  <c r="M75" i="56"/>
  <c r="L75" i="56"/>
  <c r="N74" i="56"/>
  <c r="M74" i="56"/>
  <c r="L74" i="56"/>
  <c r="N73" i="56"/>
  <c r="M73" i="56"/>
  <c r="L73" i="56"/>
  <c r="N72" i="56"/>
  <c r="M72" i="56"/>
  <c r="L72" i="56"/>
  <c r="N71" i="56"/>
  <c r="M71" i="56"/>
  <c r="L71" i="56"/>
  <c r="N70" i="56"/>
  <c r="M70" i="56"/>
  <c r="L70" i="56"/>
  <c r="N69" i="56"/>
  <c r="M69" i="56"/>
  <c r="L69" i="56"/>
  <c r="N68" i="56"/>
  <c r="M68" i="56"/>
  <c r="L68" i="56"/>
  <c r="N67" i="56"/>
  <c r="M67" i="56"/>
  <c r="L67" i="56"/>
  <c r="N66" i="56"/>
  <c r="M66" i="56"/>
  <c r="L66" i="56"/>
  <c r="N65" i="56"/>
  <c r="M65" i="56"/>
  <c r="L65" i="56"/>
  <c r="N64" i="56"/>
  <c r="M64" i="56"/>
  <c r="L64" i="56"/>
  <c r="N63" i="56"/>
  <c r="M63" i="56"/>
  <c r="L63" i="56"/>
  <c r="N62" i="56"/>
  <c r="M62" i="56"/>
  <c r="L62" i="56"/>
  <c r="N61" i="56"/>
  <c r="M61" i="56"/>
  <c r="L61" i="56"/>
  <c r="N60" i="56"/>
  <c r="M60" i="56"/>
  <c r="L60" i="56"/>
  <c r="N59" i="56"/>
  <c r="M59" i="56"/>
  <c r="L59" i="56"/>
  <c r="N58" i="56"/>
  <c r="M58" i="56"/>
  <c r="L58" i="56"/>
  <c r="N57" i="56"/>
  <c r="M57" i="56"/>
  <c r="L57" i="56"/>
  <c r="N56" i="56"/>
  <c r="M56" i="56"/>
  <c r="L56" i="56"/>
  <c r="N55" i="56"/>
  <c r="M55" i="56"/>
  <c r="L55" i="56"/>
  <c r="N54" i="56"/>
  <c r="M54" i="56"/>
  <c r="L54" i="56"/>
  <c r="N53" i="56"/>
  <c r="M53" i="56"/>
  <c r="L53" i="56"/>
  <c r="N52" i="56"/>
  <c r="M52" i="56"/>
  <c r="L52" i="56"/>
  <c r="N51" i="56"/>
  <c r="M51" i="56"/>
  <c r="L51" i="56"/>
  <c r="N50" i="56"/>
  <c r="M50" i="56"/>
  <c r="L50" i="56"/>
  <c r="N49" i="56"/>
  <c r="M49" i="56"/>
  <c r="L49" i="56"/>
  <c r="N48" i="56"/>
  <c r="M48" i="56"/>
  <c r="L48" i="56"/>
  <c r="N47" i="56"/>
  <c r="M47" i="56"/>
  <c r="L47" i="56"/>
  <c r="N46" i="56"/>
  <c r="M46" i="56"/>
  <c r="L46" i="56"/>
  <c r="N45" i="56"/>
  <c r="M45" i="56"/>
  <c r="L45" i="56"/>
  <c r="N44" i="56"/>
  <c r="M44" i="56"/>
  <c r="L44" i="56"/>
  <c r="N43" i="56"/>
  <c r="M43" i="56"/>
  <c r="L43" i="56"/>
  <c r="N42" i="56"/>
  <c r="M42" i="56"/>
  <c r="L42" i="56"/>
  <c r="N41" i="56"/>
  <c r="M41" i="56"/>
  <c r="L41" i="56"/>
  <c r="N40" i="56"/>
  <c r="M40" i="56"/>
  <c r="L40" i="56"/>
  <c r="N39" i="56"/>
  <c r="M39" i="56"/>
  <c r="L39" i="56"/>
  <c r="N38" i="56"/>
  <c r="M38" i="56"/>
  <c r="L38" i="56"/>
  <c r="N37" i="56"/>
  <c r="M37" i="56"/>
  <c r="L37" i="56"/>
  <c r="N36" i="56"/>
  <c r="M36" i="56"/>
  <c r="L36" i="56"/>
  <c r="N35" i="56"/>
  <c r="M35" i="56"/>
  <c r="L35" i="56"/>
  <c r="N34" i="56"/>
  <c r="M34" i="56"/>
  <c r="L34" i="56"/>
  <c r="N33" i="56"/>
  <c r="M33" i="56"/>
  <c r="L33" i="56"/>
  <c r="N32" i="56"/>
  <c r="M32" i="56"/>
  <c r="L32" i="56"/>
  <c r="N31" i="56"/>
  <c r="M31" i="56"/>
  <c r="L31" i="56"/>
  <c r="N30" i="56"/>
  <c r="M30" i="56"/>
  <c r="L30" i="56"/>
  <c r="N29" i="56"/>
  <c r="M29" i="56"/>
  <c r="L29" i="56"/>
  <c r="N28" i="56"/>
  <c r="M28" i="56"/>
  <c r="L28" i="56"/>
  <c r="N27" i="56"/>
  <c r="M27" i="56"/>
  <c r="L27" i="56"/>
  <c r="N26" i="56"/>
  <c r="M26" i="56"/>
  <c r="L26" i="56"/>
  <c r="N25" i="56"/>
  <c r="M25" i="56"/>
  <c r="L25" i="56"/>
  <c r="N24" i="56"/>
  <c r="M24" i="56"/>
  <c r="L24" i="56"/>
  <c r="N23" i="56"/>
  <c r="M23" i="56"/>
  <c r="L23" i="56"/>
  <c r="L9" i="56"/>
  <c r="M7" i="55"/>
  <c r="L7" i="55"/>
  <c r="K7" i="55"/>
  <c r="J7" i="55"/>
  <c r="I7" i="55"/>
  <c r="H9" i="56" l="1"/>
  <c r="H37" i="56"/>
  <c r="G9" i="57"/>
  <c r="K11" i="57"/>
  <c r="K12" i="57"/>
  <c r="K13" i="57"/>
  <c r="K14" i="57"/>
  <c r="K18" i="57"/>
  <c r="K19" i="57"/>
  <c r="K27" i="57"/>
  <c r="K29" i="57"/>
  <c r="K31" i="57"/>
  <c r="H10" i="57"/>
  <c r="H11" i="57"/>
  <c r="H12" i="57"/>
  <c r="H13" i="57"/>
  <c r="H14" i="57"/>
  <c r="H15" i="57"/>
  <c r="H16" i="57"/>
  <c r="H17" i="57"/>
  <c r="H18" i="57"/>
  <c r="H19" i="57"/>
  <c r="H20" i="57"/>
  <c r="H21" i="57"/>
  <c r="H22" i="57"/>
  <c r="H23" i="57"/>
  <c r="H24" i="57"/>
  <c r="H25" i="57"/>
  <c r="H26" i="57"/>
  <c r="H27" i="57"/>
  <c r="H28" i="57"/>
  <c r="H29" i="57"/>
  <c r="H30" i="57"/>
  <c r="H31" i="57"/>
  <c r="H32" i="57"/>
  <c r="H33" i="57"/>
  <c r="H34" i="57"/>
  <c r="G10" i="57"/>
  <c r="G11" i="57"/>
  <c r="G12" i="57"/>
  <c r="G13" i="57"/>
  <c r="G14" i="57"/>
  <c r="G15" i="57"/>
  <c r="G16" i="57"/>
  <c r="G17" i="57"/>
  <c r="G18" i="57"/>
  <c r="G19" i="57"/>
  <c r="G20" i="57"/>
  <c r="G21" i="57"/>
  <c r="G22" i="57"/>
  <c r="G23" i="57"/>
  <c r="G24" i="57"/>
  <c r="G25" i="57"/>
  <c r="G26" i="57"/>
  <c r="G27" i="57"/>
  <c r="G28" i="57"/>
  <c r="G29" i="57"/>
  <c r="G30" i="57"/>
  <c r="G31" i="57"/>
  <c r="G32" i="57"/>
  <c r="G33" i="57"/>
  <c r="G34" i="57"/>
  <c r="F10" i="57"/>
  <c r="F11" i="57"/>
  <c r="F12" i="57"/>
  <c r="F13" i="57"/>
  <c r="F14" i="57"/>
  <c r="F15" i="57"/>
  <c r="F16" i="57"/>
  <c r="F17" i="57"/>
  <c r="F18" i="57"/>
  <c r="F19" i="57"/>
  <c r="F20" i="57"/>
  <c r="F21" i="57"/>
  <c r="F22" i="57"/>
  <c r="F23" i="57"/>
  <c r="F24" i="57"/>
  <c r="F25" i="57"/>
  <c r="F26" i="57"/>
  <c r="F27" i="57"/>
  <c r="F28" i="57"/>
  <c r="F29" i="57"/>
  <c r="F30" i="57"/>
  <c r="F31" i="57"/>
  <c r="F32" i="57"/>
  <c r="F33" i="57"/>
  <c r="F34" i="57"/>
  <c r="E10" i="57"/>
  <c r="E11" i="57"/>
  <c r="E12" i="57"/>
  <c r="E13" i="57"/>
  <c r="E14" i="57"/>
  <c r="E15" i="57"/>
  <c r="E16" i="57"/>
  <c r="E17" i="57"/>
  <c r="E18" i="57"/>
  <c r="E19" i="57"/>
  <c r="E20" i="57"/>
  <c r="E21" i="57"/>
  <c r="E22" i="57"/>
  <c r="E23" i="57"/>
  <c r="E24" i="57"/>
  <c r="E25" i="57"/>
  <c r="E26" i="57"/>
  <c r="E27" i="57"/>
  <c r="E28" i="57"/>
  <c r="E29" i="57"/>
  <c r="E30" i="57"/>
  <c r="E31" i="57"/>
  <c r="E32" i="57"/>
  <c r="E33" i="57"/>
  <c r="E34" i="57"/>
  <c r="D11" i="57"/>
  <c r="D12" i="57"/>
  <c r="D13" i="57"/>
  <c r="D14" i="57"/>
  <c r="D18" i="57"/>
  <c r="D19" i="57"/>
  <c r="D27" i="57"/>
  <c r="C11" i="57"/>
  <c r="M11" i="57" s="1"/>
  <c r="C12" i="57"/>
  <c r="M12" i="57" s="1"/>
  <c r="C13" i="57"/>
  <c r="M13" i="57" s="1"/>
  <c r="C14" i="57"/>
  <c r="M14" i="57" s="1"/>
  <c r="C22" i="57"/>
  <c r="M22" i="57" s="1"/>
  <c r="C23" i="57"/>
  <c r="M23" i="57" s="1"/>
  <c r="C24" i="57"/>
  <c r="M24" i="57" s="1"/>
  <c r="B362" i="56"/>
  <c r="K34" i="57" s="1"/>
  <c r="B348" i="56"/>
  <c r="K33" i="57" s="1"/>
  <c r="B334" i="56"/>
  <c r="K32" i="57" s="1"/>
  <c r="B320" i="56"/>
  <c r="D31" i="57" s="1"/>
  <c r="B306" i="56"/>
  <c r="D30" i="57" s="1"/>
  <c r="B292" i="56"/>
  <c r="C29" i="57" s="1"/>
  <c r="M29" i="57" s="1"/>
  <c r="B278" i="56"/>
  <c r="K28" i="57" s="1"/>
  <c r="B264" i="56"/>
  <c r="C27" i="57" s="1"/>
  <c r="M27" i="57" s="1"/>
  <c r="B250" i="56"/>
  <c r="C26" i="57" s="1"/>
  <c r="M26" i="57" s="1"/>
  <c r="B236" i="56"/>
  <c r="C25" i="57" s="1"/>
  <c r="M25" i="57" s="1"/>
  <c r="B222" i="56"/>
  <c r="K24" i="57" s="1"/>
  <c r="B208" i="56"/>
  <c r="K23" i="57" s="1"/>
  <c r="B194" i="56"/>
  <c r="K22" i="57" s="1"/>
  <c r="B180" i="56"/>
  <c r="C21" i="57" s="1"/>
  <c r="M21" i="57" s="1"/>
  <c r="B166" i="56"/>
  <c r="C20" i="57" s="1"/>
  <c r="M20" i="57" s="1"/>
  <c r="B152" i="56"/>
  <c r="C19" i="57" s="1"/>
  <c r="M19" i="57" s="1"/>
  <c r="B138" i="56"/>
  <c r="C18" i="57" s="1"/>
  <c r="M18" i="57" s="1"/>
  <c r="B124" i="56"/>
  <c r="C17" i="57" s="1"/>
  <c r="M17" i="57" s="1"/>
  <c r="B110" i="56"/>
  <c r="C16" i="57" s="1"/>
  <c r="M16" i="57" s="1"/>
  <c r="B96" i="56"/>
  <c r="C15" i="57" s="1"/>
  <c r="M15" i="57" s="1"/>
  <c r="B82" i="56"/>
  <c r="B68" i="56"/>
  <c r="B54" i="56"/>
  <c r="B40" i="56"/>
  <c r="B26" i="56"/>
  <c r="C10" i="57" s="1"/>
  <c r="M10" i="57" s="1"/>
  <c r="B12" i="56"/>
  <c r="H359" i="56"/>
  <c r="C372" i="56" s="1"/>
  <c r="H345" i="56"/>
  <c r="C358" i="56" s="1"/>
  <c r="H331" i="56"/>
  <c r="C344" i="56" s="1"/>
  <c r="H317" i="56"/>
  <c r="C330" i="56" s="1"/>
  <c r="H303" i="56"/>
  <c r="C316" i="56" s="1"/>
  <c r="H289" i="56"/>
  <c r="H275" i="56"/>
  <c r="H261" i="56"/>
  <c r="H247" i="56"/>
  <c r="H233" i="56"/>
  <c r="H219" i="56"/>
  <c r="H205" i="56"/>
  <c r="H191" i="56"/>
  <c r="H177" i="56"/>
  <c r="H163" i="56"/>
  <c r="H149" i="56"/>
  <c r="H135" i="56"/>
  <c r="H121" i="56"/>
  <c r="H107" i="56"/>
  <c r="H93" i="56"/>
  <c r="H79" i="56"/>
  <c r="H65" i="56"/>
  <c r="H51" i="56"/>
  <c r="H23" i="56"/>
  <c r="M108" i="52"/>
  <c r="M107" i="52"/>
  <c r="M106" i="52"/>
  <c r="M105" i="52"/>
  <c r="M104" i="52"/>
  <c r="M103" i="52"/>
  <c r="M102" i="52"/>
  <c r="M101" i="52"/>
  <c r="M100" i="52"/>
  <c r="M99" i="52"/>
  <c r="M98" i="52"/>
  <c r="M97" i="52"/>
  <c r="M96" i="52"/>
  <c r="M95" i="52"/>
  <c r="M94" i="52"/>
  <c r="M93" i="52"/>
  <c r="M92" i="52"/>
  <c r="M91" i="52"/>
  <c r="M90" i="52"/>
  <c r="M89" i="52"/>
  <c r="M88" i="52"/>
  <c r="M87" i="52"/>
  <c r="M86" i="52"/>
  <c r="M85" i="52"/>
  <c r="M84" i="52"/>
  <c r="M83" i="52"/>
  <c r="M82" i="52"/>
  <c r="M81" i="52"/>
  <c r="M80" i="52"/>
  <c r="M79" i="52"/>
  <c r="M78" i="52"/>
  <c r="M77" i="52"/>
  <c r="M76" i="52"/>
  <c r="M75" i="52"/>
  <c r="M74" i="52"/>
  <c r="M73" i="52"/>
  <c r="M72" i="52"/>
  <c r="M71" i="52"/>
  <c r="M70" i="52"/>
  <c r="M69" i="52"/>
  <c r="M68" i="52"/>
  <c r="M67" i="52"/>
  <c r="M66" i="52"/>
  <c r="M65" i="52"/>
  <c r="M64" i="52"/>
  <c r="M63" i="52"/>
  <c r="M62" i="52"/>
  <c r="M61" i="52"/>
  <c r="M60" i="52"/>
  <c r="M59" i="52"/>
  <c r="M58" i="52"/>
  <c r="M57" i="52"/>
  <c r="M56" i="52"/>
  <c r="M55" i="52"/>
  <c r="M54" i="52"/>
  <c r="M53" i="52"/>
  <c r="M52" i="52"/>
  <c r="M51" i="52"/>
  <c r="M50" i="52"/>
  <c r="M49" i="52"/>
  <c r="M48" i="52"/>
  <c r="M47" i="52"/>
  <c r="M46" i="52"/>
  <c r="M45" i="52"/>
  <c r="M44" i="52"/>
  <c r="M43" i="52"/>
  <c r="M42" i="52"/>
  <c r="M41" i="52"/>
  <c r="M40" i="52"/>
  <c r="M39" i="52"/>
  <c r="M38" i="52"/>
  <c r="M37" i="52"/>
  <c r="M36" i="52"/>
  <c r="M35" i="52"/>
  <c r="M34" i="52"/>
  <c r="M33" i="52"/>
  <c r="M32" i="52"/>
  <c r="M31" i="52"/>
  <c r="M30" i="52"/>
  <c r="M29" i="52"/>
  <c r="M28" i="52"/>
  <c r="M27" i="52"/>
  <c r="M26" i="52"/>
  <c r="M25" i="52"/>
  <c r="M24" i="52"/>
  <c r="M23" i="52"/>
  <c r="M22" i="52"/>
  <c r="M21" i="52"/>
  <c r="M20" i="52"/>
  <c r="M19" i="52"/>
  <c r="M18" i="52"/>
  <c r="M17" i="52"/>
  <c r="M16" i="52"/>
  <c r="M15" i="52"/>
  <c r="M14" i="52"/>
  <c r="M12" i="52"/>
  <c r="M11" i="52"/>
  <c r="M10" i="52"/>
  <c r="M9" i="52"/>
  <c r="M8" i="52"/>
  <c r="M7" i="52"/>
  <c r="M6" i="52"/>
  <c r="M5" i="52"/>
  <c r="N108" i="52"/>
  <c r="N107" i="52"/>
  <c r="N106" i="52"/>
  <c r="N105" i="52"/>
  <c r="N104" i="52"/>
  <c r="N103" i="52"/>
  <c r="N102" i="52"/>
  <c r="N101" i="52"/>
  <c r="N100" i="52"/>
  <c r="N99" i="52"/>
  <c r="N98" i="52"/>
  <c r="N97" i="52"/>
  <c r="N96" i="52"/>
  <c r="N95" i="52"/>
  <c r="N94" i="52"/>
  <c r="N93" i="52"/>
  <c r="N92" i="52"/>
  <c r="N91" i="52"/>
  <c r="N90" i="52"/>
  <c r="N89" i="52"/>
  <c r="N88" i="52"/>
  <c r="N87" i="52"/>
  <c r="N86" i="52"/>
  <c r="N85" i="52"/>
  <c r="N84" i="52"/>
  <c r="N83" i="52"/>
  <c r="N82" i="52"/>
  <c r="N81" i="52"/>
  <c r="N80" i="52"/>
  <c r="N79" i="52"/>
  <c r="N78" i="52"/>
  <c r="N77" i="52"/>
  <c r="N76" i="52"/>
  <c r="N75" i="52"/>
  <c r="N74" i="52"/>
  <c r="N73" i="52"/>
  <c r="N72" i="52"/>
  <c r="N71" i="52"/>
  <c r="N70" i="52"/>
  <c r="N69" i="52"/>
  <c r="N68" i="52"/>
  <c r="N67" i="52"/>
  <c r="N66" i="52"/>
  <c r="N65" i="52"/>
  <c r="N64" i="52"/>
  <c r="N63" i="52"/>
  <c r="N62" i="52"/>
  <c r="N61" i="52"/>
  <c r="N60" i="52"/>
  <c r="N59" i="52"/>
  <c r="N58" i="52"/>
  <c r="N57" i="52"/>
  <c r="N56" i="52"/>
  <c r="N55" i="52"/>
  <c r="N54" i="52"/>
  <c r="N53" i="52"/>
  <c r="N52" i="52"/>
  <c r="N51" i="52"/>
  <c r="N50" i="52"/>
  <c r="N49" i="52"/>
  <c r="N48" i="52"/>
  <c r="N47" i="52"/>
  <c r="N46" i="52"/>
  <c r="N45" i="52"/>
  <c r="N44" i="52"/>
  <c r="N43" i="52"/>
  <c r="N42" i="52"/>
  <c r="N41" i="52"/>
  <c r="N40" i="52"/>
  <c r="N39" i="52"/>
  <c r="N38" i="52"/>
  <c r="N37" i="52"/>
  <c r="N36" i="52"/>
  <c r="N35" i="52"/>
  <c r="N34" i="52"/>
  <c r="N33" i="52"/>
  <c r="N32" i="52"/>
  <c r="N31" i="52"/>
  <c r="N30" i="52"/>
  <c r="N29" i="52"/>
  <c r="N28" i="52"/>
  <c r="N27" i="52"/>
  <c r="N26" i="52"/>
  <c r="N25" i="52"/>
  <c r="N24" i="52"/>
  <c r="N23" i="52"/>
  <c r="N22" i="52"/>
  <c r="N21" i="52"/>
  <c r="N20" i="52"/>
  <c r="N19" i="52"/>
  <c r="N18" i="52"/>
  <c r="N17" i="52"/>
  <c r="N16" i="52"/>
  <c r="N15" i="52"/>
  <c r="N14" i="52"/>
  <c r="N13" i="52"/>
  <c r="M13" i="52" s="1"/>
  <c r="N12" i="52"/>
  <c r="N11" i="52"/>
  <c r="N10" i="52"/>
  <c r="N9" i="52"/>
  <c r="N8" i="52"/>
  <c r="N7" i="52"/>
  <c r="N6" i="52"/>
  <c r="N5" i="52"/>
  <c r="N4" i="52"/>
  <c r="M4" i="52" s="1"/>
  <c r="AA396" i="56"/>
  <c r="AA395" i="56"/>
  <c r="AA394" i="56"/>
  <c r="AA393" i="56"/>
  <c r="AA392" i="56"/>
  <c r="AA391" i="56"/>
  <c r="AA390" i="56"/>
  <c r="AA389" i="56"/>
  <c r="AA388" i="56"/>
  <c r="AA387" i="56"/>
  <c r="AA386" i="56"/>
  <c r="AA385" i="56"/>
  <c r="AA384" i="56"/>
  <c r="AA383" i="56"/>
  <c r="AA382" i="56"/>
  <c r="AA381" i="56"/>
  <c r="AA380" i="56"/>
  <c r="AA379" i="56"/>
  <c r="AA378" i="56"/>
  <c r="AA377" i="56"/>
  <c r="Z379" i="56"/>
  <c r="Z378" i="56"/>
  <c r="D29" i="57" l="1"/>
  <c r="D28" i="57"/>
  <c r="C36" i="56"/>
  <c r="R28" i="56"/>
  <c r="R26" i="56"/>
  <c r="R24" i="56"/>
  <c r="R25" i="56"/>
  <c r="R35" i="56"/>
  <c r="R29" i="56"/>
  <c r="R34" i="56"/>
  <c r="R33" i="56"/>
  <c r="R32" i="56"/>
  <c r="R30" i="56"/>
  <c r="R27" i="56"/>
  <c r="R31" i="56"/>
  <c r="D26" i="57"/>
  <c r="K26" i="57"/>
  <c r="R56" i="56"/>
  <c r="R54" i="56"/>
  <c r="C64" i="56"/>
  <c r="R52" i="56"/>
  <c r="R63" i="56"/>
  <c r="R53" i="56"/>
  <c r="R62" i="56"/>
  <c r="R61" i="56"/>
  <c r="R60" i="56"/>
  <c r="R59" i="56"/>
  <c r="R58" i="56"/>
  <c r="R57" i="56"/>
  <c r="R55" i="56"/>
  <c r="D25" i="57"/>
  <c r="K25" i="57"/>
  <c r="R76" i="56"/>
  <c r="R75" i="56"/>
  <c r="R74" i="56"/>
  <c r="C78" i="56"/>
  <c r="R73" i="56"/>
  <c r="R72" i="56"/>
  <c r="R77" i="56"/>
  <c r="R71" i="56"/>
  <c r="R70" i="56"/>
  <c r="R66" i="56"/>
  <c r="R69" i="56"/>
  <c r="R68" i="56"/>
  <c r="R67" i="56"/>
  <c r="D24" i="57"/>
  <c r="R91" i="56"/>
  <c r="R80" i="56"/>
  <c r="R84" i="56"/>
  <c r="R83" i="56"/>
  <c r="R82" i="56"/>
  <c r="R90" i="56"/>
  <c r="R89" i="56"/>
  <c r="R88" i="56"/>
  <c r="R87" i="56"/>
  <c r="R86" i="56"/>
  <c r="R85" i="56"/>
  <c r="R81" i="56"/>
  <c r="C92" i="56"/>
  <c r="C28" i="57"/>
  <c r="M28" i="57" s="1"/>
  <c r="D23" i="57"/>
  <c r="R104" i="56"/>
  <c r="R103" i="56"/>
  <c r="R102" i="56"/>
  <c r="C106" i="56"/>
  <c r="R101" i="56"/>
  <c r="R100" i="56"/>
  <c r="R99" i="56"/>
  <c r="R98" i="56"/>
  <c r="R94" i="56"/>
  <c r="R97" i="56"/>
  <c r="R96" i="56"/>
  <c r="R95" i="56"/>
  <c r="R105" i="56"/>
  <c r="D22" i="57"/>
  <c r="R108" i="56"/>
  <c r="R112" i="56"/>
  <c r="R110" i="56"/>
  <c r="R119" i="56"/>
  <c r="R111" i="56"/>
  <c r="R113" i="56"/>
  <c r="R118" i="56"/>
  <c r="R117" i="56"/>
  <c r="R116" i="56"/>
  <c r="R114" i="56"/>
  <c r="R115" i="56"/>
  <c r="C120" i="56"/>
  <c r="R109" i="56"/>
  <c r="D21" i="57"/>
  <c r="K21" i="57"/>
  <c r="R132" i="56"/>
  <c r="R131" i="56"/>
  <c r="R130" i="56"/>
  <c r="R122" i="56"/>
  <c r="C134" i="56"/>
  <c r="R129" i="56"/>
  <c r="R128" i="56"/>
  <c r="R127" i="56"/>
  <c r="R126" i="56"/>
  <c r="R125" i="56"/>
  <c r="R124" i="56"/>
  <c r="R123" i="56"/>
  <c r="R133" i="56"/>
  <c r="D20" i="57"/>
  <c r="K20" i="57"/>
  <c r="D17" i="57"/>
  <c r="K17" i="57"/>
  <c r="R188" i="56"/>
  <c r="R187" i="56"/>
  <c r="R189" i="56"/>
  <c r="R186" i="56"/>
  <c r="R185" i="56"/>
  <c r="R184" i="56"/>
  <c r="R183" i="56"/>
  <c r="R182" i="56"/>
  <c r="R181" i="56"/>
  <c r="R180" i="56"/>
  <c r="R178" i="56"/>
  <c r="R179" i="56"/>
  <c r="C190" i="56"/>
  <c r="D16" i="57"/>
  <c r="K16" i="57"/>
  <c r="R203" i="56"/>
  <c r="R196" i="56"/>
  <c r="R193" i="56"/>
  <c r="R197" i="56"/>
  <c r="R194" i="56"/>
  <c r="R192" i="56"/>
  <c r="R195" i="56"/>
  <c r="C204" i="56"/>
  <c r="R202" i="56"/>
  <c r="R201" i="56"/>
  <c r="R200" i="56"/>
  <c r="R199" i="56"/>
  <c r="R198" i="56"/>
  <c r="D15" i="57"/>
  <c r="K15" i="57"/>
  <c r="R216" i="56"/>
  <c r="R215" i="56"/>
  <c r="R214" i="56"/>
  <c r="R213" i="56"/>
  <c r="R212" i="56"/>
  <c r="R211" i="56"/>
  <c r="R206" i="56"/>
  <c r="R210" i="56"/>
  <c r="R209" i="56"/>
  <c r="C218" i="56"/>
  <c r="R208" i="56"/>
  <c r="R207" i="56"/>
  <c r="R217" i="56"/>
  <c r="C232" i="56"/>
  <c r="R225" i="56"/>
  <c r="R222" i="56"/>
  <c r="R223" i="56"/>
  <c r="R221" i="56"/>
  <c r="R231" i="56"/>
  <c r="R220" i="56"/>
  <c r="R230" i="56"/>
  <c r="R229" i="56"/>
  <c r="R228" i="56"/>
  <c r="R227" i="56"/>
  <c r="R226" i="56"/>
  <c r="R224" i="56"/>
  <c r="R244" i="56"/>
  <c r="R243" i="56"/>
  <c r="R242" i="56"/>
  <c r="R241" i="56"/>
  <c r="R240" i="56"/>
  <c r="R239" i="56"/>
  <c r="R238" i="56"/>
  <c r="R237" i="56"/>
  <c r="R236" i="56"/>
  <c r="C246" i="56"/>
  <c r="R235" i="56"/>
  <c r="R234" i="56"/>
  <c r="R245" i="56"/>
  <c r="R253" i="56"/>
  <c r="R259" i="56"/>
  <c r="R250" i="56"/>
  <c r="R252" i="56"/>
  <c r="R249" i="56"/>
  <c r="R248" i="56"/>
  <c r="C260" i="56"/>
  <c r="R251" i="56"/>
  <c r="R258" i="56"/>
  <c r="R257" i="56"/>
  <c r="R256" i="56"/>
  <c r="R254" i="56"/>
  <c r="R255" i="56"/>
  <c r="R160" i="56"/>
  <c r="R159" i="56"/>
  <c r="R158" i="56"/>
  <c r="R157" i="56"/>
  <c r="R156" i="56"/>
  <c r="R155" i="56"/>
  <c r="R154" i="56"/>
  <c r="R153" i="56"/>
  <c r="R150" i="56"/>
  <c r="R152" i="56"/>
  <c r="R151" i="56"/>
  <c r="C162" i="56"/>
  <c r="R161" i="56"/>
  <c r="R166" i="56"/>
  <c r="R175" i="56"/>
  <c r="R169" i="56"/>
  <c r="R165" i="56"/>
  <c r="R167" i="56"/>
  <c r="R164" i="56"/>
  <c r="R168" i="56"/>
  <c r="R174" i="56"/>
  <c r="R173" i="56"/>
  <c r="C176" i="56"/>
  <c r="R172" i="56"/>
  <c r="R170" i="56"/>
  <c r="R171" i="56"/>
  <c r="R272" i="56"/>
  <c r="R262" i="56"/>
  <c r="R271" i="56"/>
  <c r="R270" i="56"/>
  <c r="R269" i="56"/>
  <c r="R268" i="56"/>
  <c r="R273" i="56"/>
  <c r="R267" i="56"/>
  <c r="R266" i="56"/>
  <c r="C274" i="56"/>
  <c r="R265" i="56"/>
  <c r="R264" i="56"/>
  <c r="R263" i="56"/>
  <c r="R281" i="56"/>
  <c r="R277" i="56"/>
  <c r="R279" i="56"/>
  <c r="C288" i="56"/>
  <c r="R287" i="56"/>
  <c r="R280" i="56"/>
  <c r="R278" i="56"/>
  <c r="R286" i="56"/>
  <c r="R285" i="56"/>
  <c r="R284" i="56"/>
  <c r="R283" i="56"/>
  <c r="R282" i="56"/>
  <c r="R276" i="56"/>
  <c r="R48" i="56"/>
  <c r="R47" i="56"/>
  <c r="R46" i="56"/>
  <c r="C50" i="56"/>
  <c r="R49" i="56"/>
  <c r="R45" i="56"/>
  <c r="R44" i="56"/>
  <c r="R43" i="56"/>
  <c r="R42" i="56"/>
  <c r="R41" i="56"/>
  <c r="R38" i="56"/>
  <c r="R40" i="56"/>
  <c r="R39" i="56"/>
  <c r="R139" i="56"/>
  <c r="R137" i="56"/>
  <c r="R136" i="56"/>
  <c r="R140" i="56"/>
  <c r="R147" i="56"/>
  <c r="R141" i="56"/>
  <c r="R146" i="56"/>
  <c r="R145" i="56"/>
  <c r="R144" i="56"/>
  <c r="R143" i="56"/>
  <c r="R142" i="56"/>
  <c r="R138" i="56"/>
  <c r="C148" i="56"/>
  <c r="R300" i="56"/>
  <c r="R299" i="56"/>
  <c r="R290" i="56"/>
  <c r="R298" i="56"/>
  <c r="R297" i="56"/>
  <c r="R296" i="56"/>
  <c r="C302" i="56"/>
  <c r="R295" i="56"/>
  <c r="R294" i="56"/>
  <c r="R293" i="56"/>
  <c r="R301" i="56"/>
  <c r="R292" i="56"/>
  <c r="R291" i="56"/>
  <c r="R20" i="56"/>
  <c r="C22" i="56"/>
  <c r="R19" i="56"/>
  <c r="R21" i="56"/>
  <c r="R18" i="56"/>
  <c r="R17" i="56"/>
  <c r="R16" i="56"/>
  <c r="R15" i="56"/>
  <c r="R14" i="56"/>
  <c r="R13" i="56"/>
  <c r="R12" i="56"/>
  <c r="R10" i="56"/>
  <c r="R11" i="56"/>
  <c r="R319" i="56"/>
  <c r="R318" i="56"/>
  <c r="R328" i="56"/>
  <c r="R329" i="56"/>
  <c r="R327" i="56"/>
  <c r="R326" i="56"/>
  <c r="R325" i="56"/>
  <c r="R324" i="56"/>
  <c r="R323" i="56"/>
  <c r="R322" i="56"/>
  <c r="R321" i="56"/>
  <c r="R320" i="56"/>
  <c r="K30" i="57"/>
  <c r="R311" i="56"/>
  <c r="R307" i="56"/>
  <c r="R315" i="56"/>
  <c r="R310" i="56"/>
  <c r="R308" i="56"/>
  <c r="R314" i="56"/>
  <c r="R313" i="56"/>
  <c r="R312" i="56"/>
  <c r="R309" i="56"/>
  <c r="R306" i="56"/>
  <c r="R304" i="56"/>
  <c r="R305" i="56"/>
  <c r="R336" i="56"/>
  <c r="R333" i="56"/>
  <c r="R343" i="56"/>
  <c r="R337" i="56"/>
  <c r="R334" i="56"/>
  <c r="R332" i="56"/>
  <c r="R342" i="56"/>
  <c r="R341" i="56"/>
  <c r="R340" i="56"/>
  <c r="R339" i="56"/>
  <c r="R338" i="56"/>
  <c r="R335" i="56"/>
  <c r="R347" i="56"/>
  <c r="R346" i="56"/>
  <c r="R356" i="56"/>
  <c r="R357" i="56"/>
  <c r="R355" i="56"/>
  <c r="R354" i="56"/>
  <c r="R353" i="56"/>
  <c r="R352" i="56"/>
  <c r="R351" i="56"/>
  <c r="R350" i="56"/>
  <c r="R349" i="56"/>
  <c r="R348" i="56"/>
  <c r="R371" i="56"/>
  <c r="R367" i="56"/>
  <c r="R366" i="56"/>
  <c r="R365" i="56"/>
  <c r="R364" i="56"/>
  <c r="R363" i="56"/>
  <c r="R362" i="56"/>
  <c r="R370" i="56"/>
  <c r="R369" i="56"/>
  <c r="R368" i="56"/>
  <c r="R361" i="56"/>
  <c r="R360" i="56"/>
  <c r="C34" i="57"/>
  <c r="M34" i="57" s="1"/>
  <c r="D34" i="57"/>
  <c r="C33" i="57"/>
  <c r="M33" i="57" s="1"/>
  <c r="D33" i="57"/>
  <c r="C32" i="57"/>
  <c r="M32" i="57" s="1"/>
  <c r="D32" i="57"/>
  <c r="C31" i="57"/>
  <c r="M31" i="57" s="1"/>
  <c r="C30" i="57"/>
  <c r="M30" i="57" s="1"/>
  <c r="C9" i="57"/>
  <c r="M9" i="57" s="1"/>
  <c r="K9" i="57"/>
  <c r="D10" i="57"/>
  <c r="K10" i="57"/>
  <c r="H9" i="57"/>
  <c r="F9" i="57"/>
  <c r="E9" i="57"/>
  <c r="D9" i="57"/>
  <c r="I22" i="56"/>
  <c r="I36" i="56"/>
  <c r="N22" i="56"/>
  <c r="M22" i="56"/>
  <c r="L22" i="56"/>
  <c r="N21" i="56"/>
  <c r="M21" i="56"/>
  <c r="L21" i="56"/>
  <c r="N20" i="56"/>
  <c r="M20" i="56"/>
  <c r="L20" i="56"/>
  <c r="N19" i="56"/>
  <c r="M19" i="56"/>
  <c r="L19" i="56"/>
  <c r="N18" i="56"/>
  <c r="M18" i="56"/>
  <c r="L18" i="56"/>
  <c r="N17" i="56"/>
  <c r="M17" i="56"/>
  <c r="L17" i="56"/>
  <c r="N16" i="56"/>
  <c r="M16" i="56"/>
  <c r="L16" i="56"/>
  <c r="N15" i="56"/>
  <c r="M15" i="56"/>
  <c r="L15" i="56"/>
  <c r="N14" i="56"/>
  <c r="M14" i="56"/>
  <c r="L14" i="56"/>
  <c r="N13" i="56"/>
  <c r="M13" i="56"/>
  <c r="L13" i="56"/>
  <c r="N12" i="56"/>
  <c r="M12" i="56"/>
  <c r="L12" i="56"/>
  <c r="N11" i="56"/>
  <c r="M11" i="56"/>
  <c r="L11" i="56"/>
  <c r="L10" i="56"/>
  <c r="I5" i="51"/>
  <c r="M5" i="51"/>
  <c r="L5" i="51"/>
  <c r="K5" i="51"/>
  <c r="J5" i="51"/>
  <c r="I6" i="51" l="1"/>
  <c r="M6" i="51"/>
  <c r="L6" i="51"/>
  <c r="K6" i="51"/>
  <c r="J6" i="51"/>
  <c r="O5" i="55"/>
  <c r="J19" i="55"/>
  <c r="J18" i="55"/>
  <c r="J17" i="55"/>
  <c r="J16" i="55"/>
  <c r="J15" i="55"/>
  <c r="J14" i="55"/>
  <c r="J25" i="55"/>
  <c r="J24" i="55"/>
  <c r="J23" i="55"/>
  <c r="J22" i="55"/>
  <c r="J21" i="55"/>
  <c r="J26" i="55"/>
  <c r="J20" i="55"/>
  <c r="J31" i="55"/>
  <c r="J30" i="55"/>
  <c r="J29" i="55"/>
  <c r="J28" i="55"/>
  <c r="J27" i="55"/>
  <c r="J33" i="55"/>
  <c r="J32" i="55"/>
  <c r="G34" i="55"/>
  <c r="J34" i="55" s="1"/>
  <c r="G35" i="55" l="1"/>
  <c r="I35" i="55"/>
  <c r="G36" i="55"/>
  <c r="H26" i="55"/>
  <c r="H25" i="55"/>
  <c r="H24" i="55"/>
  <c r="H23" i="55"/>
  <c r="H22" i="55"/>
  <c r="H21" i="55"/>
  <c r="H19" i="55"/>
  <c r="H18" i="55"/>
  <c r="H17" i="55"/>
  <c r="H16" i="55"/>
  <c r="H15" i="55"/>
  <c r="H14" i="55"/>
  <c r="F33" i="55"/>
  <c r="F32" i="55"/>
  <c r="F31" i="55"/>
  <c r="F30" i="55"/>
  <c r="F29" i="55"/>
  <c r="F28" i="55"/>
  <c r="F27" i="55"/>
  <c r="F26" i="55"/>
  <c r="F25" i="55"/>
  <c r="F24" i="55"/>
  <c r="F23" i="55"/>
  <c r="F22" i="55"/>
  <c r="F21" i="55"/>
  <c r="F20" i="55"/>
  <c r="F19" i="55"/>
  <c r="F18" i="55"/>
  <c r="F17" i="55"/>
  <c r="F16" i="55"/>
  <c r="F15" i="55"/>
  <c r="F14" i="55"/>
  <c r="I162" i="56"/>
  <c r="G312" i="53"/>
  <c r="G369" i="53"/>
  <c r="G355" i="53"/>
  <c r="G341" i="53"/>
  <c r="G327" i="53"/>
  <c r="G313" i="53"/>
  <c r="G299" i="53"/>
  <c r="G285" i="53"/>
  <c r="G271" i="53"/>
  <c r="E6" i="54"/>
  <c r="D6" i="54" s="1"/>
  <c r="I372" i="53"/>
  <c r="I371" i="53"/>
  <c r="H371" i="53"/>
  <c r="G371" i="53"/>
  <c r="F371" i="53"/>
  <c r="I370" i="53"/>
  <c r="H370" i="53"/>
  <c r="G370" i="53"/>
  <c r="B370" i="53"/>
  <c r="I369" i="53"/>
  <c r="H369" i="53"/>
  <c r="F369" i="53"/>
  <c r="I368" i="53"/>
  <c r="H368" i="53"/>
  <c r="G368" i="53"/>
  <c r="B368" i="53"/>
  <c r="I367" i="53"/>
  <c r="H367" i="53"/>
  <c r="G367" i="53"/>
  <c r="F367" i="53"/>
  <c r="I366" i="53"/>
  <c r="H366" i="53"/>
  <c r="G366" i="53"/>
  <c r="B366" i="53"/>
  <c r="I365" i="53"/>
  <c r="H365" i="53"/>
  <c r="G365" i="53"/>
  <c r="F365" i="53"/>
  <c r="I364" i="53"/>
  <c r="H364" i="53"/>
  <c r="G364" i="53"/>
  <c r="B364" i="53"/>
  <c r="I363" i="53"/>
  <c r="H363" i="53"/>
  <c r="G363" i="53"/>
  <c r="F363" i="53"/>
  <c r="I362" i="53"/>
  <c r="H362" i="53"/>
  <c r="G362" i="53"/>
  <c r="I361" i="53"/>
  <c r="H361" i="53"/>
  <c r="G361" i="53"/>
  <c r="C361" i="53"/>
  <c r="I360" i="53"/>
  <c r="H360" i="53"/>
  <c r="G360" i="53"/>
  <c r="F360" i="53"/>
  <c r="E360" i="53"/>
  <c r="D360" i="53"/>
  <c r="C360" i="53"/>
  <c r="I359" i="53"/>
  <c r="I358" i="53"/>
  <c r="I357" i="53"/>
  <c r="H357" i="53"/>
  <c r="G357" i="53"/>
  <c r="F357" i="53"/>
  <c r="I356" i="53"/>
  <c r="H356" i="53"/>
  <c r="G356" i="53"/>
  <c r="B356" i="53"/>
  <c r="I355" i="53"/>
  <c r="H355" i="53"/>
  <c r="F355" i="53"/>
  <c r="I354" i="53"/>
  <c r="H354" i="53"/>
  <c r="G354" i="53"/>
  <c r="B354" i="53"/>
  <c r="I353" i="53"/>
  <c r="H353" i="53"/>
  <c r="G353" i="53"/>
  <c r="F353" i="53"/>
  <c r="I352" i="53"/>
  <c r="H352" i="53"/>
  <c r="G352" i="53"/>
  <c r="B352" i="53"/>
  <c r="I351" i="53"/>
  <c r="H351" i="53"/>
  <c r="G351" i="53"/>
  <c r="F351" i="53"/>
  <c r="I350" i="53"/>
  <c r="H350" i="53"/>
  <c r="G350" i="53"/>
  <c r="B350" i="53"/>
  <c r="I349" i="53"/>
  <c r="H349" i="53"/>
  <c r="G349" i="53"/>
  <c r="F349" i="53"/>
  <c r="I348" i="53"/>
  <c r="H348" i="53"/>
  <c r="G348" i="53"/>
  <c r="I347" i="53"/>
  <c r="H347" i="53"/>
  <c r="G347" i="53"/>
  <c r="C347" i="53"/>
  <c r="I346" i="53"/>
  <c r="H346" i="53"/>
  <c r="G346" i="53"/>
  <c r="F346" i="53"/>
  <c r="E346" i="53"/>
  <c r="D346" i="53"/>
  <c r="C346" i="53"/>
  <c r="I345" i="53"/>
  <c r="I344" i="53"/>
  <c r="I343" i="53"/>
  <c r="H343" i="53"/>
  <c r="G343" i="53"/>
  <c r="F343" i="53"/>
  <c r="I342" i="53"/>
  <c r="H342" i="53"/>
  <c r="G342" i="53"/>
  <c r="B342" i="53"/>
  <c r="I341" i="53"/>
  <c r="H341" i="53"/>
  <c r="F341" i="53"/>
  <c r="I340" i="53"/>
  <c r="H340" i="53"/>
  <c r="G340" i="53"/>
  <c r="B340" i="53"/>
  <c r="I339" i="53"/>
  <c r="H339" i="53"/>
  <c r="G339" i="53"/>
  <c r="F339" i="53"/>
  <c r="I338" i="53"/>
  <c r="H338" i="53"/>
  <c r="G338" i="53"/>
  <c r="B338" i="53"/>
  <c r="I337" i="53"/>
  <c r="H337" i="53"/>
  <c r="G337" i="53"/>
  <c r="F337" i="53"/>
  <c r="I336" i="53"/>
  <c r="H336" i="53"/>
  <c r="G336" i="53"/>
  <c r="B336" i="53"/>
  <c r="I335" i="53"/>
  <c r="H335" i="53"/>
  <c r="G335" i="53"/>
  <c r="F335" i="53"/>
  <c r="I334" i="53"/>
  <c r="H334" i="53"/>
  <c r="G334" i="53"/>
  <c r="I333" i="53"/>
  <c r="H333" i="53"/>
  <c r="G333" i="53"/>
  <c r="C333" i="53"/>
  <c r="I332" i="53"/>
  <c r="H332" i="53"/>
  <c r="G332" i="53"/>
  <c r="F332" i="53"/>
  <c r="E332" i="53"/>
  <c r="D332" i="53"/>
  <c r="C332" i="53"/>
  <c r="I331" i="53"/>
  <c r="I330" i="53"/>
  <c r="I329" i="53"/>
  <c r="H329" i="53"/>
  <c r="G329" i="53"/>
  <c r="F329" i="53"/>
  <c r="I328" i="53"/>
  <c r="H328" i="53"/>
  <c r="G328" i="53"/>
  <c r="B328" i="53"/>
  <c r="I327" i="53"/>
  <c r="H327" i="53"/>
  <c r="F327" i="53"/>
  <c r="I326" i="53"/>
  <c r="H326" i="53"/>
  <c r="G326" i="53"/>
  <c r="B326" i="53"/>
  <c r="I325" i="53"/>
  <c r="H325" i="53"/>
  <c r="G325" i="53"/>
  <c r="F325" i="53"/>
  <c r="I324" i="53"/>
  <c r="H324" i="53"/>
  <c r="G324" i="53"/>
  <c r="B324" i="53"/>
  <c r="I323" i="53"/>
  <c r="H323" i="53"/>
  <c r="G323" i="53"/>
  <c r="F323" i="53"/>
  <c r="I322" i="53"/>
  <c r="H322" i="53"/>
  <c r="G322" i="53"/>
  <c r="B322" i="53"/>
  <c r="I321" i="53"/>
  <c r="H321" i="53"/>
  <c r="G321" i="53"/>
  <c r="F321" i="53"/>
  <c r="I320" i="53"/>
  <c r="H320" i="53"/>
  <c r="G320" i="53"/>
  <c r="I319" i="53"/>
  <c r="H319" i="53"/>
  <c r="G319" i="53"/>
  <c r="C319" i="53"/>
  <c r="I318" i="53"/>
  <c r="H318" i="53"/>
  <c r="G318" i="53"/>
  <c r="F318" i="53"/>
  <c r="E318" i="53"/>
  <c r="D318" i="53"/>
  <c r="C318" i="53"/>
  <c r="I317" i="53"/>
  <c r="I316" i="53"/>
  <c r="I315" i="53"/>
  <c r="H315" i="53"/>
  <c r="G315" i="53"/>
  <c r="F315" i="53"/>
  <c r="I314" i="53"/>
  <c r="H314" i="53"/>
  <c r="G314" i="53"/>
  <c r="B314" i="53"/>
  <c r="I313" i="53"/>
  <c r="H313" i="53"/>
  <c r="F313" i="53"/>
  <c r="I312" i="53"/>
  <c r="H312" i="53"/>
  <c r="B312" i="53"/>
  <c r="I311" i="53"/>
  <c r="H311" i="53"/>
  <c r="G311" i="53"/>
  <c r="F311" i="53"/>
  <c r="I310" i="53"/>
  <c r="H310" i="53"/>
  <c r="G310" i="53"/>
  <c r="B310" i="53"/>
  <c r="I309" i="53"/>
  <c r="H309" i="53"/>
  <c r="G309" i="53"/>
  <c r="F309" i="53"/>
  <c r="I308" i="53"/>
  <c r="H308" i="53"/>
  <c r="G308" i="53"/>
  <c r="B308" i="53"/>
  <c r="I307" i="53"/>
  <c r="H307" i="53"/>
  <c r="G307" i="53"/>
  <c r="F307" i="53"/>
  <c r="I306" i="53"/>
  <c r="H306" i="53"/>
  <c r="G306" i="53"/>
  <c r="I305" i="53"/>
  <c r="H305" i="53"/>
  <c r="G305" i="53"/>
  <c r="C305" i="53"/>
  <c r="I304" i="53"/>
  <c r="H304" i="53"/>
  <c r="G304" i="53"/>
  <c r="F304" i="53"/>
  <c r="E304" i="53"/>
  <c r="D304" i="53"/>
  <c r="C304" i="53"/>
  <c r="I303" i="53"/>
  <c r="I302" i="53"/>
  <c r="I301" i="53"/>
  <c r="H301" i="53"/>
  <c r="G301" i="53"/>
  <c r="F301" i="53"/>
  <c r="I300" i="53"/>
  <c r="H300" i="53"/>
  <c r="G300" i="53"/>
  <c r="B300" i="53"/>
  <c r="I299" i="53"/>
  <c r="H299" i="53"/>
  <c r="F299" i="53"/>
  <c r="I298" i="53"/>
  <c r="H298" i="53"/>
  <c r="G298" i="53"/>
  <c r="B298" i="53"/>
  <c r="I297" i="53"/>
  <c r="H297" i="53"/>
  <c r="G297" i="53"/>
  <c r="F297" i="53"/>
  <c r="I296" i="53"/>
  <c r="H296" i="53"/>
  <c r="G296" i="53"/>
  <c r="B296" i="53"/>
  <c r="I295" i="53"/>
  <c r="H295" i="53"/>
  <c r="G295" i="53"/>
  <c r="F295" i="53"/>
  <c r="I294" i="53"/>
  <c r="H294" i="53"/>
  <c r="G294" i="53"/>
  <c r="B294" i="53"/>
  <c r="I293" i="53"/>
  <c r="H293" i="53"/>
  <c r="G293" i="53"/>
  <c r="F293" i="53"/>
  <c r="I292" i="53"/>
  <c r="H292" i="53"/>
  <c r="G292" i="53"/>
  <c r="I291" i="53"/>
  <c r="H291" i="53"/>
  <c r="G291" i="53"/>
  <c r="C291" i="53"/>
  <c r="I290" i="53"/>
  <c r="H290" i="53"/>
  <c r="G290" i="53"/>
  <c r="F290" i="53"/>
  <c r="E290" i="53"/>
  <c r="D290" i="53"/>
  <c r="C290" i="53"/>
  <c r="I289" i="53"/>
  <c r="I288" i="53"/>
  <c r="I287" i="53"/>
  <c r="H287" i="53"/>
  <c r="G287" i="53"/>
  <c r="F287" i="53"/>
  <c r="I286" i="53"/>
  <c r="H286" i="53"/>
  <c r="G286" i="53"/>
  <c r="B286" i="53"/>
  <c r="I285" i="53"/>
  <c r="H285" i="53"/>
  <c r="F285" i="53"/>
  <c r="I284" i="53"/>
  <c r="H284" i="53"/>
  <c r="G284" i="53"/>
  <c r="B284" i="53"/>
  <c r="I283" i="53"/>
  <c r="H283" i="53"/>
  <c r="G283" i="53"/>
  <c r="F283" i="53"/>
  <c r="I282" i="53"/>
  <c r="H282" i="53"/>
  <c r="G282" i="53"/>
  <c r="B282" i="53"/>
  <c r="I281" i="53"/>
  <c r="H281" i="53"/>
  <c r="G281" i="53"/>
  <c r="F281" i="53"/>
  <c r="I280" i="53"/>
  <c r="H280" i="53"/>
  <c r="G280" i="53"/>
  <c r="B280" i="53"/>
  <c r="I279" i="53"/>
  <c r="H279" i="53"/>
  <c r="G279" i="53"/>
  <c r="F279" i="53"/>
  <c r="I278" i="53"/>
  <c r="H278" i="53"/>
  <c r="G278" i="53"/>
  <c r="I277" i="53"/>
  <c r="H277" i="53"/>
  <c r="G277" i="53"/>
  <c r="C277" i="53"/>
  <c r="I276" i="53"/>
  <c r="H276" i="53"/>
  <c r="G276" i="53"/>
  <c r="F276" i="53"/>
  <c r="E276" i="53"/>
  <c r="D276" i="53"/>
  <c r="C276" i="53"/>
  <c r="I275" i="53"/>
  <c r="J364" i="53"/>
  <c r="F36" i="55" l="1"/>
  <c r="H35" i="55"/>
  <c r="F34" i="55"/>
  <c r="F35" i="55" s="1"/>
  <c r="L372" i="53"/>
  <c r="K372" i="53"/>
  <c r="J372" i="53"/>
  <c r="I372" i="56"/>
  <c r="H372" i="53" s="1"/>
  <c r="H372" i="56"/>
  <c r="G372" i="53" s="1"/>
  <c r="B372" i="53"/>
  <c r="L371" i="53"/>
  <c r="K371" i="53"/>
  <c r="J371" i="53"/>
  <c r="L370" i="53"/>
  <c r="K370" i="53"/>
  <c r="J370" i="53"/>
  <c r="L369" i="53"/>
  <c r="K369" i="53"/>
  <c r="J369" i="53"/>
  <c r="L368" i="53"/>
  <c r="K368" i="53"/>
  <c r="J368" i="53"/>
  <c r="L367" i="53"/>
  <c r="K367" i="53"/>
  <c r="J367" i="53"/>
  <c r="L366" i="53"/>
  <c r="K366" i="53"/>
  <c r="J366" i="53"/>
  <c r="L365" i="53"/>
  <c r="K365" i="53"/>
  <c r="J365" i="53"/>
  <c r="L364" i="53"/>
  <c r="K364" i="53"/>
  <c r="L363" i="53"/>
  <c r="K363" i="53"/>
  <c r="J363" i="53"/>
  <c r="L362" i="53"/>
  <c r="K362" i="53"/>
  <c r="J362" i="53"/>
  <c r="L361" i="53"/>
  <c r="K361" i="53"/>
  <c r="J361" i="53"/>
  <c r="L360" i="53"/>
  <c r="K360" i="53"/>
  <c r="J360" i="53"/>
  <c r="L359" i="53"/>
  <c r="K359" i="53"/>
  <c r="J359" i="53"/>
  <c r="L358" i="53"/>
  <c r="K358" i="53"/>
  <c r="J358" i="53"/>
  <c r="I358" i="56"/>
  <c r="H358" i="53" s="1"/>
  <c r="H358" i="56"/>
  <c r="G358" i="53" s="1"/>
  <c r="B358" i="53"/>
  <c r="L357" i="53"/>
  <c r="K357" i="53"/>
  <c r="J357" i="53"/>
  <c r="L356" i="53"/>
  <c r="K356" i="53"/>
  <c r="J356" i="53"/>
  <c r="L355" i="53"/>
  <c r="K355" i="53"/>
  <c r="J355" i="53"/>
  <c r="L354" i="53"/>
  <c r="K354" i="53"/>
  <c r="J354" i="53"/>
  <c r="L353" i="53"/>
  <c r="K353" i="53"/>
  <c r="J353" i="53"/>
  <c r="L352" i="53"/>
  <c r="K352" i="53"/>
  <c r="J352" i="53"/>
  <c r="L351" i="53"/>
  <c r="K351" i="53"/>
  <c r="J351" i="53"/>
  <c r="L350" i="53"/>
  <c r="K350" i="53"/>
  <c r="J350" i="53"/>
  <c r="L349" i="53"/>
  <c r="K349" i="53"/>
  <c r="J349" i="53"/>
  <c r="L348" i="53"/>
  <c r="K348" i="53"/>
  <c r="J348" i="53"/>
  <c r="L347" i="53"/>
  <c r="K347" i="53"/>
  <c r="J347" i="53"/>
  <c r="L346" i="53"/>
  <c r="K346" i="53"/>
  <c r="J346" i="53"/>
  <c r="L345" i="53"/>
  <c r="K345" i="53"/>
  <c r="J345" i="53"/>
  <c r="L344" i="53"/>
  <c r="K344" i="53"/>
  <c r="J344" i="53"/>
  <c r="I344" i="56"/>
  <c r="H344" i="53" s="1"/>
  <c r="H344" i="56"/>
  <c r="G344" i="53" s="1"/>
  <c r="B344" i="53"/>
  <c r="L343" i="53"/>
  <c r="K343" i="53"/>
  <c r="J343" i="53"/>
  <c r="L342" i="53"/>
  <c r="K342" i="53"/>
  <c r="J342" i="53"/>
  <c r="L341" i="53"/>
  <c r="K341" i="53"/>
  <c r="J341" i="53"/>
  <c r="L340" i="53"/>
  <c r="K340" i="53"/>
  <c r="J340" i="53"/>
  <c r="L339" i="53"/>
  <c r="K339" i="53"/>
  <c r="J339" i="53"/>
  <c r="L338" i="53"/>
  <c r="K338" i="53"/>
  <c r="J338" i="53"/>
  <c r="L337" i="53"/>
  <c r="K337" i="53"/>
  <c r="J337" i="53"/>
  <c r="L336" i="53"/>
  <c r="K336" i="53"/>
  <c r="J336" i="53"/>
  <c r="L335" i="53"/>
  <c r="K335" i="53"/>
  <c r="J335" i="53"/>
  <c r="L334" i="53"/>
  <c r="K334" i="53"/>
  <c r="J334" i="53"/>
  <c r="L333" i="53"/>
  <c r="K333" i="53"/>
  <c r="J333" i="53"/>
  <c r="L332" i="53"/>
  <c r="K332" i="53"/>
  <c r="J332" i="53"/>
  <c r="L331" i="53"/>
  <c r="K331" i="53"/>
  <c r="J331" i="53"/>
  <c r="L330" i="53"/>
  <c r="K330" i="53"/>
  <c r="J330" i="53"/>
  <c r="I330" i="56"/>
  <c r="H330" i="53" s="1"/>
  <c r="H330" i="56"/>
  <c r="G330" i="53" s="1"/>
  <c r="B330" i="53"/>
  <c r="L329" i="53"/>
  <c r="K329" i="53"/>
  <c r="J329" i="53"/>
  <c r="L328" i="53"/>
  <c r="K328" i="53"/>
  <c r="J328" i="53"/>
  <c r="L327" i="53"/>
  <c r="K327" i="53"/>
  <c r="J327" i="53"/>
  <c r="L326" i="53"/>
  <c r="K326" i="53"/>
  <c r="J326" i="53"/>
  <c r="L325" i="53"/>
  <c r="K325" i="53"/>
  <c r="J325" i="53"/>
  <c r="L324" i="53"/>
  <c r="K324" i="53"/>
  <c r="J324" i="53"/>
  <c r="L323" i="53"/>
  <c r="K323" i="53"/>
  <c r="J323" i="53"/>
  <c r="L322" i="53"/>
  <c r="K322" i="53"/>
  <c r="J322" i="53"/>
  <c r="L321" i="53"/>
  <c r="K321" i="53"/>
  <c r="J321" i="53"/>
  <c r="L320" i="53"/>
  <c r="K320" i="53"/>
  <c r="J320" i="53"/>
  <c r="L319" i="53"/>
  <c r="K319" i="53"/>
  <c r="J319" i="53"/>
  <c r="L318" i="53"/>
  <c r="K318" i="53"/>
  <c r="J318" i="53"/>
  <c r="L317" i="53"/>
  <c r="K317" i="53"/>
  <c r="J317" i="53"/>
  <c r="L316" i="53"/>
  <c r="K316" i="53"/>
  <c r="J316" i="53"/>
  <c r="I316" i="56"/>
  <c r="H316" i="53" s="1"/>
  <c r="H316" i="56"/>
  <c r="G316" i="53" s="1"/>
  <c r="B316" i="53"/>
  <c r="L315" i="53"/>
  <c r="K315" i="53"/>
  <c r="J315" i="53"/>
  <c r="L314" i="53"/>
  <c r="K314" i="53"/>
  <c r="J314" i="53"/>
  <c r="L313" i="53"/>
  <c r="K313" i="53"/>
  <c r="J313" i="53"/>
  <c r="L312" i="53"/>
  <c r="K312" i="53"/>
  <c r="J312" i="53"/>
  <c r="L311" i="53"/>
  <c r="K311" i="53"/>
  <c r="J311" i="53"/>
  <c r="L310" i="53"/>
  <c r="K310" i="53"/>
  <c r="J310" i="53"/>
  <c r="L309" i="53"/>
  <c r="K309" i="53"/>
  <c r="J309" i="53"/>
  <c r="L308" i="53"/>
  <c r="K308" i="53"/>
  <c r="J308" i="53"/>
  <c r="L307" i="53"/>
  <c r="K307" i="53"/>
  <c r="J307" i="53"/>
  <c r="L306" i="53"/>
  <c r="K306" i="53"/>
  <c r="J306" i="53"/>
  <c r="L305" i="53"/>
  <c r="K305" i="53"/>
  <c r="J305" i="53"/>
  <c r="L304" i="53"/>
  <c r="K304" i="53"/>
  <c r="J304" i="53"/>
  <c r="L303" i="53"/>
  <c r="K303" i="53"/>
  <c r="J303" i="53"/>
  <c r="L302" i="53"/>
  <c r="K302" i="53"/>
  <c r="J302" i="53"/>
  <c r="I302" i="56"/>
  <c r="H302" i="53" s="1"/>
  <c r="H302" i="56"/>
  <c r="G302" i="53" s="1"/>
  <c r="B302" i="53"/>
  <c r="L301" i="53"/>
  <c r="K301" i="53"/>
  <c r="J301" i="53"/>
  <c r="L300" i="53"/>
  <c r="K300" i="53"/>
  <c r="J300" i="53"/>
  <c r="L299" i="53"/>
  <c r="K299" i="53"/>
  <c r="J299" i="53"/>
  <c r="L298" i="53"/>
  <c r="K298" i="53"/>
  <c r="J298" i="53"/>
  <c r="L297" i="53"/>
  <c r="K297" i="53"/>
  <c r="J297" i="53"/>
  <c r="L296" i="53"/>
  <c r="K296" i="53"/>
  <c r="J296" i="53"/>
  <c r="L295" i="53"/>
  <c r="K295" i="53"/>
  <c r="J295" i="53"/>
  <c r="L294" i="53"/>
  <c r="K294" i="53"/>
  <c r="J294" i="53"/>
  <c r="L293" i="53"/>
  <c r="K293" i="53"/>
  <c r="J293" i="53"/>
  <c r="L292" i="53"/>
  <c r="K292" i="53"/>
  <c r="J292" i="53"/>
  <c r="L291" i="53"/>
  <c r="K291" i="53"/>
  <c r="J291" i="53"/>
  <c r="L290" i="53"/>
  <c r="K290" i="53"/>
  <c r="J290" i="53"/>
  <c r="L289" i="53"/>
  <c r="K289" i="53"/>
  <c r="J289" i="53"/>
  <c r="L288" i="53"/>
  <c r="K288" i="53"/>
  <c r="J288" i="53"/>
  <c r="I288" i="56"/>
  <c r="H288" i="53" s="1"/>
  <c r="H288" i="56"/>
  <c r="G288" i="53" s="1"/>
  <c r="B288" i="53"/>
  <c r="L287" i="53"/>
  <c r="K287" i="53"/>
  <c r="J287" i="53"/>
  <c r="L286" i="53"/>
  <c r="K286" i="53"/>
  <c r="J286" i="53"/>
  <c r="L285" i="53"/>
  <c r="K285" i="53"/>
  <c r="J285" i="53"/>
  <c r="L284" i="53"/>
  <c r="K284" i="53"/>
  <c r="J284" i="53"/>
  <c r="L283" i="53"/>
  <c r="K283" i="53"/>
  <c r="J283" i="53"/>
  <c r="L282" i="53"/>
  <c r="K282" i="53"/>
  <c r="J282" i="53"/>
  <c r="L281" i="53"/>
  <c r="K281" i="53"/>
  <c r="J281" i="53"/>
  <c r="L280" i="53"/>
  <c r="K280" i="53"/>
  <c r="J280" i="53"/>
  <c r="L279" i="53"/>
  <c r="K279" i="53"/>
  <c r="J279" i="53"/>
  <c r="L278" i="53"/>
  <c r="K278" i="53"/>
  <c r="J278" i="53"/>
  <c r="L277" i="53"/>
  <c r="K277" i="53"/>
  <c r="J277" i="53"/>
  <c r="L276" i="53"/>
  <c r="K276" i="53"/>
  <c r="J276" i="53"/>
  <c r="L275" i="53"/>
  <c r="K275" i="53"/>
  <c r="J275" i="53"/>
  <c r="J274" i="53" l="1"/>
  <c r="K273" i="53"/>
  <c r="J273" i="53"/>
  <c r="L272" i="53"/>
  <c r="K272" i="53"/>
  <c r="J272" i="53"/>
  <c r="L271" i="53"/>
  <c r="K271" i="53"/>
  <c r="J271" i="53"/>
  <c r="L270" i="53"/>
  <c r="K270" i="53"/>
  <c r="J270" i="53"/>
  <c r="L269" i="53"/>
  <c r="K269" i="53"/>
  <c r="J269" i="53"/>
  <c r="L268" i="53"/>
  <c r="K268" i="53"/>
  <c r="K267" i="53"/>
  <c r="J267" i="53"/>
  <c r="L266" i="53"/>
  <c r="K266" i="53"/>
  <c r="J266" i="53"/>
  <c r="L265" i="53"/>
  <c r="K265" i="53"/>
  <c r="J265" i="53"/>
  <c r="L264" i="53"/>
  <c r="K264" i="53"/>
  <c r="J264" i="53"/>
  <c r="L263" i="53"/>
  <c r="K263" i="53"/>
  <c r="J263" i="53"/>
  <c r="L262" i="53"/>
  <c r="K262" i="53"/>
  <c r="J262" i="53"/>
  <c r="L261" i="53"/>
  <c r="K261" i="53"/>
  <c r="J261" i="53"/>
  <c r="L260" i="53"/>
  <c r="K260" i="53"/>
  <c r="J260" i="53"/>
  <c r="L259" i="53"/>
  <c r="K259" i="53"/>
  <c r="J259" i="53"/>
  <c r="L258" i="53"/>
  <c r="K258" i="53"/>
  <c r="J258" i="53"/>
  <c r="L257" i="53"/>
  <c r="K257" i="53"/>
  <c r="J257" i="53"/>
  <c r="L256" i="53"/>
  <c r="K256" i="53"/>
  <c r="J256" i="53"/>
  <c r="L255" i="53"/>
  <c r="K255" i="53"/>
  <c r="J255" i="53"/>
  <c r="L254" i="53"/>
  <c r="K254" i="53"/>
  <c r="J254" i="53"/>
  <c r="L253" i="53"/>
  <c r="K253" i="53"/>
  <c r="J253" i="53"/>
  <c r="L252" i="53"/>
  <c r="K252" i="53"/>
  <c r="J252" i="53"/>
  <c r="L251" i="53"/>
  <c r="K251" i="53"/>
  <c r="J251" i="53"/>
  <c r="L250" i="53"/>
  <c r="K250" i="53"/>
  <c r="J250" i="53"/>
  <c r="L249" i="53"/>
  <c r="K249" i="53"/>
  <c r="J249" i="53"/>
  <c r="L248" i="53"/>
  <c r="K248" i="53"/>
  <c r="J248" i="53"/>
  <c r="L247" i="53"/>
  <c r="K247" i="53"/>
  <c r="J247" i="53"/>
  <c r="L246" i="53"/>
  <c r="K246" i="53"/>
  <c r="J246" i="53"/>
  <c r="L245" i="53"/>
  <c r="K245" i="53"/>
  <c r="J245" i="53"/>
  <c r="L244" i="53"/>
  <c r="K244" i="53"/>
  <c r="J244" i="53"/>
  <c r="L243" i="53"/>
  <c r="K243" i="53"/>
  <c r="J243" i="53"/>
  <c r="L242" i="53"/>
  <c r="K242" i="53"/>
  <c r="J242" i="53"/>
  <c r="L241" i="53"/>
  <c r="K241" i="53"/>
  <c r="J241" i="53"/>
  <c r="L240" i="53"/>
  <c r="K240" i="53"/>
  <c r="J240" i="53"/>
  <c r="L239" i="53"/>
  <c r="K239" i="53"/>
  <c r="J239" i="53"/>
  <c r="L238" i="53"/>
  <c r="K238" i="53"/>
  <c r="J238" i="53"/>
  <c r="L237" i="53"/>
  <c r="K237" i="53"/>
  <c r="J237" i="53"/>
  <c r="L236" i="53"/>
  <c r="K236" i="53"/>
  <c r="J236" i="53"/>
  <c r="L235" i="53"/>
  <c r="K235" i="53"/>
  <c r="J235" i="53"/>
  <c r="L234" i="53"/>
  <c r="K234" i="53"/>
  <c r="J234" i="53"/>
  <c r="L233" i="53"/>
  <c r="K233" i="53"/>
  <c r="J233" i="53"/>
  <c r="L232" i="53"/>
  <c r="K232" i="53"/>
  <c r="J232" i="53"/>
  <c r="L231" i="53"/>
  <c r="K231" i="53"/>
  <c r="J231" i="53"/>
  <c r="L230" i="53"/>
  <c r="K230" i="53"/>
  <c r="J230" i="53"/>
  <c r="L229" i="53"/>
  <c r="K229" i="53"/>
  <c r="J229" i="53"/>
  <c r="L228" i="53"/>
  <c r="K228" i="53"/>
  <c r="J228" i="53"/>
  <c r="L227" i="53"/>
  <c r="K227" i="53"/>
  <c r="J227" i="53"/>
  <c r="L226" i="53"/>
  <c r="K226" i="53"/>
  <c r="J226" i="53"/>
  <c r="L225" i="53"/>
  <c r="K225" i="53"/>
  <c r="J225" i="53"/>
  <c r="L224" i="53"/>
  <c r="K224" i="53"/>
  <c r="J224" i="53"/>
  <c r="L223" i="53"/>
  <c r="K223" i="53"/>
  <c r="J223" i="53"/>
  <c r="L222" i="53"/>
  <c r="K222" i="53"/>
  <c r="J222" i="53"/>
  <c r="L221" i="53"/>
  <c r="K221" i="53"/>
  <c r="J221" i="53"/>
  <c r="L220" i="53"/>
  <c r="K220" i="53"/>
  <c r="J220" i="53"/>
  <c r="L219" i="53"/>
  <c r="K219" i="53"/>
  <c r="J219" i="53"/>
  <c r="L218" i="53"/>
  <c r="K218" i="53"/>
  <c r="J218" i="53"/>
  <c r="L217" i="53"/>
  <c r="K217" i="53"/>
  <c r="J217" i="53"/>
  <c r="L216" i="53"/>
  <c r="K216" i="53"/>
  <c r="J216" i="53"/>
  <c r="L215" i="53"/>
  <c r="K215" i="53"/>
  <c r="J215" i="53"/>
  <c r="L214" i="53"/>
  <c r="K214" i="53"/>
  <c r="J214" i="53"/>
  <c r="L213" i="53"/>
  <c r="K213" i="53"/>
  <c r="J213" i="53"/>
  <c r="L212" i="53"/>
  <c r="K212" i="53"/>
  <c r="J212" i="53"/>
  <c r="L211" i="53"/>
  <c r="K211" i="53"/>
  <c r="J211" i="53"/>
  <c r="L210" i="53"/>
  <c r="K210" i="53"/>
  <c r="J210" i="53"/>
  <c r="L209" i="53"/>
  <c r="K209" i="53"/>
  <c r="J209" i="53"/>
  <c r="L208" i="53"/>
  <c r="K208" i="53"/>
  <c r="J208" i="53"/>
  <c r="L207" i="53"/>
  <c r="K207" i="53"/>
  <c r="J207" i="53"/>
  <c r="L206" i="53"/>
  <c r="K206" i="53"/>
  <c r="J206" i="53"/>
  <c r="L205" i="53"/>
  <c r="K205" i="53"/>
  <c r="J205" i="53"/>
  <c r="L204" i="53"/>
  <c r="K204" i="53"/>
  <c r="J204" i="53"/>
  <c r="L203" i="53"/>
  <c r="K203" i="53"/>
  <c r="J203" i="53"/>
  <c r="L202" i="53"/>
  <c r="K202" i="53"/>
  <c r="J202" i="53"/>
  <c r="L201" i="53"/>
  <c r="K201" i="53"/>
  <c r="J201" i="53"/>
  <c r="L200" i="53"/>
  <c r="K200" i="53"/>
  <c r="J200" i="53"/>
  <c r="L199" i="53"/>
  <c r="K199" i="53"/>
  <c r="J199" i="53"/>
  <c r="L198" i="53"/>
  <c r="K198" i="53"/>
  <c r="J198" i="53"/>
  <c r="L197" i="53"/>
  <c r="K197" i="53"/>
  <c r="J197" i="53"/>
  <c r="L196" i="53"/>
  <c r="K196" i="53"/>
  <c r="J196" i="53"/>
  <c r="L195" i="53"/>
  <c r="K195" i="53"/>
  <c r="J195" i="53"/>
  <c r="L194" i="53"/>
  <c r="K194" i="53"/>
  <c r="J194" i="53"/>
  <c r="L193" i="53"/>
  <c r="K193" i="53"/>
  <c r="J193" i="53"/>
  <c r="L192" i="53"/>
  <c r="K192" i="53"/>
  <c r="J192" i="53"/>
  <c r="L191" i="53"/>
  <c r="K191" i="53"/>
  <c r="J191" i="53"/>
  <c r="L190" i="53"/>
  <c r="K190" i="53"/>
  <c r="J190" i="53"/>
  <c r="L189" i="53"/>
  <c r="K189" i="53"/>
  <c r="J189" i="53"/>
  <c r="L188" i="53"/>
  <c r="K188" i="53"/>
  <c r="J188" i="53"/>
  <c r="L187" i="53"/>
  <c r="K187" i="53"/>
  <c r="J187" i="53"/>
  <c r="L186" i="53"/>
  <c r="K186" i="53"/>
  <c r="J186" i="53"/>
  <c r="L185" i="53"/>
  <c r="K185" i="53"/>
  <c r="J185" i="53"/>
  <c r="L184" i="53"/>
  <c r="K184" i="53"/>
  <c r="J184" i="53"/>
  <c r="L183" i="53"/>
  <c r="K183" i="53"/>
  <c r="J183" i="53"/>
  <c r="L182" i="53"/>
  <c r="K182" i="53"/>
  <c r="J182" i="53"/>
  <c r="L181" i="53"/>
  <c r="K181" i="53"/>
  <c r="J181" i="53"/>
  <c r="L180" i="53"/>
  <c r="K180" i="53"/>
  <c r="J180" i="53"/>
  <c r="L179" i="53"/>
  <c r="K179" i="53"/>
  <c r="J179" i="53"/>
  <c r="L178" i="53"/>
  <c r="K178" i="53"/>
  <c r="J178" i="53"/>
  <c r="L177" i="53"/>
  <c r="K177" i="53"/>
  <c r="J177" i="53"/>
  <c r="L176" i="53"/>
  <c r="K176" i="53"/>
  <c r="J176" i="53"/>
  <c r="L175" i="53"/>
  <c r="K175" i="53"/>
  <c r="J175" i="53"/>
  <c r="L174" i="53"/>
  <c r="K174" i="53"/>
  <c r="J174" i="53"/>
  <c r="L173" i="53"/>
  <c r="K173" i="53"/>
  <c r="J173" i="53"/>
  <c r="L172" i="53"/>
  <c r="K172" i="53"/>
  <c r="J172" i="53"/>
  <c r="L171" i="53"/>
  <c r="K171" i="53"/>
  <c r="J171" i="53"/>
  <c r="L170" i="53"/>
  <c r="K170" i="53"/>
  <c r="J170" i="53"/>
  <c r="L169" i="53"/>
  <c r="K169" i="53"/>
  <c r="J169" i="53"/>
  <c r="L168" i="53"/>
  <c r="K168" i="53"/>
  <c r="J168" i="53"/>
  <c r="L167" i="53"/>
  <c r="K167" i="53"/>
  <c r="J167" i="53"/>
  <c r="L166" i="53"/>
  <c r="K166" i="53"/>
  <c r="J166" i="53"/>
  <c r="L165" i="53"/>
  <c r="K165" i="53"/>
  <c r="J165" i="53"/>
  <c r="L164" i="53"/>
  <c r="K164" i="53"/>
  <c r="J164" i="53"/>
  <c r="L163" i="53"/>
  <c r="K163" i="53"/>
  <c r="J163" i="53"/>
  <c r="N10" i="56"/>
  <c r="M10" i="56"/>
  <c r="N9" i="56"/>
  <c r="M9" i="56"/>
  <c r="I218" i="56"/>
  <c r="H218" i="53" s="1"/>
  <c r="I274" i="56"/>
  <c r="H274" i="53" s="1"/>
  <c r="H274" i="56"/>
  <c r="G274" i="53" s="1"/>
  <c r="I260" i="56"/>
  <c r="H260" i="53" s="1"/>
  <c r="L274" i="53"/>
  <c r="K274" i="53"/>
  <c r="I274" i="53"/>
  <c r="L273" i="53"/>
  <c r="I273" i="53"/>
  <c r="H273" i="53"/>
  <c r="G273" i="53"/>
  <c r="F273" i="53"/>
  <c r="I272" i="53"/>
  <c r="H272" i="53"/>
  <c r="G272" i="53"/>
  <c r="B272" i="53"/>
  <c r="I271" i="53"/>
  <c r="H271" i="53"/>
  <c r="F271" i="53"/>
  <c r="I270" i="53"/>
  <c r="H270" i="53"/>
  <c r="G270" i="53"/>
  <c r="B270" i="53"/>
  <c r="I269" i="53"/>
  <c r="H269" i="53"/>
  <c r="G269" i="53"/>
  <c r="F269" i="53"/>
  <c r="J268" i="53"/>
  <c r="I268" i="53"/>
  <c r="H268" i="53"/>
  <c r="G268" i="53"/>
  <c r="B268" i="53"/>
  <c r="L267" i="53"/>
  <c r="I267" i="53"/>
  <c r="H267" i="53"/>
  <c r="G267" i="53"/>
  <c r="F267" i="53"/>
  <c r="I266" i="53"/>
  <c r="H266" i="53"/>
  <c r="G266" i="53"/>
  <c r="B266" i="53"/>
  <c r="I265" i="53"/>
  <c r="H265" i="53"/>
  <c r="G265" i="53"/>
  <c r="F265" i="53"/>
  <c r="I264" i="53"/>
  <c r="H264" i="53"/>
  <c r="G264" i="53"/>
  <c r="I263" i="53"/>
  <c r="H263" i="53"/>
  <c r="G263" i="53"/>
  <c r="C263" i="53"/>
  <c r="I262" i="53"/>
  <c r="H262" i="53"/>
  <c r="G262" i="53"/>
  <c r="F262" i="53"/>
  <c r="E262" i="53"/>
  <c r="D262" i="53"/>
  <c r="C262" i="53"/>
  <c r="I261" i="53"/>
  <c r="I260" i="53"/>
  <c r="I259" i="53"/>
  <c r="H259" i="53"/>
  <c r="G259" i="53"/>
  <c r="F259" i="53"/>
  <c r="I258" i="53"/>
  <c r="H258" i="53"/>
  <c r="G258" i="53"/>
  <c r="B258" i="53"/>
  <c r="I257" i="53"/>
  <c r="H257" i="53"/>
  <c r="G257" i="53"/>
  <c r="F257" i="53"/>
  <c r="I256" i="53"/>
  <c r="H256" i="53"/>
  <c r="G256" i="53"/>
  <c r="B256" i="53"/>
  <c r="I255" i="53"/>
  <c r="H255" i="53"/>
  <c r="G255" i="53"/>
  <c r="F255" i="53"/>
  <c r="I254" i="53"/>
  <c r="H254" i="53"/>
  <c r="G254" i="53"/>
  <c r="B254" i="53"/>
  <c r="I253" i="53"/>
  <c r="H253" i="53"/>
  <c r="G253" i="53"/>
  <c r="F253" i="53"/>
  <c r="I252" i="53"/>
  <c r="H252" i="53"/>
  <c r="G252" i="53"/>
  <c r="B252" i="53"/>
  <c r="I251" i="53"/>
  <c r="H251" i="53"/>
  <c r="G251" i="53"/>
  <c r="F251" i="53"/>
  <c r="I250" i="53"/>
  <c r="H250" i="53"/>
  <c r="G250" i="53"/>
  <c r="I249" i="53"/>
  <c r="H249" i="53"/>
  <c r="G249" i="53"/>
  <c r="C249" i="53"/>
  <c r="I248" i="53"/>
  <c r="H248" i="53"/>
  <c r="G248" i="53"/>
  <c r="F248" i="53"/>
  <c r="E248" i="53"/>
  <c r="D248" i="53"/>
  <c r="C248" i="53"/>
  <c r="I247" i="53"/>
  <c r="I246" i="53"/>
  <c r="I245" i="53"/>
  <c r="H245" i="53"/>
  <c r="G245" i="53"/>
  <c r="F245" i="53"/>
  <c r="I244" i="53"/>
  <c r="H244" i="53"/>
  <c r="G244" i="53"/>
  <c r="B244" i="53"/>
  <c r="I243" i="53"/>
  <c r="H243" i="53"/>
  <c r="G243" i="53"/>
  <c r="F243" i="53"/>
  <c r="I242" i="53"/>
  <c r="H242" i="53"/>
  <c r="G242" i="53"/>
  <c r="B242" i="53"/>
  <c r="I241" i="53"/>
  <c r="H241" i="53"/>
  <c r="G241" i="53"/>
  <c r="F241" i="53"/>
  <c r="I240" i="53"/>
  <c r="H240" i="53"/>
  <c r="G240" i="53"/>
  <c r="B240" i="53"/>
  <c r="I239" i="53"/>
  <c r="H239" i="53"/>
  <c r="G239" i="53"/>
  <c r="F239" i="53"/>
  <c r="I238" i="53"/>
  <c r="H238" i="53"/>
  <c r="G238" i="53"/>
  <c r="B238" i="53"/>
  <c r="I237" i="53"/>
  <c r="H237" i="53"/>
  <c r="G237" i="53"/>
  <c r="F237" i="53"/>
  <c r="I236" i="53"/>
  <c r="H236" i="53"/>
  <c r="G236" i="53"/>
  <c r="I235" i="53"/>
  <c r="H235" i="53"/>
  <c r="G235" i="53"/>
  <c r="C235" i="53"/>
  <c r="I234" i="53"/>
  <c r="H234" i="53"/>
  <c r="G234" i="53"/>
  <c r="F234" i="53"/>
  <c r="E234" i="53"/>
  <c r="D234" i="53"/>
  <c r="C234" i="53"/>
  <c r="I233" i="53"/>
  <c r="I232" i="53"/>
  <c r="I231" i="53"/>
  <c r="H231" i="53"/>
  <c r="G231" i="53"/>
  <c r="F231" i="53"/>
  <c r="I230" i="53"/>
  <c r="H230" i="53"/>
  <c r="G230" i="53"/>
  <c r="B230" i="53"/>
  <c r="I229" i="53"/>
  <c r="H229" i="53"/>
  <c r="G229" i="53"/>
  <c r="F229" i="53"/>
  <c r="I228" i="53"/>
  <c r="H228" i="53"/>
  <c r="G228" i="53"/>
  <c r="B228" i="53"/>
  <c r="I227" i="53"/>
  <c r="H227" i="53"/>
  <c r="G227" i="53"/>
  <c r="F227" i="53"/>
  <c r="I226" i="53"/>
  <c r="H226" i="53"/>
  <c r="G226" i="53"/>
  <c r="B226" i="53"/>
  <c r="I225" i="53"/>
  <c r="H225" i="53"/>
  <c r="G225" i="53"/>
  <c r="F225" i="53"/>
  <c r="I224" i="53"/>
  <c r="H224" i="53"/>
  <c r="G224" i="53"/>
  <c r="B224" i="53"/>
  <c r="I223" i="53"/>
  <c r="H223" i="53"/>
  <c r="G223" i="53"/>
  <c r="F223" i="53"/>
  <c r="I222" i="53"/>
  <c r="H222" i="53"/>
  <c r="G222" i="53"/>
  <c r="I221" i="53"/>
  <c r="H221" i="53"/>
  <c r="G221" i="53"/>
  <c r="C221" i="53"/>
  <c r="I220" i="53"/>
  <c r="H220" i="53"/>
  <c r="G220" i="53"/>
  <c r="F220" i="53"/>
  <c r="E220" i="53"/>
  <c r="D220" i="53"/>
  <c r="C220" i="53"/>
  <c r="I219" i="53"/>
  <c r="I218" i="53"/>
  <c r="I217" i="53"/>
  <c r="H217" i="53"/>
  <c r="G217" i="53"/>
  <c r="F217" i="53"/>
  <c r="I216" i="53"/>
  <c r="H216" i="53"/>
  <c r="G216" i="53"/>
  <c r="B216" i="53"/>
  <c r="I215" i="53"/>
  <c r="H215" i="53"/>
  <c r="G215" i="53"/>
  <c r="F215" i="53"/>
  <c r="I214" i="53"/>
  <c r="H214" i="53"/>
  <c r="G214" i="53"/>
  <c r="B214" i="53"/>
  <c r="I213" i="53"/>
  <c r="H213" i="53"/>
  <c r="G213" i="53"/>
  <c r="F213" i="53"/>
  <c r="I212" i="53"/>
  <c r="H212" i="53"/>
  <c r="G212" i="53"/>
  <c r="B212" i="53"/>
  <c r="I211" i="53"/>
  <c r="H211" i="53"/>
  <c r="G211" i="53"/>
  <c r="F211" i="53"/>
  <c r="I210" i="53"/>
  <c r="H210" i="53"/>
  <c r="G210" i="53"/>
  <c r="B210" i="53"/>
  <c r="I209" i="53"/>
  <c r="H209" i="53"/>
  <c r="G209" i="53"/>
  <c r="F209" i="53"/>
  <c r="I208" i="53"/>
  <c r="H208" i="53"/>
  <c r="G208" i="53"/>
  <c r="I207" i="53"/>
  <c r="H207" i="53"/>
  <c r="G207" i="53"/>
  <c r="C207" i="53"/>
  <c r="I206" i="53"/>
  <c r="H206" i="53"/>
  <c r="G206" i="53"/>
  <c r="F206" i="53"/>
  <c r="E206" i="53"/>
  <c r="D206" i="53"/>
  <c r="C206" i="53"/>
  <c r="I205" i="53"/>
  <c r="I204" i="53"/>
  <c r="I203" i="53"/>
  <c r="H203" i="53"/>
  <c r="G203" i="53"/>
  <c r="F203" i="53"/>
  <c r="I202" i="53"/>
  <c r="H202" i="53"/>
  <c r="G202" i="53"/>
  <c r="B202" i="53"/>
  <c r="I201" i="53"/>
  <c r="H201" i="53"/>
  <c r="G201" i="53"/>
  <c r="F201" i="53"/>
  <c r="I200" i="53"/>
  <c r="H200" i="53"/>
  <c r="G200" i="53"/>
  <c r="B200" i="53"/>
  <c r="I199" i="53"/>
  <c r="H199" i="53"/>
  <c r="G199" i="53"/>
  <c r="F199" i="53"/>
  <c r="I198" i="53"/>
  <c r="H198" i="53"/>
  <c r="G198" i="53"/>
  <c r="B198" i="53"/>
  <c r="I197" i="53"/>
  <c r="H197" i="53"/>
  <c r="G197" i="53"/>
  <c r="F197" i="53"/>
  <c r="I196" i="53"/>
  <c r="H196" i="53"/>
  <c r="G196" i="53"/>
  <c r="B196" i="53"/>
  <c r="I195" i="53"/>
  <c r="H195" i="53"/>
  <c r="G195" i="53"/>
  <c r="F195" i="53"/>
  <c r="I194" i="53"/>
  <c r="H194" i="53"/>
  <c r="G194" i="53"/>
  <c r="I193" i="53"/>
  <c r="H193" i="53"/>
  <c r="G193" i="53"/>
  <c r="C193" i="53"/>
  <c r="I192" i="53"/>
  <c r="H192" i="53"/>
  <c r="G192" i="53"/>
  <c r="F192" i="53"/>
  <c r="E192" i="53"/>
  <c r="D192" i="53"/>
  <c r="C192" i="53"/>
  <c r="I191" i="53"/>
  <c r="I190" i="53"/>
  <c r="I189" i="53"/>
  <c r="H189" i="53"/>
  <c r="G189" i="53"/>
  <c r="F189" i="53"/>
  <c r="I188" i="53"/>
  <c r="H188" i="53"/>
  <c r="G188" i="53"/>
  <c r="B188" i="53"/>
  <c r="I187" i="53"/>
  <c r="H187" i="53"/>
  <c r="G187" i="53"/>
  <c r="F187" i="53"/>
  <c r="I186" i="53"/>
  <c r="H186" i="53"/>
  <c r="G186" i="53"/>
  <c r="B186" i="53"/>
  <c r="I185" i="53"/>
  <c r="H185" i="53"/>
  <c r="G185" i="53"/>
  <c r="F185" i="53"/>
  <c r="I184" i="53"/>
  <c r="H184" i="53"/>
  <c r="G184" i="53"/>
  <c r="B184" i="53"/>
  <c r="I183" i="53"/>
  <c r="H183" i="53"/>
  <c r="G183" i="53"/>
  <c r="F183" i="53"/>
  <c r="I182" i="53"/>
  <c r="H182" i="53"/>
  <c r="G182" i="53"/>
  <c r="B182" i="53"/>
  <c r="I181" i="53"/>
  <c r="H181" i="53"/>
  <c r="G181" i="53"/>
  <c r="F181" i="53"/>
  <c r="I180" i="53"/>
  <c r="H180" i="53"/>
  <c r="G180" i="53"/>
  <c r="I179" i="53"/>
  <c r="H179" i="53"/>
  <c r="G179" i="53"/>
  <c r="C179" i="53"/>
  <c r="I178" i="53"/>
  <c r="H178" i="53"/>
  <c r="G178" i="53"/>
  <c r="F178" i="53"/>
  <c r="E178" i="53"/>
  <c r="D178" i="53"/>
  <c r="C178" i="53"/>
  <c r="I177" i="53"/>
  <c r="C164" i="53"/>
  <c r="F164" i="53"/>
  <c r="C165" i="53"/>
  <c r="B168" i="53"/>
  <c r="B170" i="53"/>
  <c r="B172" i="53"/>
  <c r="B174" i="53"/>
  <c r="F167" i="53"/>
  <c r="F169" i="53"/>
  <c r="F171" i="53"/>
  <c r="F173" i="53"/>
  <c r="F175" i="53"/>
  <c r="E164" i="53"/>
  <c r="D164" i="53"/>
  <c r="H175" i="53"/>
  <c r="G175" i="53"/>
  <c r="H174" i="53"/>
  <c r="G174" i="53"/>
  <c r="H173" i="53"/>
  <c r="G173" i="53"/>
  <c r="H172" i="53"/>
  <c r="G172" i="53"/>
  <c r="H171" i="53"/>
  <c r="G171" i="53"/>
  <c r="H170" i="53"/>
  <c r="G170" i="53"/>
  <c r="H169" i="53"/>
  <c r="G169" i="53"/>
  <c r="H168" i="53"/>
  <c r="G168" i="53"/>
  <c r="H167" i="53"/>
  <c r="G167" i="53"/>
  <c r="H166" i="53"/>
  <c r="G166" i="53"/>
  <c r="H165" i="53"/>
  <c r="G165" i="53"/>
  <c r="G164" i="53"/>
  <c r="I176" i="53"/>
  <c r="I175" i="53"/>
  <c r="I174" i="53"/>
  <c r="I173" i="53"/>
  <c r="I172" i="53"/>
  <c r="I171" i="53"/>
  <c r="I170" i="53"/>
  <c r="I169" i="53"/>
  <c r="I168" i="53"/>
  <c r="I167" i="53"/>
  <c r="I166" i="53"/>
  <c r="I165" i="53"/>
  <c r="I164" i="53"/>
  <c r="I163" i="53"/>
  <c r="H164" i="53"/>
  <c r="H232" i="56"/>
  <c r="G232" i="53" s="1"/>
  <c r="H246" i="56"/>
  <c r="G246" i="53" s="1"/>
  <c r="B176" i="53"/>
  <c r="B274" i="53"/>
  <c r="H260" i="56"/>
  <c r="G260" i="53" s="1"/>
  <c r="B260" i="53"/>
  <c r="I246" i="56"/>
  <c r="H246" i="53" s="1"/>
  <c r="B246" i="53"/>
  <c r="I232" i="56"/>
  <c r="H232" i="53" s="1"/>
  <c r="B232" i="53"/>
  <c r="H218" i="56"/>
  <c r="G218" i="53" s="1"/>
  <c r="B218" i="53"/>
  <c r="I204" i="56"/>
  <c r="H204" i="53" s="1"/>
  <c r="H204" i="56"/>
  <c r="G204" i="53" s="1"/>
  <c r="B204" i="53"/>
  <c r="I190" i="56"/>
  <c r="H190" i="53" s="1"/>
  <c r="H190" i="56"/>
  <c r="G190" i="53" s="1"/>
  <c r="B190" i="53"/>
  <c r="I176" i="56"/>
  <c r="H176" i="53" s="1"/>
  <c r="H176" i="56"/>
  <c r="G176" i="53" s="1"/>
  <c r="B162" i="53" l="1"/>
  <c r="B160" i="53"/>
  <c r="B158" i="53"/>
  <c r="B146" i="53"/>
  <c r="B144" i="53"/>
  <c r="B132" i="53"/>
  <c r="B130" i="53"/>
  <c r="B118" i="53"/>
  <c r="B116" i="53"/>
  <c r="B104" i="53"/>
  <c r="B102" i="53"/>
  <c r="B90" i="53"/>
  <c r="B88" i="53"/>
  <c r="B76" i="53"/>
  <c r="B74" i="53"/>
  <c r="B62" i="53"/>
  <c r="B60" i="53"/>
  <c r="B48" i="53"/>
  <c r="B46" i="53"/>
  <c r="B34" i="53"/>
  <c r="B32" i="53"/>
  <c r="B20" i="53"/>
  <c r="B18" i="53"/>
  <c r="H162" i="56"/>
  <c r="H148" i="56"/>
  <c r="I148" i="56"/>
  <c r="H134" i="56"/>
  <c r="I134" i="56"/>
  <c r="H120" i="56"/>
  <c r="I120" i="56"/>
  <c r="H106" i="56"/>
  <c r="I106" i="56"/>
  <c r="H92" i="56"/>
  <c r="I92" i="56"/>
  <c r="H78" i="56"/>
  <c r="I78" i="56"/>
  <c r="H64" i="56"/>
  <c r="I64" i="56"/>
  <c r="I50" i="56"/>
  <c r="H50" i="56"/>
  <c r="H36" i="56"/>
  <c r="H22" i="56"/>
  <c r="F10" i="50" l="1"/>
  <c r="S28" i="55" l="1"/>
  <c r="K9" i="55"/>
  <c r="S18" i="55"/>
  <c r="S19" i="55"/>
  <c r="G9" i="55" l="1"/>
  <c r="H20" i="51" s="1"/>
  <c r="H21" i="51" s="1"/>
  <c r="I6" i="54"/>
  <c r="B42" i="53"/>
  <c r="B44" i="53"/>
  <c r="S33" i="55" l="1"/>
  <c r="S34" i="55" s="1"/>
  <c r="H15" i="50"/>
  <c r="J2" i="48" l="1"/>
  <c r="E3" i="48" s="1"/>
  <c r="I162" i="53"/>
  <c r="G162" i="53"/>
  <c r="I161" i="53"/>
  <c r="G161" i="53"/>
  <c r="F161" i="53"/>
  <c r="I160" i="53"/>
  <c r="G160" i="53"/>
  <c r="I159" i="53"/>
  <c r="G159" i="53"/>
  <c r="F159" i="53"/>
  <c r="I158" i="53"/>
  <c r="G158" i="53"/>
  <c r="I157" i="53"/>
  <c r="G157" i="53"/>
  <c r="F157" i="53"/>
  <c r="I156" i="53"/>
  <c r="G156" i="53"/>
  <c r="B156" i="53"/>
  <c r="I155" i="53"/>
  <c r="G155" i="53"/>
  <c r="F155" i="53"/>
  <c r="I154" i="53"/>
  <c r="G154" i="53"/>
  <c r="B154" i="53"/>
  <c r="I153" i="53"/>
  <c r="G153" i="53"/>
  <c r="F153" i="53"/>
  <c r="I152" i="53"/>
  <c r="G152" i="53"/>
  <c r="I151" i="53"/>
  <c r="G151" i="53"/>
  <c r="C151" i="53"/>
  <c r="I150" i="53"/>
  <c r="G150" i="53"/>
  <c r="F150" i="53"/>
  <c r="E150" i="53"/>
  <c r="D150" i="53"/>
  <c r="C150" i="53"/>
  <c r="I149" i="53"/>
  <c r="I148" i="53"/>
  <c r="G148" i="53"/>
  <c r="I147" i="53"/>
  <c r="G147" i="53"/>
  <c r="F147" i="53"/>
  <c r="I146" i="53"/>
  <c r="G146" i="53"/>
  <c r="I145" i="53"/>
  <c r="G145" i="53"/>
  <c r="F145" i="53"/>
  <c r="I144" i="53"/>
  <c r="G144" i="53"/>
  <c r="I143" i="53"/>
  <c r="G143" i="53"/>
  <c r="F143" i="53"/>
  <c r="I142" i="53"/>
  <c r="G142" i="53"/>
  <c r="B142" i="53"/>
  <c r="I141" i="53"/>
  <c r="G141" i="53"/>
  <c r="F141" i="53"/>
  <c r="I140" i="53"/>
  <c r="G140" i="53"/>
  <c r="B140" i="53"/>
  <c r="I139" i="53"/>
  <c r="G139" i="53"/>
  <c r="F139" i="53"/>
  <c r="I138" i="53"/>
  <c r="G138" i="53"/>
  <c r="I137" i="53"/>
  <c r="G137" i="53"/>
  <c r="C137" i="53"/>
  <c r="I136" i="53"/>
  <c r="G136" i="53"/>
  <c r="F136" i="53"/>
  <c r="E136" i="53"/>
  <c r="D136" i="53"/>
  <c r="C136" i="53"/>
  <c r="I135" i="53"/>
  <c r="I134" i="53"/>
  <c r="G134" i="53"/>
  <c r="I133" i="53"/>
  <c r="G133" i="53"/>
  <c r="F133" i="53"/>
  <c r="I132" i="53"/>
  <c r="G132" i="53"/>
  <c r="I131" i="53"/>
  <c r="G131" i="53"/>
  <c r="F131" i="53"/>
  <c r="I130" i="53"/>
  <c r="G130" i="53"/>
  <c r="I129" i="53"/>
  <c r="G129" i="53"/>
  <c r="F129" i="53"/>
  <c r="I128" i="53"/>
  <c r="G128" i="53"/>
  <c r="B128" i="53"/>
  <c r="I127" i="53"/>
  <c r="G127" i="53"/>
  <c r="F127" i="53"/>
  <c r="I126" i="53"/>
  <c r="G126" i="53"/>
  <c r="B126" i="53"/>
  <c r="I125" i="53"/>
  <c r="G125" i="53"/>
  <c r="F125" i="53"/>
  <c r="I124" i="53"/>
  <c r="G124" i="53"/>
  <c r="I123" i="53"/>
  <c r="G123" i="53"/>
  <c r="C123" i="53"/>
  <c r="I122" i="53"/>
  <c r="G122" i="53"/>
  <c r="F122" i="53"/>
  <c r="E122" i="53"/>
  <c r="D122" i="53"/>
  <c r="C122" i="53"/>
  <c r="I121" i="53"/>
  <c r="I120" i="53"/>
  <c r="G120" i="53"/>
  <c r="I119" i="53"/>
  <c r="G119" i="53"/>
  <c r="F119" i="53"/>
  <c r="I118" i="53"/>
  <c r="G118" i="53"/>
  <c r="I117" i="53"/>
  <c r="G117" i="53"/>
  <c r="F117" i="53"/>
  <c r="I116" i="53"/>
  <c r="G116" i="53"/>
  <c r="I115" i="53"/>
  <c r="G115" i="53"/>
  <c r="F115" i="53"/>
  <c r="I114" i="53"/>
  <c r="G114" i="53"/>
  <c r="B114" i="53"/>
  <c r="I113" i="53"/>
  <c r="G113" i="53"/>
  <c r="F113" i="53"/>
  <c r="I112" i="53"/>
  <c r="G112" i="53"/>
  <c r="B112" i="53"/>
  <c r="I111" i="53"/>
  <c r="G111" i="53"/>
  <c r="F111" i="53"/>
  <c r="I110" i="53"/>
  <c r="G110" i="53"/>
  <c r="I109" i="53"/>
  <c r="G109" i="53"/>
  <c r="C109" i="53"/>
  <c r="I108" i="53"/>
  <c r="G108" i="53"/>
  <c r="F108" i="53"/>
  <c r="E108" i="53"/>
  <c r="D108" i="53"/>
  <c r="C108" i="53"/>
  <c r="I107" i="53"/>
  <c r="I106" i="53"/>
  <c r="G106" i="53"/>
  <c r="I105" i="53"/>
  <c r="G105" i="53"/>
  <c r="F105" i="53"/>
  <c r="I104" i="53"/>
  <c r="G104" i="53"/>
  <c r="I103" i="53"/>
  <c r="G103" i="53"/>
  <c r="F103" i="53"/>
  <c r="I102" i="53"/>
  <c r="G102" i="53"/>
  <c r="I101" i="53"/>
  <c r="G101" i="53"/>
  <c r="F101" i="53"/>
  <c r="I100" i="53"/>
  <c r="G100" i="53"/>
  <c r="B100" i="53"/>
  <c r="I99" i="53"/>
  <c r="G99" i="53"/>
  <c r="F99" i="53"/>
  <c r="I98" i="53"/>
  <c r="G98" i="53"/>
  <c r="B98" i="53"/>
  <c r="I97" i="53"/>
  <c r="G97" i="53"/>
  <c r="F97" i="53"/>
  <c r="I96" i="53"/>
  <c r="G96" i="53"/>
  <c r="I95" i="53"/>
  <c r="G95" i="53"/>
  <c r="C95" i="53"/>
  <c r="I94" i="53"/>
  <c r="G94" i="53"/>
  <c r="F94" i="53"/>
  <c r="E94" i="53"/>
  <c r="D94" i="53"/>
  <c r="C94" i="53"/>
  <c r="I93" i="53"/>
  <c r="I92" i="53"/>
  <c r="G92" i="53"/>
  <c r="I91" i="53"/>
  <c r="G91" i="53"/>
  <c r="F91" i="53"/>
  <c r="I90" i="53"/>
  <c r="G90" i="53"/>
  <c r="I89" i="53"/>
  <c r="G89" i="53"/>
  <c r="F89" i="53"/>
  <c r="I88" i="53"/>
  <c r="G88" i="53"/>
  <c r="I87" i="53"/>
  <c r="G87" i="53"/>
  <c r="F87" i="53"/>
  <c r="I86" i="53"/>
  <c r="G86" i="53"/>
  <c r="B86" i="53"/>
  <c r="I85" i="53"/>
  <c r="G85" i="53"/>
  <c r="F85" i="53"/>
  <c r="I84" i="53"/>
  <c r="G84" i="53"/>
  <c r="B84" i="53"/>
  <c r="I83" i="53"/>
  <c r="G83" i="53"/>
  <c r="F83" i="53"/>
  <c r="I82" i="53"/>
  <c r="G82" i="53"/>
  <c r="I81" i="53"/>
  <c r="G81" i="53"/>
  <c r="C81" i="53"/>
  <c r="I80" i="53"/>
  <c r="G80" i="53"/>
  <c r="F80" i="53"/>
  <c r="E80" i="53"/>
  <c r="D80" i="53"/>
  <c r="C80" i="53"/>
  <c r="I79" i="53"/>
  <c r="I78" i="53"/>
  <c r="G78" i="53"/>
  <c r="I77" i="53"/>
  <c r="G77" i="53"/>
  <c r="F77" i="53"/>
  <c r="I76" i="53"/>
  <c r="G76" i="53"/>
  <c r="I75" i="53"/>
  <c r="G75" i="53"/>
  <c r="F75" i="53"/>
  <c r="I74" i="53"/>
  <c r="G74" i="53"/>
  <c r="I73" i="53"/>
  <c r="G73" i="53"/>
  <c r="F73" i="53"/>
  <c r="I72" i="53"/>
  <c r="G72" i="53"/>
  <c r="B72" i="53"/>
  <c r="I71" i="53"/>
  <c r="G71" i="53"/>
  <c r="F71" i="53"/>
  <c r="I70" i="53"/>
  <c r="G70" i="53"/>
  <c r="B70" i="53"/>
  <c r="I69" i="53"/>
  <c r="G69" i="53"/>
  <c r="F69" i="53"/>
  <c r="I68" i="53"/>
  <c r="G68" i="53"/>
  <c r="I67" i="53"/>
  <c r="G67" i="53"/>
  <c r="C67" i="53"/>
  <c r="I66" i="53"/>
  <c r="G66" i="53"/>
  <c r="F66" i="53"/>
  <c r="E66" i="53"/>
  <c r="D66" i="53"/>
  <c r="C66" i="53"/>
  <c r="I65" i="53"/>
  <c r="I64" i="53"/>
  <c r="G64" i="53"/>
  <c r="I63" i="53"/>
  <c r="G63" i="53"/>
  <c r="F63" i="53"/>
  <c r="I62" i="53"/>
  <c r="G62" i="53"/>
  <c r="I61" i="53"/>
  <c r="G61" i="53"/>
  <c r="F61" i="53"/>
  <c r="I60" i="53"/>
  <c r="G60" i="53"/>
  <c r="I59" i="53"/>
  <c r="G59" i="53"/>
  <c r="F59" i="53"/>
  <c r="I58" i="53"/>
  <c r="G58" i="53"/>
  <c r="B58" i="53"/>
  <c r="I57" i="53"/>
  <c r="G57" i="53"/>
  <c r="F57" i="53"/>
  <c r="I56" i="53"/>
  <c r="G56" i="53"/>
  <c r="B56" i="53"/>
  <c r="I55" i="53"/>
  <c r="G55" i="53"/>
  <c r="F55" i="53"/>
  <c r="I54" i="53"/>
  <c r="G54" i="53"/>
  <c r="I53" i="53"/>
  <c r="G53" i="53"/>
  <c r="C53" i="53"/>
  <c r="I52" i="53"/>
  <c r="G52" i="53"/>
  <c r="F52" i="53"/>
  <c r="E52" i="53"/>
  <c r="D52" i="53"/>
  <c r="C52" i="53"/>
  <c r="I51" i="53"/>
  <c r="I50" i="53"/>
  <c r="G50" i="53"/>
  <c r="I49" i="53"/>
  <c r="G49" i="53"/>
  <c r="F49" i="53"/>
  <c r="I48" i="53"/>
  <c r="G48" i="53"/>
  <c r="I47" i="53"/>
  <c r="G47" i="53"/>
  <c r="F47" i="53"/>
  <c r="I46" i="53"/>
  <c r="G46" i="53"/>
  <c r="I45" i="53"/>
  <c r="G45" i="53"/>
  <c r="F45" i="53"/>
  <c r="I44" i="53"/>
  <c r="G44" i="53"/>
  <c r="I43" i="53"/>
  <c r="G43" i="53"/>
  <c r="F43" i="53"/>
  <c r="I42" i="53"/>
  <c r="G42" i="53"/>
  <c r="I41" i="53"/>
  <c r="G41" i="53"/>
  <c r="F41" i="53"/>
  <c r="I40" i="53"/>
  <c r="G40" i="53"/>
  <c r="I39" i="53"/>
  <c r="G39" i="53"/>
  <c r="C39" i="53"/>
  <c r="I38" i="53"/>
  <c r="G38" i="53"/>
  <c r="F38" i="53"/>
  <c r="E38" i="53"/>
  <c r="D38" i="53"/>
  <c r="C38" i="53"/>
  <c r="I37" i="53"/>
  <c r="I36" i="53"/>
  <c r="G36" i="53"/>
  <c r="I35" i="53"/>
  <c r="G35" i="53"/>
  <c r="F35" i="53"/>
  <c r="I34" i="53"/>
  <c r="G34" i="53"/>
  <c r="I33" i="53"/>
  <c r="G33" i="53"/>
  <c r="F33" i="53"/>
  <c r="I32" i="53"/>
  <c r="G32" i="53"/>
  <c r="I31" i="53"/>
  <c r="G31" i="53"/>
  <c r="F31" i="53"/>
  <c r="I30" i="53"/>
  <c r="G30" i="53"/>
  <c r="B30" i="53"/>
  <c r="I29" i="53"/>
  <c r="G29" i="53"/>
  <c r="F29" i="53"/>
  <c r="I28" i="53"/>
  <c r="G28" i="53"/>
  <c r="B28" i="53"/>
  <c r="I27" i="53"/>
  <c r="G27" i="53"/>
  <c r="F27" i="53"/>
  <c r="I26" i="53"/>
  <c r="G26" i="53"/>
  <c r="I25" i="53"/>
  <c r="G25" i="53"/>
  <c r="C25" i="53"/>
  <c r="I24" i="53"/>
  <c r="G24" i="53"/>
  <c r="F24" i="53"/>
  <c r="E24" i="53"/>
  <c r="D24" i="53"/>
  <c r="C24" i="53"/>
  <c r="I23" i="53"/>
  <c r="L162" i="53"/>
  <c r="K162" i="53"/>
  <c r="J162" i="53"/>
  <c r="H162" i="53"/>
  <c r="L161" i="53"/>
  <c r="K161" i="53"/>
  <c r="J161" i="53"/>
  <c r="H161" i="53"/>
  <c r="L160" i="53"/>
  <c r="K160" i="53"/>
  <c r="J160" i="53"/>
  <c r="H160" i="53"/>
  <c r="L159" i="53"/>
  <c r="K159" i="53"/>
  <c r="J159" i="53"/>
  <c r="H159" i="53"/>
  <c r="L158" i="53"/>
  <c r="K158" i="53"/>
  <c r="J158" i="53"/>
  <c r="H158" i="53"/>
  <c r="L157" i="53"/>
  <c r="K157" i="53"/>
  <c r="J157" i="53"/>
  <c r="H157" i="53"/>
  <c r="L156" i="53"/>
  <c r="K156" i="53"/>
  <c r="J156" i="53"/>
  <c r="H156" i="53"/>
  <c r="L155" i="53"/>
  <c r="K155" i="53"/>
  <c r="J155" i="53"/>
  <c r="H155" i="53"/>
  <c r="L154" i="53"/>
  <c r="K154" i="53"/>
  <c r="J154" i="53"/>
  <c r="H154" i="53"/>
  <c r="L153" i="53"/>
  <c r="K153" i="53"/>
  <c r="J153" i="53"/>
  <c r="H153" i="53"/>
  <c r="L152" i="53"/>
  <c r="K152" i="53"/>
  <c r="J152" i="53"/>
  <c r="H152" i="53"/>
  <c r="L151" i="53"/>
  <c r="K151" i="53"/>
  <c r="J151" i="53"/>
  <c r="H151" i="53"/>
  <c r="L150" i="53"/>
  <c r="K150" i="53"/>
  <c r="J150" i="53"/>
  <c r="H150" i="53"/>
  <c r="L149" i="53"/>
  <c r="K149" i="53"/>
  <c r="J149" i="53"/>
  <c r="L148" i="53"/>
  <c r="K148" i="53"/>
  <c r="J148" i="53"/>
  <c r="H148" i="53"/>
  <c r="B148" i="53"/>
  <c r="L147" i="53"/>
  <c r="K147" i="53"/>
  <c r="J147" i="53"/>
  <c r="H147" i="53"/>
  <c r="L146" i="53"/>
  <c r="K146" i="53"/>
  <c r="J146" i="53"/>
  <c r="H146" i="53"/>
  <c r="L145" i="53"/>
  <c r="K145" i="53"/>
  <c r="J145" i="53"/>
  <c r="H145" i="53"/>
  <c r="L144" i="53"/>
  <c r="K144" i="53"/>
  <c r="J144" i="53"/>
  <c r="H144" i="53"/>
  <c r="L143" i="53"/>
  <c r="K143" i="53"/>
  <c r="J143" i="53"/>
  <c r="H143" i="53"/>
  <c r="L142" i="53"/>
  <c r="K142" i="53"/>
  <c r="J142" i="53"/>
  <c r="H142" i="53"/>
  <c r="L141" i="53"/>
  <c r="K141" i="53"/>
  <c r="J141" i="53"/>
  <c r="H141" i="53"/>
  <c r="L140" i="53"/>
  <c r="K140" i="53"/>
  <c r="J140" i="53"/>
  <c r="H140" i="53"/>
  <c r="L139" i="53"/>
  <c r="K139" i="53"/>
  <c r="J139" i="53"/>
  <c r="H139" i="53"/>
  <c r="L138" i="53"/>
  <c r="K138" i="53"/>
  <c r="J138" i="53"/>
  <c r="H138" i="53"/>
  <c r="L137" i="53"/>
  <c r="K137" i="53"/>
  <c r="J137" i="53"/>
  <c r="H137" i="53"/>
  <c r="L136" i="53"/>
  <c r="K136" i="53"/>
  <c r="J136" i="53"/>
  <c r="H136" i="53"/>
  <c r="L135" i="53"/>
  <c r="K135" i="53"/>
  <c r="J135" i="53"/>
  <c r="L134" i="53"/>
  <c r="K134" i="53"/>
  <c r="J134" i="53"/>
  <c r="H134" i="53"/>
  <c r="B134" i="53"/>
  <c r="L133" i="53"/>
  <c r="K133" i="53"/>
  <c r="J133" i="53"/>
  <c r="H133" i="53"/>
  <c r="L132" i="53"/>
  <c r="K132" i="53"/>
  <c r="J132" i="53"/>
  <c r="H132" i="53"/>
  <c r="L131" i="53"/>
  <c r="K131" i="53"/>
  <c r="J131" i="53"/>
  <c r="H131" i="53"/>
  <c r="L130" i="53"/>
  <c r="K130" i="53"/>
  <c r="J130" i="53"/>
  <c r="H130" i="53"/>
  <c r="L129" i="53"/>
  <c r="K129" i="53"/>
  <c r="J129" i="53"/>
  <c r="H129" i="53"/>
  <c r="L128" i="53"/>
  <c r="K128" i="53"/>
  <c r="J128" i="53"/>
  <c r="H128" i="53"/>
  <c r="L127" i="53"/>
  <c r="K127" i="53"/>
  <c r="J127" i="53"/>
  <c r="H127" i="53"/>
  <c r="L126" i="53"/>
  <c r="K126" i="53"/>
  <c r="J126" i="53"/>
  <c r="H126" i="53"/>
  <c r="L125" i="53"/>
  <c r="K125" i="53"/>
  <c r="J125" i="53"/>
  <c r="H125" i="53"/>
  <c r="L124" i="53"/>
  <c r="K124" i="53"/>
  <c r="J124" i="53"/>
  <c r="H124" i="53"/>
  <c r="L123" i="53"/>
  <c r="K123" i="53"/>
  <c r="J123" i="53"/>
  <c r="H123" i="53"/>
  <c r="L122" i="53"/>
  <c r="K122" i="53"/>
  <c r="J122" i="53"/>
  <c r="H122" i="53"/>
  <c r="L121" i="53"/>
  <c r="K121" i="53"/>
  <c r="J121" i="53"/>
  <c r="L120" i="53"/>
  <c r="K120" i="53"/>
  <c r="J120" i="53"/>
  <c r="H120" i="53"/>
  <c r="B120" i="53"/>
  <c r="L119" i="53"/>
  <c r="K119" i="53"/>
  <c r="J119" i="53"/>
  <c r="H119" i="53"/>
  <c r="L118" i="53"/>
  <c r="K118" i="53"/>
  <c r="J118" i="53"/>
  <c r="H118" i="53"/>
  <c r="L117" i="53"/>
  <c r="K117" i="53"/>
  <c r="J117" i="53"/>
  <c r="H117" i="53"/>
  <c r="L116" i="53"/>
  <c r="K116" i="53"/>
  <c r="J116" i="53"/>
  <c r="H116" i="53"/>
  <c r="L115" i="53"/>
  <c r="K115" i="53"/>
  <c r="J115" i="53"/>
  <c r="H115" i="53"/>
  <c r="L114" i="53"/>
  <c r="K114" i="53"/>
  <c r="J114" i="53"/>
  <c r="H114" i="53"/>
  <c r="L113" i="53"/>
  <c r="K113" i="53"/>
  <c r="J113" i="53"/>
  <c r="H113" i="53"/>
  <c r="L112" i="53"/>
  <c r="K112" i="53"/>
  <c r="J112" i="53"/>
  <c r="H112" i="53"/>
  <c r="L111" i="53"/>
  <c r="K111" i="53"/>
  <c r="J111" i="53"/>
  <c r="H111" i="53"/>
  <c r="L110" i="53"/>
  <c r="K110" i="53"/>
  <c r="J110" i="53"/>
  <c r="H110" i="53"/>
  <c r="L109" i="53"/>
  <c r="K109" i="53"/>
  <c r="J109" i="53"/>
  <c r="H109" i="53"/>
  <c r="L108" i="53"/>
  <c r="K108" i="53"/>
  <c r="J108" i="53"/>
  <c r="H108" i="53"/>
  <c r="L107" i="53"/>
  <c r="K107" i="53"/>
  <c r="J107" i="53"/>
  <c r="L106" i="53"/>
  <c r="K106" i="53"/>
  <c r="J106" i="53"/>
  <c r="H106" i="53"/>
  <c r="B106" i="53"/>
  <c r="L105" i="53"/>
  <c r="K105" i="53"/>
  <c r="J105" i="53"/>
  <c r="H105" i="53"/>
  <c r="L104" i="53"/>
  <c r="K104" i="53"/>
  <c r="J104" i="53"/>
  <c r="H104" i="53"/>
  <c r="L103" i="53"/>
  <c r="K103" i="53"/>
  <c r="J103" i="53"/>
  <c r="H103" i="53"/>
  <c r="L102" i="53"/>
  <c r="K102" i="53"/>
  <c r="J102" i="53"/>
  <c r="H102" i="53"/>
  <c r="L101" i="53"/>
  <c r="K101" i="53"/>
  <c r="J101" i="53"/>
  <c r="H101" i="53"/>
  <c r="L100" i="53"/>
  <c r="K100" i="53"/>
  <c r="J100" i="53"/>
  <c r="H100" i="53"/>
  <c r="L99" i="53"/>
  <c r="K99" i="53"/>
  <c r="J99" i="53"/>
  <c r="H99" i="53"/>
  <c r="L98" i="53"/>
  <c r="K98" i="53"/>
  <c r="J98" i="53"/>
  <c r="H98" i="53"/>
  <c r="L97" i="53"/>
  <c r="K97" i="53"/>
  <c r="J97" i="53"/>
  <c r="H97" i="53"/>
  <c r="L96" i="53"/>
  <c r="K96" i="53"/>
  <c r="J96" i="53"/>
  <c r="H96" i="53"/>
  <c r="L95" i="53"/>
  <c r="K95" i="53"/>
  <c r="J95" i="53"/>
  <c r="H95" i="53"/>
  <c r="L94" i="53"/>
  <c r="K94" i="53"/>
  <c r="J94" i="53"/>
  <c r="H94" i="53"/>
  <c r="L93" i="53"/>
  <c r="K93" i="53"/>
  <c r="J93" i="53"/>
  <c r="L92" i="53"/>
  <c r="K92" i="53"/>
  <c r="J92" i="53"/>
  <c r="H92" i="53"/>
  <c r="B92" i="53"/>
  <c r="L91" i="53"/>
  <c r="K91" i="53"/>
  <c r="J91" i="53"/>
  <c r="H91" i="53"/>
  <c r="L90" i="53"/>
  <c r="K90" i="53"/>
  <c r="J90" i="53"/>
  <c r="H90" i="53"/>
  <c r="L89" i="53"/>
  <c r="K89" i="53"/>
  <c r="J89" i="53"/>
  <c r="H89" i="53"/>
  <c r="L88" i="53"/>
  <c r="K88" i="53"/>
  <c r="J88" i="53"/>
  <c r="H88" i="53"/>
  <c r="L87" i="53"/>
  <c r="K87" i="53"/>
  <c r="J87" i="53"/>
  <c r="H87" i="53"/>
  <c r="L86" i="53"/>
  <c r="K86" i="53"/>
  <c r="J86" i="53"/>
  <c r="H86" i="53"/>
  <c r="L85" i="53"/>
  <c r="K85" i="53"/>
  <c r="J85" i="53"/>
  <c r="H85" i="53"/>
  <c r="L84" i="53"/>
  <c r="K84" i="53"/>
  <c r="J84" i="53"/>
  <c r="H84" i="53"/>
  <c r="L83" i="53"/>
  <c r="K83" i="53"/>
  <c r="J83" i="53"/>
  <c r="H83" i="53"/>
  <c r="L82" i="53"/>
  <c r="K82" i="53"/>
  <c r="J82" i="53"/>
  <c r="H82" i="53"/>
  <c r="L81" i="53"/>
  <c r="K81" i="53"/>
  <c r="J81" i="53"/>
  <c r="H81" i="53"/>
  <c r="L80" i="53"/>
  <c r="K80" i="53"/>
  <c r="J80" i="53"/>
  <c r="H80" i="53"/>
  <c r="L79" i="53"/>
  <c r="K79" i="53"/>
  <c r="J79" i="53"/>
  <c r="L78" i="53"/>
  <c r="K78" i="53"/>
  <c r="J78" i="53"/>
  <c r="H78" i="53"/>
  <c r="B78" i="53"/>
  <c r="L77" i="53"/>
  <c r="K77" i="53"/>
  <c r="J77" i="53"/>
  <c r="H77" i="53"/>
  <c r="L76" i="53"/>
  <c r="K76" i="53"/>
  <c r="J76" i="53"/>
  <c r="H76" i="53"/>
  <c r="L75" i="53"/>
  <c r="K75" i="53"/>
  <c r="J75" i="53"/>
  <c r="H75" i="53"/>
  <c r="L74" i="53"/>
  <c r="K74" i="53"/>
  <c r="J74" i="53"/>
  <c r="H74" i="53"/>
  <c r="L73" i="53"/>
  <c r="K73" i="53"/>
  <c r="J73" i="53"/>
  <c r="H73" i="53"/>
  <c r="L72" i="53"/>
  <c r="K72" i="53"/>
  <c r="J72" i="53"/>
  <c r="H72" i="53"/>
  <c r="L71" i="53"/>
  <c r="K71" i="53"/>
  <c r="J71" i="53"/>
  <c r="H71" i="53"/>
  <c r="L70" i="53"/>
  <c r="K70" i="53"/>
  <c r="J70" i="53"/>
  <c r="H70" i="53"/>
  <c r="L69" i="53"/>
  <c r="K69" i="53"/>
  <c r="J69" i="53"/>
  <c r="H69" i="53"/>
  <c r="L68" i="53"/>
  <c r="K68" i="53"/>
  <c r="J68" i="53"/>
  <c r="H68" i="53"/>
  <c r="L67" i="53"/>
  <c r="K67" i="53"/>
  <c r="J67" i="53"/>
  <c r="H67" i="53"/>
  <c r="L66" i="53"/>
  <c r="K66" i="53"/>
  <c r="J66" i="53"/>
  <c r="H66" i="53"/>
  <c r="L65" i="53"/>
  <c r="K65" i="53"/>
  <c r="J65" i="53"/>
  <c r="L64" i="53"/>
  <c r="K64" i="53"/>
  <c r="J64" i="53"/>
  <c r="H64" i="53"/>
  <c r="B64" i="53"/>
  <c r="L63" i="53"/>
  <c r="K63" i="53"/>
  <c r="J63" i="53"/>
  <c r="H63" i="53"/>
  <c r="L62" i="53"/>
  <c r="K62" i="53"/>
  <c r="J62" i="53"/>
  <c r="H62" i="53"/>
  <c r="L61" i="53"/>
  <c r="K61" i="53"/>
  <c r="J61" i="53"/>
  <c r="H61" i="53"/>
  <c r="L60" i="53"/>
  <c r="K60" i="53"/>
  <c r="J60" i="53"/>
  <c r="H60" i="53"/>
  <c r="L59" i="53"/>
  <c r="K59" i="53"/>
  <c r="J59" i="53"/>
  <c r="H59" i="53"/>
  <c r="L58" i="53"/>
  <c r="K58" i="53"/>
  <c r="J58" i="53"/>
  <c r="H58" i="53"/>
  <c r="L57" i="53"/>
  <c r="K57" i="53"/>
  <c r="J57" i="53"/>
  <c r="H57" i="53"/>
  <c r="L56" i="53"/>
  <c r="K56" i="53"/>
  <c r="J56" i="53"/>
  <c r="H56" i="53"/>
  <c r="L55" i="53"/>
  <c r="K55" i="53"/>
  <c r="J55" i="53"/>
  <c r="H55" i="53"/>
  <c r="L54" i="53"/>
  <c r="K54" i="53"/>
  <c r="J54" i="53"/>
  <c r="H54" i="53"/>
  <c r="L53" i="53"/>
  <c r="K53" i="53"/>
  <c r="J53" i="53"/>
  <c r="H53" i="53"/>
  <c r="L52" i="53"/>
  <c r="K52" i="53"/>
  <c r="J52" i="53"/>
  <c r="H52" i="53"/>
  <c r="L51" i="53"/>
  <c r="K51" i="53"/>
  <c r="J51" i="53"/>
  <c r="L50" i="53"/>
  <c r="K50" i="53"/>
  <c r="J50" i="53"/>
  <c r="H50" i="53"/>
  <c r="B50" i="53"/>
  <c r="L49" i="53"/>
  <c r="K49" i="53"/>
  <c r="J49" i="53"/>
  <c r="H49" i="53"/>
  <c r="L48" i="53"/>
  <c r="K48" i="53"/>
  <c r="J48" i="53"/>
  <c r="H48" i="53"/>
  <c r="L47" i="53"/>
  <c r="K47" i="53"/>
  <c r="J47" i="53"/>
  <c r="H47" i="53"/>
  <c r="L46" i="53"/>
  <c r="K46" i="53"/>
  <c r="J46" i="53"/>
  <c r="H46" i="53"/>
  <c r="L45" i="53"/>
  <c r="K45" i="53"/>
  <c r="J45" i="53"/>
  <c r="H45" i="53"/>
  <c r="L44" i="53"/>
  <c r="K44" i="53"/>
  <c r="J44" i="53"/>
  <c r="H44" i="53"/>
  <c r="L43" i="53"/>
  <c r="K43" i="53"/>
  <c r="J43" i="53"/>
  <c r="H43" i="53"/>
  <c r="L42" i="53"/>
  <c r="K42" i="53"/>
  <c r="J42" i="53"/>
  <c r="H42" i="53"/>
  <c r="L41" i="53"/>
  <c r="K41" i="53"/>
  <c r="J41" i="53"/>
  <c r="H41" i="53"/>
  <c r="L40" i="53"/>
  <c r="K40" i="53"/>
  <c r="J40" i="53"/>
  <c r="H40" i="53"/>
  <c r="L39" i="53"/>
  <c r="K39" i="53"/>
  <c r="J39" i="53"/>
  <c r="H39" i="53"/>
  <c r="L38" i="53"/>
  <c r="K38" i="53"/>
  <c r="J38" i="53"/>
  <c r="H38" i="53"/>
  <c r="L37" i="53"/>
  <c r="K37" i="53"/>
  <c r="J37" i="53"/>
  <c r="L36" i="53"/>
  <c r="K36" i="53"/>
  <c r="J36" i="53"/>
  <c r="H36" i="53"/>
  <c r="B36" i="53"/>
  <c r="L35" i="53"/>
  <c r="K35" i="53"/>
  <c r="J35" i="53"/>
  <c r="H35" i="53"/>
  <c r="L34" i="53"/>
  <c r="K34" i="53"/>
  <c r="J34" i="53"/>
  <c r="H34" i="53"/>
  <c r="L33" i="53"/>
  <c r="K33" i="53"/>
  <c r="J33" i="53"/>
  <c r="H33" i="53"/>
  <c r="L32" i="53"/>
  <c r="K32" i="53"/>
  <c r="J32" i="53"/>
  <c r="H32" i="53"/>
  <c r="L31" i="53"/>
  <c r="K31" i="53"/>
  <c r="J31" i="53"/>
  <c r="H31" i="53"/>
  <c r="L30" i="53"/>
  <c r="K30" i="53"/>
  <c r="J30" i="53"/>
  <c r="H30" i="53"/>
  <c r="L29" i="53"/>
  <c r="K29" i="53"/>
  <c r="J29" i="53"/>
  <c r="H29" i="53"/>
  <c r="L28" i="53"/>
  <c r="K28" i="53"/>
  <c r="J28" i="53"/>
  <c r="H28" i="53"/>
  <c r="L27" i="53"/>
  <c r="K27" i="53"/>
  <c r="J27" i="53"/>
  <c r="H27" i="53"/>
  <c r="L26" i="53"/>
  <c r="K26" i="53"/>
  <c r="J26" i="53"/>
  <c r="H26" i="53"/>
  <c r="L25" i="53"/>
  <c r="K25" i="53"/>
  <c r="J25" i="53"/>
  <c r="H25" i="53"/>
  <c r="L24" i="53"/>
  <c r="K24" i="53"/>
  <c r="J24" i="53"/>
  <c r="H24" i="53"/>
  <c r="L23" i="53"/>
  <c r="K23" i="53"/>
  <c r="J23" i="53"/>
  <c r="H16" i="53"/>
  <c r="H15" i="53"/>
  <c r="F15" i="53"/>
  <c r="F13" i="53"/>
  <c r="B14" i="53"/>
  <c r="B16" i="53"/>
  <c r="I22" i="53"/>
  <c r="I21" i="53"/>
  <c r="I20" i="53"/>
  <c r="I19" i="53"/>
  <c r="I18" i="53"/>
  <c r="I17" i="53"/>
  <c r="I16" i="53"/>
  <c r="I15" i="53"/>
  <c r="I14" i="53"/>
  <c r="I13" i="53"/>
  <c r="I12" i="53"/>
  <c r="G22" i="53"/>
  <c r="G21" i="53"/>
  <c r="G20" i="53"/>
  <c r="G19" i="53"/>
  <c r="G18" i="53"/>
  <c r="G17" i="53"/>
  <c r="G16" i="53"/>
  <c r="G15" i="53"/>
  <c r="G14" i="53"/>
  <c r="G13" i="53"/>
  <c r="L16" i="53"/>
  <c r="K16" i="53"/>
  <c r="J16" i="53"/>
  <c r="L15" i="53"/>
  <c r="K15" i="53"/>
  <c r="J15" i="53"/>
  <c r="H8" i="49" l="1"/>
  <c r="D21" i="49" l="1"/>
  <c r="H7" i="50"/>
  <c r="B8" i="53" l="1"/>
  <c r="I10" i="53" l="1"/>
  <c r="G10" i="53"/>
  <c r="F10" i="53"/>
  <c r="E10" i="53"/>
  <c r="D10" i="53"/>
  <c r="C10" i="53"/>
  <c r="L10" i="53"/>
  <c r="K10" i="53"/>
  <c r="J10" i="53"/>
  <c r="H10" i="53"/>
  <c r="S27" i="55" l="1"/>
  <c r="S26" i="55"/>
  <c r="S25" i="55"/>
  <c r="S24" i="55"/>
  <c r="S22" i="55"/>
  <c r="S21" i="55"/>
  <c r="S16" i="55"/>
  <c r="I20" i="51"/>
  <c r="S20" i="55"/>
  <c r="S17" i="55"/>
  <c r="S23" i="55"/>
  <c r="S15" i="55"/>
  <c r="L22" i="53"/>
  <c r="K22" i="53"/>
  <c r="J22" i="53"/>
  <c r="L21" i="53"/>
  <c r="K21" i="53"/>
  <c r="J21" i="53"/>
  <c r="L20" i="53"/>
  <c r="K20" i="53"/>
  <c r="J20" i="53"/>
  <c r="L19" i="53"/>
  <c r="K19" i="53"/>
  <c r="J19" i="53"/>
  <c r="L18" i="53"/>
  <c r="K18" i="53"/>
  <c r="J18" i="53"/>
  <c r="L17" i="53"/>
  <c r="K17" i="53"/>
  <c r="J17" i="53"/>
  <c r="L14" i="53"/>
  <c r="K14" i="53"/>
  <c r="J14" i="53"/>
  <c r="L13" i="53"/>
  <c r="K13" i="53"/>
  <c r="J13" i="53"/>
  <c r="L12" i="53"/>
  <c r="K12" i="53"/>
  <c r="J12" i="53"/>
  <c r="T38" i="52"/>
  <c r="D22" i="49" l="1"/>
  <c r="I9" i="53" l="1"/>
  <c r="T23" i="52" l="1"/>
  <c r="T24" i="52"/>
  <c r="T25" i="52"/>
  <c r="T26" i="52"/>
  <c r="T27" i="52"/>
  <c r="T28" i="52"/>
  <c r="T29" i="52"/>
  <c r="T30" i="52"/>
  <c r="T31" i="52"/>
  <c r="T32" i="52"/>
  <c r="T33" i="52"/>
  <c r="H9" i="50" l="1"/>
  <c r="H8" i="50"/>
  <c r="L11" i="53" l="1"/>
  <c r="K11" i="53"/>
  <c r="J11" i="53"/>
  <c r="L9" i="53"/>
  <c r="K9" i="53"/>
  <c r="J9" i="53"/>
  <c r="I11" i="53"/>
  <c r="G12" i="53"/>
  <c r="G11" i="53"/>
  <c r="F21" i="53"/>
  <c r="F19" i="53"/>
  <c r="F17" i="53"/>
  <c r="B22" i="53"/>
  <c r="H22" i="53"/>
  <c r="H21" i="53"/>
  <c r="H20" i="53"/>
  <c r="H19" i="53"/>
  <c r="H18" i="53"/>
  <c r="H17" i="53"/>
  <c r="H14" i="53"/>
  <c r="H13" i="53"/>
  <c r="H12" i="53"/>
  <c r="H11" i="53"/>
  <c r="I21" i="51" l="1"/>
  <c r="W4" i="4"/>
  <c r="G4" i="4" s="1"/>
  <c r="C11" i="53"/>
  <c r="P23" i="50" l="1"/>
  <c r="P20" i="50"/>
  <c r="T14" i="50"/>
  <c r="X5" i="4" l="1"/>
  <c r="Y5" i="4"/>
  <c r="X11" i="4"/>
  <c r="X9" i="4"/>
  <c r="X6" i="4"/>
  <c r="S14" i="55" l="1"/>
  <c r="S29"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2" authorId="0" shapeId="0" xr:uid="{CD0831D3-C1E1-4543-92D3-7FAA9AFDD4CA}">
      <text>
        <r>
          <rPr>
            <b/>
            <sz val="9"/>
            <color indexed="81"/>
            <rFont val="ＭＳ Ｐゴシック"/>
            <family val="3"/>
            <charset val="128"/>
          </rPr>
          <t>Ａ●●●●</t>
        </r>
      </text>
    </comment>
    <comment ref="E3" authorId="0" shapeId="0" xr:uid="{763D165E-A290-4BA3-A82E-183B266830C7}">
      <text>
        <r>
          <rPr>
            <b/>
            <sz val="9"/>
            <color indexed="81"/>
            <rFont val="ＭＳ Ｐゴシック"/>
            <family val="3"/>
            <charset val="128"/>
          </rPr>
          <t>登録番号を入力すると、自動で表示されます。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F6" authorId="0" shapeId="0" xr:uid="{3F86216F-F1B3-4CCB-BF7E-E48E81D96D64}">
      <text>
        <r>
          <rPr>
            <sz val="9"/>
            <color indexed="81"/>
            <rFont val="MS P ゴシック"/>
            <family val="3"/>
            <charset val="128"/>
          </rPr>
          <t>次年度未利用エネルギー利用量の計画値を記載してください。
計画がない場合は</t>
        </r>
        <r>
          <rPr>
            <b/>
            <sz val="9"/>
            <color indexed="81"/>
            <rFont val="MS P ゴシック"/>
            <family val="3"/>
            <charset val="128"/>
          </rPr>
          <t>「０」</t>
        </r>
        <r>
          <rPr>
            <sz val="9"/>
            <color indexed="81"/>
            <rFont val="MS P ゴシック"/>
            <family val="3"/>
            <charset val="128"/>
          </rPr>
          <t xml:space="preserve">を記載してください。
</t>
        </r>
      </text>
    </comment>
    <comment ref="H6" authorId="0" shapeId="0" xr:uid="{9233042C-645A-4F20-87FF-E751C0B1F0C3}">
      <text>
        <r>
          <rPr>
            <sz val="9"/>
            <color indexed="81"/>
            <rFont val="MS P ゴシック"/>
            <family val="3"/>
            <charset val="128"/>
          </rPr>
          <t>2030年度の未利用エネルギー利用量の計画値を記載してください。
計画がない場合は</t>
        </r>
        <r>
          <rPr>
            <b/>
            <sz val="9"/>
            <color indexed="81"/>
            <rFont val="MS P ゴシック"/>
            <family val="3"/>
            <charset val="128"/>
          </rPr>
          <t>「０」</t>
        </r>
        <r>
          <rPr>
            <sz val="9"/>
            <color indexed="81"/>
            <rFont val="MS P ゴシック"/>
            <family val="3"/>
            <charset val="128"/>
          </rPr>
          <t>を記載してください。</t>
        </r>
      </text>
    </comment>
    <comment ref="C9" authorId="0" shapeId="0" xr:uid="{8C1691B5-5E87-49ED-B97C-4D6BA5D4C857}">
      <text>
        <r>
          <rPr>
            <sz val="9"/>
            <color indexed="81"/>
            <rFont val="MS P ゴシック"/>
            <family val="3"/>
            <charset val="128"/>
          </rPr>
          <t>未利用エネルギー等を利用した発電による都内への電気の供給に係る目標を記載してください。未利用エネルギー等には、清掃工場からの調達量のうち非バイオマス発電分などが該当します。</t>
        </r>
      </text>
    </comment>
    <comment ref="C13" authorId="0" shapeId="0" xr:uid="{586AB96F-3248-4F6E-BA2E-C5D547B814BE}">
      <text>
        <r>
          <rPr>
            <sz val="9"/>
            <color indexed="81"/>
            <rFont val="MS P ゴシック"/>
            <family val="3"/>
            <charset val="128"/>
          </rPr>
          <t>自社及び子会社が所有する火力発電所の熱効率を向上させるための措置及び目標値を記載してください。
また、火力発電所における具体的な地球温暖化対策について、取組状況及び今後の取組計画を記載してください。
火力発電所を所有していない場合は、</t>
        </r>
        <r>
          <rPr>
            <u/>
            <sz val="9"/>
            <color indexed="81"/>
            <rFont val="MS P ゴシック"/>
            <family val="3"/>
            <charset val="128"/>
          </rPr>
          <t>その旨を記載</t>
        </r>
        <r>
          <rPr>
            <sz val="9"/>
            <color indexed="81"/>
            <rFont val="MS P ゴシック"/>
            <family val="3"/>
            <charset val="128"/>
          </rPr>
          <t>してください。</t>
        </r>
      </text>
    </comment>
    <comment ref="C16" authorId="0" shapeId="0" xr:uid="{1B06F312-F319-4FE7-8FD0-43AB1964E089}">
      <text>
        <r>
          <rPr>
            <sz val="9"/>
            <color indexed="81"/>
            <rFont val="MS P ゴシック"/>
            <family val="3"/>
            <charset val="128"/>
          </rPr>
          <t>需要者に対して行っている地球温暖化対策促進への働きかけや、連携による温暖化対策を相乗的に推進する措置等について、取組状況及び今後の取組計画を記載してください。</t>
        </r>
      </text>
    </comment>
    <comment ref="C19" authorId="0" shapeId="0" xr:uid="{8EEE59A7-967D-46F4-A0A2-9A3109833768}">
      <text>
        <r>
          <rPr>
            <sz val="9"/>
            <color indexed="81"/>
            <rFont val="MS P ゴシック"/>
            <family val="3"/>
            <charset val="128"/>
          </rPr>
          <t>地球温暖化対策について、フロン類の漏洩防止、廃棄物の削減及び有効利用、自動車の合理的な利用、植林・緑化、エネルギーマネージメントシステムの活用等の措置などの取組状況及び今後の取組計画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F13" authorId="0" shapeId="0" xr:uid="{F1994F1D-B5A2-4F20-A0BE-365537A65913}">
      <text>
        <r>
          <rPr>
            <sz val="9"/>
            <color indexed="81"/>
            <rFont val="MS P ゴシック"/>
            <family val="3"/>
            <charset val="128"/>
          </rPr>
          <t>発電事業の有/無を選択してください</t>
        </r>
      </text>
    </comment>
    <comment ref="M14" authorId="0" shapeId="0" xr:uid="{AD670EFA-9E2C-4913-AB0F-4162122ED3A7}">
      <text>
        <r>
          <rPr>
            <sz val="9"/>
            <color indexed="81"/>
            <rFont val="MS P ゴシック"/>
            <family val="3"/>
            <charset val="128"/>
          </rPr>
          <t>都内の供給区分を選択してください</t>
        </r>
      </text>
    </comment>
    <comment ref="F16" authorId="0" shapeId="0" xr:uid="{84132363-68DD-4BBF-89DC-815209AB2685}">
      <text>
        <r>
          <rPr>
            <sz val="9"/>
            <color indexed="81"/>
            <rFont val="MS P ゴシック"/>
            <family val="3"/>
            <charset val="128"/>
          </rPr>
          <t>電力の小売事業について概要を記載してください。また、自社等での発電事業がある場合には発電事業の概要を記載してください。</t>
        </r>
      </text>
    </comment>
    <comment ref="F19" authorId="0" shapeId="0" xr:uid="{9A503541-ED47-40F1-850C-493212B160AA}">
      <text>
        <r>
          <rPr>
            <sz val="9"/>
            <color indexed="81"/>
            <rFont val="MS P ゴシック"/>
            <family val="3"/>
            <charset val="128"/>
          </rPr>
          <t>計画担当部署の名称（担当部署がない場合は、法人名）を記載してください）。</t>
        </r>
      </text>
    </comment>
    <comment ref="F20" authorId="0" shapeId="0" xr:uid="{FF4F9F00-0B84-4E17-A1E0-CEFA291C0D92}">
      <text>
        <r>
          <rPr>
            <sz val="9"/>
            <color indexed="81"/>
            <rFont val="MS P ゴシック"/>
            <family val="3"/>
            <charset val="128"/>
          </rPr>
          <t>計画担当部署の電話番号を記載してください。</t>
        </r>
      </text>
    </comment>
    <comment ref="F21" authorId="0" shapeId="0" xr:uid="{12249BCC-CAA7-4EA8-B2D2-E0F498AC910C}">
      <text>
        <r>
          <rPr>
            <sz val="9"/>
            <color indexed="81"/>
            <rFont val="MS P ゴシック"/>
            <family val="3"/>
            <charset val="128"/>
          </rPr>
          <t>計画担当部署のメールアドレスを記載してください。個人が特定できないアドレス（組織アドレス等）を記載してください。</t>
        </r>
      </text>
    </comment>
    <comment ref="F22" authorId="0" shapeId="0" xr:uid="{090CD3A4-65F7-45BC-AB4F-9CE46329B4C6}">
      <text>
        <r>
          <rPr>
            <sz val="9"/>
            <color indexed="81"/>
            <rFont val="MS P ゴシック"/>
            <family val="3"/>
            <charset val="128"/>
          </rPr>
          <t>公表担当部署の名称（担当部署がない場合は、法人名）を記載してください）。</t>
        </r>
      </text>
    </comment>
    <comment ref="F23" authorId="0" shapeId="0" xr:uid="{9AC9ABE9-8C61-4810-9227-2C1CD8535A1A}">
      <text>
        <r>
          <rPr>
            <sz val="9"/>
            <color indexed="81"/>
            <rFont val="MS P ゴシック"/>
            <family val="3"/>
            <charset val="128"/>
          </rPr>
          <t>公表担当部署の電話番号を記載してください。</t>
        </r>
      </text>
    </comment>
    <comment ref="F24" authorId="0" shapeId="0" xr:uid="{26230159-DE34-48A4-8E59-8A7CCCF4550D}">
      <text>
        <r>
          <rPr>
            <sz val="9"/>
            <color indexed="81"/>
            <rFont val="MS P ゴシック"/>
            <family val="3"/>
            <charset val="128"/>
          </rPr>
          <t>公表担当部署のメールアドレスを記載してください。個人が特定できないアドレス（組織アドレス等）を記載してください。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G4" authorId="0" shapeId="0" xr:uid="{E426D724-53EF-4767-90C8-CE2B8600667F}">
      <text>
        <r>
          <rPr>
            <sz val="9"/>
            <color indexed="81"/>
            <rFont val="MS P ゴシック"/>
            <family val="3"/>
            <charset val="128"/>
          </rPr>
          <t>開始日には「計_提出書」シートで入力した提出日が初期値として自動設定されます。
変更する場合は、「20260801」のように記載してください。</t>
        </r>
      </text>
    </comment>
    <comment ref="G5" authorId="0" shapeId="0" xr:uid="{CC08B97E-75D2-4917-B129-A5FEF337F8BE}">
      <text>
        <r>
          <rPr>
            <sz val="9"/>
            <color indexed="81"/>
            <rFont val="MS P ゴシック"/>
            <family val="3"/>
            <charset val="128"/>
          </rPr>
          <t>公表方法について、いずれかを選択してください。
また、選択した方法の詳細をM列に記載してください。</t>
        </r>
      </text>
    </comment>
    <comment ref="C14" authorId="0" shapeId="0" xr:uid="{5240E15B-FC30-4E99-8E34-84F3426B7ECD}">
      <text>
        <r>
          <rPr>
            <b/>
            <sz val="9"/>
            <color indexed="81"/>
            <rFont val="MS P ゴシック"/>
            <family val="3"/>
            <charset val="128"/>
          </rPr>
          <t xml:space="preserve">地球温暖化の対策の取組方針について、以下を例に記載してください。
・発電事業等に係る取組方針
・電力調達に係る取組方針
・その他の温暖化対策に係る取組方針
</t>
        </r>
      </text>
    </comment>
    <comment ref="C17" authorId="0" shapeId="0" xr:uid="{51E89A58-35F4-4DBC-B64C-047D14D43DAD}">
      <text>
        <r>
          <rPr>
            <b/>
            <sz val="9"/>
            <color indexed="81"/>
            <rFont val="MS P ゴシック"/>
            <family val="3"/>
            <charset val="128"/>
          </rPr>
          <t xml:space="preserve">地球温暖化対策の推進に関連する部署とそれぞれの役割について、以下を例に記載してください。
・発電事業等に係る推進体制
・その他の温暖化対策に係る推進体制
</t>
        </r>
      </text>
    </comment>
    <comment ref="F22" authorId="0" shapeId="0" xr:uid="{208D0564-62FF-4215-98B8-B98ED64FA8E9}">
      <text>
        <r>
          <rPr>
            <b/>
            <sz val="9"/>
            <color indexed="81"/>
            <rFont val="MS P ゴシック"/>
            <family val="3"/>
            <charset val="128"/>
          </rPr>
          <t>基礎排出係数</t>
        </r>
        <r>
          <rPr>
            <sz val="9"/>
            <color indexed="81"/>
            <rFont val="MS P ゴシック"/>
            <family val="3"/>
            <charset val="128"/>
          </rPr>
          <t>の計画値を、当年度、次年度、2030年度で記載してください。</t>
        </r>
      </text>
    </comment>
    <comment ref="C26" authorId="0" shapeId="0" xr:uid="{7BB7BAF6-E8F9-44F2-847A-CE34148E4B9D}">
      <text>
        <r>
          <rPr>
            <b/>
            <sz val="9"/>
            <color indexed="81"/>
            <rFont val="MS P ゴシック"/>
            <family val="3"/>
            <charset val="128"/>
          </rPr>
          <t>基礎排出係数の目標設定に係る、具体的な再生可能エネルギー（再エネ証書等）の調達見通しや計画等について記載してください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I4" authorId="0" shapeId="0" xr:uid="{143859ED-08E8-4AB5-B756-BC9FFF71DAC1}">
      <text>
        <r>
          <rPr>
            <b/>
            <sz val="9"/>
            <color indexed="81"/>
            <rFont val="MS P ゴシック"/>
            <family val="3"/>
            <charset val="128"/>
          </rPr>
          <t>都内電力供給量</t>
        </r>
        <r>
          <rPr>
            <sz val="9"/>
            <color indexed="81"/>
            <rFont val="MS P ゴシック"/>
            <family val="3"/>
            <charset val="128"/>
          </rPr>
          <t>の計画値を記載してください。</t>
        </r>
      </text>
    </comment>
    <comment ref="I5" authorId="0" shapeId="0" xr:uid="{B249463E-4C2D-4D5E-B4B4-246DF0DB6067}">
      <text>
        <r>
          <rPr>
            <b/>
            <sz val="9"/>
            <color indexed="81"/>
            <rFont val="MS P ゴシック"/>
            <family val="3"/>
            <charset val="128"/>
          </rPr>
          <t>都内へ供給予定の再エネ証書</t>
        </r>
        <r>
          <rPr>
            <sz val="9"/>
            <color indexed="81"/>
            <rFont val="MS P ゴシック"/>
            <family val="3"/>
            <charset val="128"/>
          </rPr>
          <t>付与の電気量の計画値を記載してください。（調達する再エネ証書のうち都内按分量）</t>
        </r>
      </text>
    </comment>
    <comment ref="I6" authorId="0" shapeId="0" xr:uid="{192A24B1-239D-43FA-ABC5-40B7BA34512F}">
      <text>
        <r>
          <rPr>
            <sz val="9"/>
            <color indexed="81"/>
            <rFont val="MS P ゴシック"/>
            <family val="3"/>
            <charset val="128"/>
          </rPr>
          <t>再エネ電源から調達した電気の供給量のうち、</t>
        </r>
        <r>
          <rPr>
            <b/>
            <sz val="9"/>
            <color indexed="81"/>
            <rFont val="MS P ゴシック"/>
            <family val="3"/>
            <charset val="128"/>
          </rPr>
          <t>再エネ価値を証書化していない、すなわち抜け殻電気になっていない電気の都内供給計画値</t>
        </r>
        <r>
          <rPr>
            <sz val="9"/>
            <color indexed="81"/>
            <rFont val="MS P ゴシック"/>
            <family val="3"/>
            <charset val="128"/>
          </rPr>
          <t>を記載してください。（証書とセットで販売する電気は5行目に記載します）</t>
        </r>
      </text>
    </comment>
    <comment ref="G14" authorId="0" shapeId="0" xr:uid="{CB262DCB-E29C-4733-A2E3-0B496F203C16}">
      <text>
        <r>
          <rPr>
            <b/>
            <sz val="9"/>
            <color indexed="81"/>
            <rFont val="MS P ゴシック"/>
            <family val="3"/>
            <charset val="128"/>
          </rPr>
          <t>都内</t>
        </r>
        <r>
          <rPr>
            <sz val="9"/>
            <color indexed="81"/>
            <rFont val="MS P ゴシック"/>
            <family val="3"/>
            <charset val="128"/>
          </rPr>
          <t>供給について、各電源種の利用率を記載してください。
合計が100%になるようにしてください。</t>
        </r>
      </text>
    </comment>
    <comment ref="I14" authorId="0" shapeId="0" xr:uid="{F74C8F5C-0404-4059-89B2-DA6E45DC1AB5}">
      <text>
        <r>
          <rPr>
            <sz val="9"/>
            <color indexed="81"/>
            <rFont val="MS P ゴシック"/>
            <family val="3"/>
            <charset val="128"/>
          </rPr>
          <t>新設再生可能エネルギー発電設備からの供給予定がある場合は、新設分の利用率を記載してください。
電源の利用率（G列）を超えないようにしてください。</t>
        </r>
      </text>
    </comment>
    <comment ref="D32" authorId="0" shapeId="0" xr:uid="{2B5C4023-7822-4B88-956E-ACC4AACBA187}">
      <text>
        <r>
          <rPr>
            <sz val="9"/>
            <color indexed="81"/>
            <rFont val="MS P ゴシック"/>
            <family val="3"/>
            <charset val="128"/>
          </rPr>
          <t>昨年度様式での
「</t>
        </r>
        <r>
          <rPr>
            <b/>
            <sz val="9"/>
            <color indexed="81"/>
            <rFont val="MS P ゴシック"/>
            <family val="3"/>
            <charset val="128"/>
          </rPr>
          <t>他社から（非再エネ）</t>
        </r>
        <r>
          <rPr>
            <sz val="9"/>
            <color indexed="81"/>
            <rFont val="MS P ゴシック"/>
            <family val="3"/>
            <charset val="128"/>
          </rPr>
          <t>」
と同一です。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C10" authorId="0" shapeId="0" xr:uid="{22DCDC41-B088-4F5A-9482-077825DF6724}">
      <text>
        <r>
          <rPr>
            <sz val="9"/>
            <color indexed="81"/>
            <rFont val="MS P ゴシック"/>
            <family val="3"/>
            <charset val="128"/>
          </rPr>
          <t>再生可能エネルギーの具体的な利用促進対策等目標設定の考え方について、次の考え方を例に記載してください。
・利用率目標50%に対する考え方
・再生可能エネルギー利用量・利用率の具体的な利用促進の考え方
・目標達成に向けた方策の考え方
なお、ここでの「再生可能エネルギー」は、</t>
        </r>
        <r>
          <rPr>
            <b/>
            <sz val="9"/>
            <color indexed="81"/>
            <rFont val="MS P ゴシック"/>
            <family val="3"/>
            <charset val="128"/>
          </rPr>
          <t>再エネ証書付与電気</t>
        </r>
        <r>
          <rPr>
            <sz val="9"/>
            <color indexed="81"/>
            <rFont val="MS P ゴシック"/>
            <family val="3"/>
            <charset val="128"/>
          </rPr>
          <t>および</t>
        </r>
        <r>
          <rPr>
            <b/>
            <sz val="9"/>
            <color indexed="81"/>
            <rFont val="MS P ゴシック"/>
            <family val="3"/>
            <charset val="128"/>
          </rPr>
          <t>証書未発行の再エネ電源からの電気</t>
        </r>
        <r>
          <rPr>
            <sz val="9"/>
            <color indexed="81"/>
            <rFont val="MS P ゴシック"/>
            <family val="3"/>
            <charset val="128"/>
          </rPr>
          <t>です。</t>
        </r>
      </text>
    </comment>
    <comment ref="C23" authorId="0" shapeId="0" xr:uid="{1D70B436-0E85-4CC5-BCBD-8BCE08E71218}">
      <text>
        <r>
          <rPr>
            <sz val="9"/>
            <color indexed="81"/>
            <rFont val="MS P ゴシック"/>
            <family val="3"/>
            <charset val="128"/>
          </rPr>
          <t>新設再生可能エネルギー利用率目標を達成するため、今後の再生可能エネルギー発電設備の増加等に係る措置について、次の考え方を例に記載してください。
・自社等の新設再生可能エネルギー発電設備に対する考え方
・他社の新設再生可能エネルギー発電設備による電気に対する考え方
なお、ここでの「再生可能エネルギー発電設備」は、再エネ証書等ではなく実際の発電設備です。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K4" authorId="0" shapeId="0" xr:uid="{76E7E346-B081-4ED4-89F0-0D21A1B80DCA}">
      <text>
        <r>
          <rPr>
            <sz val="10"/>
            <color indexed="81"/>
            <rFont val="MS P ゴシック"/>
            <family val="3"/>
            <charset val="128"/>
          </rPr>
          <t>・運転開始年月」は西暦年月（例：2020年8月）で記載してください。
・運転開始日は試運転開始日とします。
・運転開始年月が不明の場合には、「不明」と記載ください。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當麻　由美</author>
    <author>matsumura</author>
  </authors>
  <commentList>
    <comment ref="C8" authorId="0" shapeId="0" xr:uid="{C1F3F02B-25E1-4D6A-9228-4DA49D5578DC}">
      <text>
        <r>
          <rPr>
            <sz val="9"/>
            <color indexed="81"/>
            <rFont val="MS P ゴシック"/>
            <family val="3"/>
            <charset val="128"/>
          </rPr>
          <t>メニューの紹介URLを記載してください</t>
        </r>
      </text>
    </comment>
    <comment ref="H8" authorId="1" shapeId="0" xr:uid="{8A8690B8-BE5D-47D4-921C-EC3620F900A9}">
      <text>
        <r>
          <rPr>
            <sz val="9"/>
            <color indexed="81"/>
            <rFont val="MS P ゴシック"/>
            <family val="3"/>
            <charset val="128"/>
          </rPr>
          <t>各メニューごとに同じ電源種は1行に集約して記載してください。
（例. 太陽光が複数発電所由来でも１行に集約）</t>
        </r>
      </text>
    </comment>
    <comment ref="H9" authorId="0" shapeId="0" xr:uid="{B16EBF80-C619-45E3-9CCB-57B2CA28700D}">
      <text>
        <r>
          <rPr>
            <sz val="9"/>
            <color indexed="81"/>
            <rFont val="MS P ゴシック"/>
            <family val="3"/>
            <charset val="128"/>
          </rPr>
          <t xml:space="preserve">メニューの電源構成として指定する電源種があれば、プルダウンから選択してください。
</t>
        </r>
      </text>
    </comment>
    <comment ref="K9" authorId="0" shapeId="0" xr:uid="{28C277BC-B5E9-4019-8F37-EF7D59EE60EF}">
      <text>
        <r>
          <rPr>
            <sz val="9"/>
            <color indexed="81"/>
            <rFont val="MS P ゴシック"/>
            <family val="3"/>
            <charset val="128"/>
          </rPr>
          <t>電源種に「電源構成を指定しない」を選択した場合で、A3_2シートに記載がある場合には、</t>
        </r>
        <r>
          <rPr>
            <b/>
            <sz val="9"/>
            <color indexed="81"/>
            <rFont val="MS P ゴシック"/>
            <family val="3"/>
            <charset val="128"/>
          </rPr>
          <t>「0」</t>
        </r>
        <r>
          <rPr>
            <sz val="9"/>
            <color indexed="81"/>
            <rFont val="MS P ゴシック"/>
            <family val="3"/>
            <charset val="128"/>
          </rPr>
          <t xml:space="preserve">を記載してください。
</t>
        </r>
      </text>
    </comment>
    <comment ref="F10" authorId="0" shapeId="0" xr:uid="{2C625BD0-6BD9-427A-B271-849CD9FDD02F}">
      <text>
        <r>
          <rPr>
            <sz val="9"/>
            <color indexed="81"/>
            <rFont val="MS P ゴシック"/>
            <family val="3"/>
            <charset val="128"/>
          </rPr>
          <t>各メニューの都内の供給区分を選択してください</t>
        </r>
      </text>
    </comment>
    <comment ref="I10" authorId="0" shapeId="0" xr:uid="{EDAFB7B6-D5D4-4220-9285-9C055A270157}">
      <text>
        <r>
          <rPr>
            <sz val="9"/>
            <color indexed="81"/>
            <rFont val="MS P ゴシック"/>
            <family val="3"/>
            <charset val="128"/>
          </rPr>
          <t xml:space="preserve">メニューの各電源種の利用率を記載してください。
</t>
        </r>
        <r>
          <rPr>
            <b/>
            <sz val="9"/>
            <color indexed="81"/>
            <rFont val="MS P ゴシック"/>
            <family val="3"/>
            <charset val="128"/>
          </rPr>
          <t>メニュー内で合計が100%</t>
        </r>
        <r>
          <rPr>
            <sz val="9"/>
            <color indexed="81"/>
            <rFont val="MS P ゴシック"/>
            <family val="3"/>
            <charset val="128"/>
          </rPr>
          <t>になるようにしてください。</t>
        </r>
      </text>
    </comment>
    <comment ref="J10" authorId="0" shapeId="0" xr:uid="{8800CC0A-0349-41DB-9F25-3FF23FF50A0B}">
      <text>
        <r>
          <rPr>
            <sz val="9"/>
            <color indexed="81"/>
            <rFont val="MS P ゴシック"/>
            <family val="3"/>
            <charset val="128"/>
          </rPr>
          <t>新設の再生可能エネルギー発電設備からの供給がある場合は、新設分のメニュー内の割合を記載してください。電源種の利用率（I列）を超えないようにしてください。</t>
        </r>
      </text>
    </comment>
    <comment ref="G13" authorId="0" shapeId="0" xr:uid="{7E4EABE7-9FFF-4ED7-9A0C-BC8368C7F4D9}">
      <text>
        <r>
          <rPr>
            <sz val="9"/>
            <color indexed="81"/>
            <rFont val="MS P ゴシック"/>
            <family val="3"/>
            <charset val="128"/>
          </rPr>
          <t>必ずすべての項目で「有」「無」を選択してください</t>
        </r>
      </text>
    </comment>
    <comment ref="C14" authorId="0" shapeId="0" xr:uid="{AD33A387-D994-4EFC-8722-821D8B1ACBED}">
      <text>
        <r>
          <rPr>
            <sz val="9"/>
            <color indexed="81"/>
            <rFont val="MS P ゴシック"/>
            <family val="3"/>
            <charset val="128"/>
          </rPr>
          <t>基礎排出係数の計画値を記載してください</t>
        </r>
      </text>
    </comment>
    <comment ref="C16" authorId="0" shapeId="0" xr:uid="{0D1657C1-7154-4BA9-852F-46EB2936C9B7}">
      <text>
        <r>
          <rPr>
            <sz val="9"/>
            <color indexed="81"/>
            <rFont val="MS P ゴシック"/>
            <family val="3"/>
            <charset val="128"/>
          </rPr>
          <t>調整後排出係数の計画値を記載してください</t>
        </r>
      </text>
    </comment>
    <comment ref="C18" authorId="0" shapeId="0" xr:uid="{84158BE4-6A16-4F08-A4A7-EA21A236DE1B}">
      <text>
        <r>
          <rPr>
            <sz val="9"/>
            <color indexed="81"/>
            <rFont val="MS P ゴシック"/>
            <family val="3"/>
            <charset val="128"/>
          </rPr>
          <t>メニューの再エネ利用率の計画値を直接記載してください</t>
        </r>
      </text>
    </comment>
    <comment ref="C20" authorId="0" shapeId="0" xr:uid="{E78E0489-19EE-4D1C-8C9F-E9FF2FBBFC4A}">
      <text>
        <r>
          <rPr>
            <sz val="9"/>
            <color indexed="81"/>
            <rFont val="MS P ゴシック"/>
            <family val="3"/>
            <charset val="128"/>
          </rPr>
          <t>メニューの再エネ証書かつ再エネ電源利用率の計画値を直接記載してください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7C4F48A1-228B-4E0A-AFF2-F1E3AED7A359}">
      <text>
        <r>
          <rPr>
            <b/>
            <sz val="9"/>
            <color indexed="81"/>
            <rFont val="MS P ゴシック"/>
            <family val="3"/>
            <charset val="128"/>
          </rPr>
          <t>東京都:</t>
        </r>
        <r>
          <rPr>
            <sz val="9"/>
            <color indexed="81"/>
            <rFont val="MS P ゴシック"/>
            <family val="3"/>
            <charset val="128"/>
          </rPr>
          <t xml:space="preserve">
セルに入りきらない場合にも、すべての商品名をご記載ください（HP上ではすべて表示いたします。）</t>
        </r>
      </text>
    </comment>
    <comment ref="H9" authorId="0" shapeId="0" xr:uid="{A2E8D9A3-D36A-480D-A302-D908CD6AAD40}">
      <text>
        <r>
          <rPr>
            <b/>
            <sz val="9"/>
            <color indexed="81"/>
            <rFont val="MS P ゴシック"/>
            <family val="3"/>
            <charset val="128"/>
          </rPr>
          <t>東京都:</t>
        </r>
        <r>
          <rPr>
            <sz val="9"/>
            <color indexed="81"/>
            <rFont val="MS P ゴシック"/>
            <family val="3"/>
            <charset val="128"/>
          </rPr>
          <t xml:space="preserve">
参考にB2シートの記載を反映していますが、任意に変更可能です。</t>
        </r>
      </text>
    </comment>
    <comment ref="K9" authorId="0" shapeId="0" xr:uid="{6895C20C-1769-45DA-A0E1-D98DDFC17519}">
      <text>
        <r>
          <rPr>
            <b/>
            <sz val="9"/>
            <color indexed="81"/>
            <rFont val="MS P ゴシック"/>
            <family val="3"/>
            <charset val="128"/>
          </rPr>
          <t>東京都:</t>
        </r>
        <r>
          <rPr>
            <sz val="9"/>
            <color indexed="81"/>
            <rFont val="MS P ゴシック"/>
            <family val="3"/>
            <charset val="128"/>
          </rPr>
          <t xml:space="preserve">
参考にB2シートの記載を反映していますが、任意に変更可能です。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B4" authorId="0" shapeId="0" xr:uid="{E66678FB-83E4-4B2D-BDF0-50AF3D4CB32D}">
      <text>
        <r>
          <rPr>
            <sz val="9"/>
            <color indexed="81"/>
            <rFont val="MS P ゴシック"/>
            <family val="3"/>
            <charset val="128"/>
          </rPr>
          <t>都内供給に係る多様な再エネ電力メニューの提供にあたって、具体的な措置の考え方を、次の考え方を例に記載してください。
・メニューごとの電源構成の考え方
・調達先発電所の考え方
・再エネ証書への取り組み
メニュー別販売がない場合にも現状や今後の計画等について記載してください。</t>
        </r>
      </text>
    </comment>
  </commentList>
</comments>
</file>

<file path=xl/sharedStrings.xml><?xml version="1.0" encoding="utf-8"?>
<sst xmlns="http://schemas.openxmlformats.org/spreadsheetml/2006/main" count="20825" uniqueCount="2307">
  <si>
    <t>電子ﾒｰﾙｱﾄﾞﾚｽ</t>
    <rPh sb="0" eb="2">
      <t>デンシ</t>
    </rPh>
    <phoneticPr fontId="2"/>
  </si>
  <si>
    <t>その他</t>
    <rPh sb="2" eb="3">
      <t>タ</t>
    </rPh>
    <phoneticPr fontId="2"/>
  </si>
  <si>
    <t>（３）　担当部署</t>
    <rPh sb="4" eb="6">
      <t>タントウ</t>
    </rPh>
    <rPh sb="6" eb="8">
      <t>ブショ</t>
    </rPh>
    <phoneticPr fontId="2"/>
  </si>
  <si>
    <t>名称</t>
    <rPh sb="0" eb="2">
      <t>メイショウ</t>
    </rPh>
    <phoneticPr fontId="2"/>
  </si>
  <si>
    <t>事業所の所在地</t>
    <rPh sb="0" eb="3">
      <t>ジギョウショ</t>
    </rPh>
    <rPh sb="4" eb="7">
      <t>ショザイチ</t>
    </rPh>
    <phoneticPr fontId="2"/>
  </si>
  <si>
    <t>連絡先</t>
    <rPh sb="0" eb="3">
      <t>レンラクサキ</t>
    </rPh>
    <phoneticPr fontId="2"/>
  </si>
  <si>
    <t>公表期間</t>
    <rPh sb="0" eb="2">
      <t>コウヒョウ</t>
    </rPh>
    <rPh sb="2" eb="4">
      <t>キカン</t>
    </rPh>
    <phoneticPr fontId="2"/>
  </si>
  <si>
    <t>窓口での閲覧</t>
    <rPh sb="0" eb="2">
      <t>マドグチ</t>
    </rPh>
    <rPh sb="4" eb="6">
      <t>エツラン</t>
    </rPh>
    <phoneticPr fontId="2"/>
  </si>
  <si>
    <t>所在地：</t>
    <rPh sb="0" eb="3">
      <t>ショザイチ</t>
    </rPh>
    <phoneticPr fontId="2"/>
  </si>
  <si>
    <t>閲覧可能時間：</t>
    <rPh sb="0" eb="2">
      <t>エツラン</t>
    </rPh>
    <rPh sb="2" eb="4">
      <t>カノウ</t>
    </rPh>
    <rPh sb="4" eb="6">
      <t>ジカン</t>
    </rPh>
    <phoneticPr fontId="2"/>
  </si>
  <si>
    <t>冊子名：</t>
    <rPh sb="0" eb="2">
      <t>サッシ</t>
    </rPh>
    <rPh sb="2" eb="3">
      <t>メイ</t>
    </rPh>
    <phoneticPr fontId="2"/>
  </si>
  <si>
    <t>入手方法：</t>
    <rPh sb="0" eb="2">
      <t>ニュウシュ</t>
    </rPh>
    <rPh sb="2" eb="4">
      <t>ホウホウ</t>
    </rPh>
    <phoneticPr fontId="2"/>
  </si>
  <si>
    <t>エネルギー環境計画書</t>
    <rPh sb="5" eb="7">
      <t>カンキョウ</t>
    </rPh>
    <rPh sb="7" eb="9">
      <t>ケイカク</t>
    </rPh>
    <rPh sb="9" eb="10">
      <t>ショ</t>
    </rPh>
    <phoneticPr fontId="2"/>
  </si>
  <si>
    <t>項目</t>
    <rPh sb="0" eb="2">
      <t>コウモク</t>
    </rPh>
    <phoneticPr fontId="2"/>
  </si>
  <si>
    <t>当年度の計画における目標値</t>
    <rPh sb="0" eb="1">
      <t>トウ</t>
    </rPh>
    <rPh sb="1" eb="3">
      <t>ネンド</t>
    </rPh>
    <rPh sb="4" eb="6">
      <t>ケイカク</t>
    </rPh>
    <rPh sb="10" eb="12">
      <t>モクヒョウ</t>
    </rPh>
    <rPh sb="12" eb="13">
      <t>チ</t>
    </rPh>
    <phoneticPr fontId="2"/>
  </si>
  <si>
    <t>前年度の計画における目標値</t>
    <rPh sb="0" eb="3">
      <t>ゼンネンド</t>
    </rPh>
    <rPh sb="4" eb="6">
      <t>ケイカク</t>
    </rPh>
    <rPh sb="10" eb="12">
      <t>モクヒョウ</t>
    </rPh>
    <rPh sb="12" eb="13">
      <t>チ</t>
    </rPh>
    <phoneticPr fontId="2"/>
  </si>
  <si>
    <t>前年度の計画における目標値</t>
    <rPh sb="0" eb="3">
      <t>ゼンネンド</t>
    </rPh>
    <rPh sb="10" eb="12">
      <t>モクヒョウ</t>
    </rPh>
    <rPh sb="12" eb="13">
      <t>チ</t>
    </rPh>
    <phoneticPr fontId="2"/>
  </si>
  <si>
    <t>冊子（環境報告書等）</t>
    <rPh sb="0" eb="2">
      <t>サッシ</t>
    </rPh>
    <rPh sb="3" eb="5">
      <t>カンキョウ</t>
    </rPh>
    <rPh sb="5" eb="8">
      <t>ホウコクショ</t>
    </rPh>
    <rPh sb="8" eb="9">
      <t>トウ</t>
    </rPh>
    <phoneticPr fontId="2"/>
  </si>
  <si>
    <t>特定エネルギー供給事業者の住所
（法人にあっては主たる事務所の所在地）</t>
    <rPh sb="0" eb="2">
      <t>トクテイ</t>
    </rPh>
    <rPh sb="7" eb="9">
      <t>キョウキュウ</t>
    </rPh>
    <rPh sb="9" eb="11">
      <t>ジギョウ</t>
    </rPh>
    <rPh sb="11" eb="12">
      <t>シャ</t>
    </rPh>
    <rPh sb="13" eb="15">
      <t>ジュウショ</t>
    </rPh>
    <rPh sb="17" eb="19">
      <t>ホウジン</t>
    </rPh>
    <rPh sb="24" eb="25">
      <t>シュ</t>
    </rPh>
    <rPh sb="27" eb="29">
      <t>ジム</t>
    </rPh>
    <rPh sb="29" eb="30">
      <t>ジョ</t>
    </rPh>
    <rPh sb="31" eb="34">
      <t>ショザイチ</t>
    </rPh>
    <phoneticPr fontId="2"/>
  </si>
  <si>
    <t>計 画 の
担当部署</t>
    <rPh sb="0" eb="1">
      <t>ケイ</t>
    </rPh>
    <rPh sb="2" eb="3">
      <t>ガ</t>
    </rPh>
    <rPh sb="6" eb="8">
      <t>タントウ</t>
    </rPh>
    <rPh sb="8" eb="10">
      <t>ブショ</t>
    </rPh>
    <phoneticPr fontId="2"/>
  </si>
  <si>
    <t>公 表 の
担当部署</t>
    <rPh sb="0" eb="1">
      <t>コウ</t>
    </rPh>
    <rPh sb="2" eb="3">
      <t>オモテ</t>
    </rPh>
    <rPh sb="6" eb="8">
      <t>タントウ</t>
    </rPh>
    <rPh sb="8" eb="10">
      <t>ブショ</t>
    </rPh>
    <phoneticPr fontId="2"/>
  </si>
  <si>
    <t>閲覧場所：</t>
    <rPh sb="0" eb="2">
      <t>エツラン</t>
    </rPh>
    <rPh sb="2" eb="4">
      <t>バショ</t>
    </rPh>
    <phoneticPr fontId="2"/>
  </si>
  <si>
    <t>1　特定エネルギー供給事業者の概要</t>
    <rPh sb="2" eb="4">
      <t>トクテイ</t>
    </rPh>
    <rPh sb="9" eb="11">
      <t>キョウキュウ</t>
    </rPh>
    <rPh sb="11" eb="14">
      <t>ジギョウシャ</t>
    </rPh>
    <rPh sb="15" eb="17">
      <t>ガイヨウ</t>
    </rPh>
    <phoneticPr fontId="2"/>
  </si>
  <si>
    <t>（１）　特定エネルギー供給事業者の氏名等</t>
    <rPh sb="4" eb="6">
      <t>トクテイ</t>
    </rPh>
    <rPh sb="11" eb="13">
      <t>キョウキュウ</t>
    </rPh>
    <rPh sb="13" eb="16">
      <t>ジギョウシャ</t>
    </rPh>
    <rPh sb="17" eb="20">
      <t>シメイトウ</t>
    </rPh>
    <phoneticPr fontId="2"/>
  </si>
  <si>
    <t>（２）　事業の概要</t>
    <rPh sb="4" eb="6">
      <t>ジギョウ</t>
    </rPh>
    <rPh sb="7" eb="9">
      <t>ガイヨウ</t>
    </rPh>
    <phoneticPr fontId="2"/>
  </si>
  <si>
    <t>　発電事業の有無</t>
    <rPh sb="1" eb="3">
      <t>ハツデン</t>
    </rPh>
    <rPh sb="3" eb="5">
      <t>ジギョウ</t>
    </rPh>
    <rPh sb="6" eb="8">
      <t>ウム</t>
    </rPh>
    <phoneticPr fontId="2"/>
  </si>
  <si>
    <t>　事業の概要
　（発電事業がある場合は、発電
　事業の概要も記載すること。）</t>
    <rPh sb="1" eb="3">
      <t>ジギョウ</t>
    </rPh>
    <rPh sb="4" eb="6">
      <t>ガイヨウ</t>
    </rPh>
    <rPh sb="9" eb="11">
      <t>ハツデン</t>
    </rPh>
    <rPh sb="11" eb="13">
      <t>ジギョウ</t>
    </rPh>
    <rPh sb="16" eb="18">
      <t>バアイ</t>
    </rPh>
    <rPh sb="20" eb="22">
      <t>ハツデン</t>
    </rPh>
    <rPh sb="24" eb="26">
      <t>ジギョウ</t>
    </rPh>
    <rPh sb="27" eb="29">
      <t>ガイヨウ</t>
    </rPh>
    <rPh sb="30" eb="32">
      <t>キサイ</t>
    </rPh>
    <phoneticPr fontId="2"/>
  </si>
  <si>
    <t>～</t>
    <phoneticPr fontId="2"/>
  </si>
  <si>
    <t>（４）　エネルギー環境計画書の公表方法</t>
    <rPh sb="9" eb="11">
      <t>カンキョウ</t>
    </rPh>
    <rPh sb="11" eb="14">
      <t>ケイカクショ</t>
    </rPh>
    <rPh sb="15" eb="17">
      <t>コウヒョウ</t>
    </rPh>
    <rPh sb="17" eb="19">
      <t>ホウホウ</t>
    </rPh>
    <phoneticPr fontId="2"/>
  </si>
  <si>
    <r>
      <t>電</t>
    </r>
    <r>
      <rPr>
        <sz val="12"/>
        <rFont val="ＭＳ Ｐ明朝"/>
        <family val="1"/>
        <charset val="128"/>
      </rPr>
      <t xml:space="preserve">  </t>
    </r>
    <r>
      <rPr>
        <sz val="10"/>
        <rFont val="ＭＳ Ｐ明朝"/>
        <family val="1"/>
        <charset val="128"/>
      </rPr>
      <t>話</t>
    </r>
    <r>
      <rPr>
        <sz val="12"/>
        <rFont val="ＭＳ Ｐ明朝"/>
        <family val="1"/>
        <charset val="128"/>
      </rPr>
      <t xml:space="preserve">  </t>
    </r>
    <r>
      <rPr>
        <sz val="10"/>
        <rFont val="ＭＳ Ｐ明朝"/>
        <family val="1"/>
        <charset val="128"/>
      </rPr>
      <t>番</t>
    </r>
    <r>
      <rPr>
        <sz val="12"/>
        <rFont val="ＭＳ Ｐ明朝"/>
        <family val="1"/>
        <charset val="128"/>
      </rPr>
      <t xml:space="preserve">  </t>
    </r>
    <r>
      <rPr>
        <sz val="10"/>
        <rFont val="ＭＳ Ｐ明朝"/>
        <family val="1"/>
        <charset val="128"/>
      </rPr>
      <t>号</t>
    </r>
    <rPh sb="0" eb="1">
      <t>デン</t>
    </rPh>
    <rPh sb="3" eb="4">
      <t>ハナシ</t>
    </rPh>
    <rPh sb="6" eb="7">
      <t>バン</t>
    </rPh>
    <rPh sb="9" eb="10">
      <t>ゴウ</t>
    </rPh>
    <phoneticPr fontId="2"/>
  </si>
  <si>
    <t>４　特定エネルギーの供給に伴い排出される温室効果ガスの量（１ｋＷｈ当たり）の抑制に係る措置及び目標</t>
    <rPh sb="2" eb="4">
      <t>トクテイ</t>
    </rPh>
    <rPh sb="10" eb="12">
      <t>キョウキュウ</t>
    </rPh>
    <rPh sb="13" eb="14">
      <t>トモナ</t>
    </rPh>
    <rPh sb="15" eb="17">
      <t>ハイシュツ</t>
    </rPh>
    <rPh sb="20" eb="22">
      <t>オンシツ</t>
    </rPh>
    <rPh sb="22" eb="24">
      <t>コウカ</t>
    </rPh>
    <rPh sb="27" eb="28">
      <t>リョウ</t>
    </rPh>
    <rPh sb="33" eb="34">
      <t>ア</t>
    </rPh>
    <rPh sb="38" eb="40">
      <t>ヨクセイ</t>
    </rPh>
    <rPh sb="41" eb="42">
      <t>カカ</t>
    </rPh>
    <rPh sb="43" eb="45">
      <t>ソチ</t>
    </rPh>
    <rPh sb="45" eb="46">
      <t>オヨ</t>
    </rPh>
    <rPh sb="47" eb="49">
      <t>モクヒョウ</t>
    </rPh>
    <phoneticPr fontId="2"/>
  </si>
  <si>
    <t>（４）　その他の地球温暖化対策に係る措置</t>
    <rPh sb="6" eb="7">
      <t>タ</t>
    </rPh>
    <rPh sb="8" eb="10">
      <t>チキュウ</t>
    </rPh>
    <rPh sb="10" eb="13">
      <t>オンダンカ</t>
    </rPh>
    <rPh sb="13" eb="15">
      <t>タイサク</t>
    </rPh>
    <rPh sb="16" eb="17">
      <t>カカ</t>
    </rPh>
    <rPh sb="18" eb="20">
      <t>ソチ</t>
    </rPh>
    <phoneticPr fontId="2"/>
  </si>
  <si>
    <t>ホームページで公表</t>
    <phoneticPr fontId="2"/>
  </si>
  <si>
    <t>アドレス：</t>
    <phoneticPr fontId="2"/>
  </si>
  <si>
    <t>利用量
(千kWh)</t>
    <rPh sb="0" eb="2">
      <t>リヨウ</t>
    </rPh>
    <rPh sb="2" eb="3">
      <t>リョウ</t>
    </rPh>
    <rPh sb="5" eb="6">
      <t>セン</t>
    </rPh>
    <phoneticPr fontId="2"/>
  </si>
  <si>
    <t>利用率（％）</t>
    <rPh sb="0" eb="2">
      <t>リヨウ</t>
    </rPh>
    <rPh sb="2" eb="3">
      <t>リツ</t>
    </rPh>
    <phoneticPr fontId="2"/>
  </si>
  <si>
    <t>当年度の利用量</t>
    <rPh sb="0" eb="1">
      <t>トウ</t>
    </rPh>
    <rPh sb="1" eb="3">
      <t>ネンド</t>
    </rPh>
    <rPh sb="4" eb="6">
      <t>リヨウ</t>
    </rPh>
    <rPh sb="6" eb="7">
      <t>リョウ</t>
    </rPh>
    <phoneticPr fontId="2"/>
  </si>
  <si>
    <t>（１）　未利用エネルギー等を利用した発電による電気の供給の量の割合の拡大に係る措置及び目標</t>
    <rPh sb="4" eb="7">
      <t>ミリヨウ</t>
    </rPh>
    <rPh sb="12" eb="13">
      <t>トウ</t>
    </rPh>
    <rPh sb="14" eb="16">
      <t>リヨウ</t>
    </rPh>
    <rPh sb="18" eb="20">
      <t>ハツデン</t>
    </rPh>
    <rPh sb="23" eb="25">
      <t>デンキ</t>
    </rPh>
    <rPh sb="26" eb="28">
      <t>キョウキュウ</t>
    </rPh>
    <rPh sb="29" eb="30">
      <t>リョウ</t>
    </rPh>
    <rPh sb="31" eb="33">
      <t>ワリアイ</t>
    </rPh>
    <rPh sb="34" eb="36">
      <t>カクダイ</t>
    </rPh>
    <rPh sb="37" eb="38">
      <t>カカワ</t>
    </rPh>
    <rPh sb="39" eb="41">
      <t>ソチ</t>
    </rPh>
    <rPh sb="41" eb="42">
      <t>オヨ</t>
    </rPh>
    <rPh sb="43" eb="45">
      <t>モクヒョウ</t>
    </rPh>
    <phoneticPr fontId="2"/>
  </si>
  <si>
    <t>次年度の利用量</t>
    <rPh sb="0" eb="3">
      <t>ジネンド</t>
    </rPh>
    <rPh sb="1" eb="3">
      <t>ネンド</t>
    </rPh>
    <rPh sb="4" eb="6">
      <t>リヨウ</t>
    </rPh>
    <rPh sb="6" eb="7">
      <t>リョウ</t>
    </rPh>
    <phoneticPr fontId="2"/>
  </si>
  <si>
    <t>特別高圧</t>
    <rPh sb="0" eb="2">
      <t>トクベツ</t>
    </rPh>
    <rPh sb="2" eb="4">
      <t>コウアツ</t>
    </rPh>
    <phoneticPr fontId="2"/>
  </si>
  <si>
    <t>高圧</t>
    <rPh sb="0" eb="2">
      <t>コウアツ</t>
    </rPh>
    <phoneticPr fontId="2"/>
  </si>
  <si>
    <t>低圧（電力）</t>
    <rPh sb="0" eb="2">
      <t>テイアツ</t>
    </rPh>
    <rPh sb="3" eb="5">
      <t>デンリョク</t>
    </rPh>
    <phoneticPr fontId="2"/>
  </si>
  <si>
    <t>低圧（電灯）</t>
    <rPh sb="0" eb="2">
      <t>テイアツ</t>
    </rPh>
    <rPh sb="3" eb="5">
      <t>デントウ</t>
    </rPh>
    <phoneticPr fontId="2"/>
  </si>
  <si>
    <t>　都内供給区分</t>
    <rPh sb="1" eb="3">
      <t>トナイ</t>
    </rPh>
    <rPh sb="3" eb="5">
      <t>キョウキュウ</t>
    </rPh>
    <rPh sb="5" eb="7">
      <t>クブン</t>
    </rPh>
    <phoneticPr fontId="2"/>
  </si>
  <si>
    <t>事業者の名称</t>
    <rPh sb="0" eb="3">
      <t>ジギョウシャ</t>
    </rPh>
    <rPh sb="4" eb="6">
      <t>メイショウ</t>
    </rPh>
    <phoneticPr fontId="2"/>
  </si>
  <si>
    <t>事業者の所在地</t>
    <rPh sb="0" eb="3">
      <t>ジギョウシャ</t>
    </rPh>
    <rPh sb="4" eb="7">
      <t>ショザイチ</t>
    </rPh>
    <phoneticPr fontId="2"/>
  </si>
  <si>
    <t>エネルギー環境計画書</t>
    <rPh sb="5" eb="7">
      <t>カンキョウ</t>
    </rPh>
    <rPh sb="7" eb="10">
      <t>ケイカクショ</t>
    </rPh>
    <phoneticPr fontId="2"/>
  </si>
  <si>
    <t>別添のとおり</t>
    <rPh sb="0" eb="2">
      <t>ベッテン</t>
    </rPh>
    <phoneticPr fontId="2"/>
  </si>
  <si>
    <t>）</t>
    <phoneticPr fontId="2"/>
  </si>
  <si>
    <t>※受付欄</t>
    <rPh sb="1" eb="3">
      <t>ウケツケ</t>
    </rPh>
    <rPh sb="3" eb="4">
      <t>ラン</t>
    </rPh>
    <phoneticPr fontId="2"/>
  </si>
  <si>
    <t>　都民の健康と安全を確保する環境に関する条例第９条の３の規定によりエネルギー環境計画書を提出します。</t>
    <phoneticPr fontId="2"/>
  </si>
  <si>
    <t>エネルギー環境計画書提出書</t>
    <phoneticPr fontId="2"/>
  </si>
  <si>
    <t>住所</t>
    <rPh sb="0" eb="2">
      <t>ジュウショ</t>
    </rPh>
    <phoneticPr fontId="2"/>
  </si>
  <si>
    <t>氏名</t>
    <rPh sb="0" eb="2">
      <t>シメイ</t>
    </rPh>
    <phoneticPr fontId="2"/>
  </si>
  <si>
    <t>日</t>
    <rPh sb="0" eb="1">
      <t>ニチ</t>
    </rPh>
    <phoneticPr fontId="2"/>
  </si>
  <si>
    <t>月</t>
    <rPh sb="0" eb="1">
      <t>ガツ</t>
    </rPh>
    <phoneticPr fontId="2"/>
  </si>
  <si>
    <t>年</t>
    <rPh sb="0" eb="1">
      <t>ネン</t>
    </rPh>
    <phoneticPr fontId="2"/>
  </si>
  <si>
    <t>東　京　都　知　事　殿　　　</t>
    <rPh sb="0" eb="1">
      <t>ヒガシ</t>
    </rPh>
    <rPh sb="2" eb="3">
      <t>キョウ</t>
    </rPh>
    <rPh sb="4" eb="5">
      <t>ト</t>
    </rPh>
    <rPh sb="6" eb="7">
      <t>チ</t>
    </rPh>
    <rPh sb="8" eb="9">
      <t>コト</t>
    </rPh>
    <rPh sb="10" eb="11">
      <t>トノ</t>
    </rPh>
    <phoneticPr fontId="2"/>
  </si>
  <si>
    <t>小売電気事業者登録番号</t>
    <rPh sb="0" eb="2">
      <t>コウリ</t>
    </rPh>
    <rPh sb="2" eb="4">
      <t>デンキ</t>
    </rPh>
    <rPh sb="4" eb="7">
      <t>ジギョウシャ</t>
    </rPh>
    <rPh sb="7" eb="9">
      <t>トウロク</t>
    </rPh>
    <rPh sb="9" eb="11">
      <t>バンゴウ</t>
    </rPh>
    <phoneticPr fontId="2"/>
  </si>
  <si>
    <t>事業者名</t>
    <rPh sb="0" eb="3">
      <t>ジギョウシャ</t>
    </rPh>
    <rPh sb="3" eb="4">
      <t>メイ</t>
    </rPh>
    <phoneticPr fontId="2"/>
  </si>
  <si>
    <t>内容</t>
    <rPh sb="0" eb="2">
      <t>ナイヨウ</t>
    </rPh>
    <phoneticPr fontId="2"/>
  </si>
  <si>
    <t>提出書</t>
    <rPh sb="0" eb="2">
      <t>テイシュツ</t>
    </rPh>
    <rPh sb="2" eb="3">
      <t>ショ</t>
    </rPh>
    <phoneticPr fontId="2"/>
  </si>
  <si>
    <t>※各シートの自動計算に使用します。記入してください。</t>
    <phoneticPr fontId="2"/>
  </si>
  <si>
    <t>本ファイルの構成</t>
    <phoneticPr fontId="2"/>
  </si>
  <si>
    <t>はじめに</t>
    <phoneticPr fontId="2"/>
  </si>
  <si>
    <t>○</t>
    <phoneticPr fontId="2"/>
  </si>
  <si>
    <t>A0281</t>
  </si>
  <si>
    <t>A0122</t>
  </si>
  <si>
    <t>A0060</t>
  </si>
  <si>
    <t>A0230</t>
  </si>
  <si>
    <t>A0137</t>
  </si>
  <si>
    <t>A0401</t>
  </si>
  <si>
    <t>A0179</t>
  </si>
  <si>
    <t>A0008</t>
  </si>
  <si>
    <t>A0067</t>
  </si>
  <si>
    <t>A0002</t>
  </si>
  <si>
    <t>A0005</t>
  </si>
  <si>
    <t>A0004</t>
  </si>
  <si>
    <t>A0253</t>
  </si>
  <si>
    <t>A0028</t>
  </si>
  <si>
    <t>A0043</t>
  </si>
  <si>
    <t>A0068</t>
  </si>
  <si>
    <t>A0071</t>
  </si>
  <si>
    <t>A0073</t>
  </si>
  <si>
    <t>A0079</t>
  </si>
  <si>
    <t>A0080</t>
  </si>
  <si>
    <t>A0037</t>
  </si>
  <si>
    <t>A0340</t>
  </si>
  <si>
    <t>A0172</t>
  </si>
  <si>
    <t>A0072</t>
  </si>
  <si>
    <t>A0186</t>
  </si>
  <si>
    <t>A0131</t>
  </si>
  <si>
    <t>A0153</t>
  </si>
  <si>
    <t>A0187</t>
  </si>
  <si>
    <t>A0242</t>
  </si>
  <si>
    <t>A0014</t>
  </si>
  <si>
    <t>A0054</t>
  </si>
  <si>
    <t>A0200</t>
  </si>
  <si>
    <t>A0009</t>
  </si>
  <si>
    <t>A0063</t>
  </si>
  <si>
    <t>A0025</t>
  </si>
  <si>
    <t>A0156</t>
  </si>
  <si>
    <t>A0347</t>
  </si>
  <si>
    <t>A0001</t>
  </si>
  <si>
    <t>A0049</t>
  </si>
  <si>
    <t>A0140</t>
  </si>
  <si>
    <t>A0286</t>
  </si>
  <si>
    <t>A0070</t>
  </si>
  <si>
    <t>A0066</t>
  </si>
  <si>
    <t>A0048</t>
  </si>
  <si>
    <t>A0053</t>
  </si>
  <si>
    <t>A0088</t>
  </si>
  <si>
    <t>A0272</t>
  </si>
  <si>
    <t>A0138</t>
  </si>
  <si>
    <t>A0164</t>
  </si>
  <si>
    <t>A0193</t>
  </si>
  <si>
    <t>A0320</t>
  </si>
  <si>
    <t>A0149</t>
  </si>
  <si>
    <t>A0360</t>
  </si>
  <si>
    <t>A0077</t>
  </si>
  <si>
    <t>A0056</t>
  </si>
  <si>
    <t>A0081</t>
  </si>
  <si>
    <t>A0015</t>
  </si>
  <si>
    <t>A0057</t>
  </si>
  <si>
    <t>A0061</t>
  </si>
  <si>
    <t>A0159</t>
  </si>
  <si>
    <t>A0202</t>
  </si>
  <si>
    <t>A0221</t>
  </si>
  <si>
    <t>A0050</t>
  </si>
  <si>
    <t>A0022</t>
  </si>
  <si>
    <t>A0095</t>
  </si>
  <si>
    <t>A0096</t>
  </si>
  <si>
    <t>A0099</t>
  </si>
  <si>
    <t>A0106</t>
  </si>
  <si>
    <t>A0109</t>
  </si>
  <si>
    <t>A0110</t>
  </si>
  <si>
    <t>A0111</t>
  </si>
  <si>
    <t>A0112</t>
  </si>
  <si>
    <t>A0113</t>
  </si>
  <si>
    <t>A0114</t>
  </si>
  <si>
    <t>A0116</t>
  </si>
  <si>
    <t>A0118</t>
  </si>
  <si>
    <t>A0274</t>
  </si>
  <si>
    <t>A0087</t>
  </si>
  <si>
    <t>A0086</t>
  </si>
  <si>
    <t>A0354</t>
  </si>
  <si>
    <t>A0012</t>
  </si>
  <si>
    <t>A0031</t>
  </si>
  <si>
    <t>A0076</t>
  </si>
  <si>
    <t>A0365</t>
  </si>
  <si>
    <t>A0152</t>
  </si>
  <si>
    <t>A0181</t>
  </si>
  <si>
    <t>A0127</t>
  </si>
  <si>
    <t>A0157</t>
  </si>
  <si>
    <t>A0310</t>
  </si>
  <si>
    <t>A0035</t>
  </si>
  <si>
    <t>A0178</t>
  </si>
  <si>
    <t>A0135</t>
  </si>
  <si>
    <t>A0027</t>
  </si>
  <si>
    <t>A0046</t>
  </si>
  <si>
    <t>A0170</t>
  </si>
  <si>
    <t>A0126</t>
  </si>
  <si>
    <t>A0203</t>
  </si>
  <si>
    <t>A0082</t>
  </si>
  <si>
    <t>A0278</t>
  </si>
  <si>
    <t>A0032</t>
  </si>
  <si>
    <t>A0355</t>
  </si>
  <si>
    <t>A0020</t>
  </si>
  <si>
    <t>A0273</t>
  </si>
  <si>
    <t>A0270</t>
  </si>
  <si>
    <t>A0327</t>
  </si>
  <si>
    <t>A0359</t>
  </si>
  <si>
    <t>A0069</t>
  </si>
  <si>
    <t>A0026</t>
  </si>
  <si>
    <t>A0064</t>
  </si>
  <si>
    <t>A0269</t>
  </si>
  <si>
    <t>A0296</t>
  </si>
  <si>
    <t>A0225</t>
  </si>
  <si>
    <t>A0268</t>
  </si>
  <si>
    <t>A0219</t>
  </si>
  <si>
    <t>A0162</t>
  </si>
  <si>
    <t>A0151</t>
  </si>
  <si>
    <t>A0075</t>
  </si>
  <si>
    <t>A0328</t>
  </si>
  <si>
    <t>A0220</t>
  </si>
  <si>
    <t>A0176</t>
  </si>
  <si>
    <t>A0019</t>
  </si>
  <si>
    <t>A0226</t>
  </si>
  <si>
    <t>A0093</t>
  </si>
  <si>
    <t>A0222</t>
  </si>
  <si>
    <t>A0136</t>
  </si>
  <si>
    <t>A0215</t>
  </si>
  <si>
    <t>A0311</t>
  </si>
  <si>
    <t>A0185</t>
  </si>
  <si>
    <t>A0123</t>
  </si>
  <si>
    <t>A0333</t>
  </si>
  <si>
    <t>A0134</t>
  </si>
  <si>
    <t>A0045</t>
  </si>
  <si>
    <t>A0384</t>
  </si>
  <si>
    <t>A0290</t>
  </si>
  <si>
    <t>A0265</t>
  </si>
  <si>
    <t>A0029</t>
  </si>
  <si>
    <t>A0180</t>
  </si>
  <si>
    <t>A0271</t>
  </si>
  <si>
    <t>A0279</t>
  </si>
  <si>
    <t>A0251</t>
  </si>
  <si>
    <t>A0130</t>
  </si>
  <si>
    <t>A0078</t>
  </si>
  <si>
    <t>A0052</t>
  </si>
  <si>
    <t>A0194</t>
  </si>
  <si>
    <t>A0016</t>
  </si>
  <si>
    <t>A0128</t>
  </si>
  <si>
    <t>A0143</t>
  </si>
  <si>
    <t>A0386</t>
  </si>
  <si>
    <t>A0055</t>
  </si>
  <si>
    <t>A0169</t>
  </si>
  <si>
    <t>A0213</t>
  </si>
  <si>
    <t>A0388</t>
  </si>
  <si>
    <t>A0003</t>
  </si>
  <si>
    <t>A0062</t>
  </si>
  <si>
    <t>A0090</t>
  </si>
  <si>
    <t>A0211</t>
  </si>
  <si>
    <t>A0021</t>
  </si>
  <si>
    <t>A0010</t>
  </si>
  <si>
    <t>A0171</t>
  </si>
  <si>
    <t>A0184</t>
  </si>
  <si>
    <t>アーバンエナジー株式会社</t>
  </si>
  <si>
    <t>株式会社アイ・グリッド・ソリューションズ</t>
  </si>
  <si>
    <t>アストモスエネルギー株式会社</t>
  </si>
  <si>
    <t>株式会社イーセル</t>
  </si>
  <si>
    <t>株式会社イーネットワークシステムズ</t>
  </si>
  <si>
    <t>伊藤忠エネクス株式会社</t>
  </si>
  <si>
    <t>伊藤忠商事株式会社</t>
  </si>
  <si>
    <t>入間ガス株式会社</t>
  </si>
  <si>
    <t>イワタニ関東株式会社</t>
  </si>
  <si>
    <t>イワタニ首都圏株式会社</t>
  </si>
  <si>
    <t>株式会社エージーピー</t>
  </si>
  <si>
    <t>株式会社エコスタイル</t>
  </si>
  <si>
    <t>SBパワー株式会社</t>
  </si>
  <si>
    <t>株式会社エナリス・パワー・マーケティング</t>
  </si>
  <si>
    <t>エネサーブ株式会社</t>
  </si>
  <si>
    <t>株式会社エネサンス関東</t>
  </si>
  <si>
    <t>エネックス株式会社</t>
  </si>
  <si>
    <t>株式会社エネット</t>
  </si>
  <si>
    <t>株式会社エネルギア・ソリューション・アンド・サービス</t>
  </si>
  <si>
    <t>荏原環境プラント株式会社</t>
  </si>
  <si>
    <t>エフィシエント株式会社</t>
  </si>
  <si>
    <t>エフビットコミュニケーションズ株式会社</t>
  </si>
  <si>
    <t>株式会社エルピオ</t>
  </si>
  <si>
    <t>王子・伊藤忠エネクス電力販売株式会社</t>
  </si>
  <si>
    <t>青梅ガス株式会社</t>
  </si>
  <si>
    <t>大阪瓦斯株式会社</t>
  </si>
  <si>
    <t>オリックス株式会社</t>
  </si>
  <si>
    <t>関西電力株式会社</t>
  </si>
  <si>
    <t>株式会社関電エネルギーソリューション</t>
  </si>
  <si>
    <t>キヤノンマーケティングジャパン株式会社</t>
  </si>
  <si>
    <t>九電みらいエナジー株式会社</t>
  </si>
  <si>
    <t>株式会社グローバルエンジニアリング</t>
  </si>
  <si>
    <t>グローバルソリューションサービス株式会社</t>
  </si>
  <si>
    <t>サーラeエナジー株式会社</t>
  </si>
  <si>
    <t>サミットエナジー株式会社</t>
  </si>
  <si>
    <t>株式会社シーエナジー</t>
  </si>
  <si>
    <t>株式会社ジェイコム東京</t>
  </si>
  <si>
    <t>四国電力株式会社</t>
  </si>
  <si>
    <t>シナネン株式会社</t>
  </si>
  <si>
    <t>清水建設株式会社</t>
  </si>
  <si>
    <t>株式会社新出光</t>
  </si>
  <si>
    <t>鈴与商事株式会社</t>
  </si>
  <si>
    <t>株式会社生活クラブエナジー</t>
  </si>
  <si>
    <t>全農エネルギー株式会社</t>
  </si>
  <si>
    <t>大東ガス株式会社</t>
  </si>
  <si>
    <t>ダイヤモンドパワー株式会社</t>
  </si>
  <si>
    <t>大和エネルギー株式会社</t>
  </si>
  <si>
    <t>大和ハウス工業株式会社</t>
  </si>
  <si>
    <t>株式会社タクマエナジー</t>
  </si>
  <si>
    <t>株式会社地球クラブ</t>
  </si>
  <si>
    <t>千葉電力株式会社</t>
  </si>
  <si>
    <t>中央電力エナジー株式会社</t>
  </si>
  <si>
    <t>中国電力株式会社</t>
  </si>
  <si>
    <t>株式会社東急パワーサプライ</t>
  </si>
  <si>
    <t>東京エコサービス株式会社</t>
  </si>
  <si>
    <t>東京ガス株式会社</t>
  </si>
  <si>
    <t>東京電力エナジーパートナー株式会社</t>
  </si>
  <si>
    <t>公益財団法人東京都環境公社</t>
  </si>
  <si>
    <t>東北電力株式会社</t>
  </si>
  <si>
    <t>日産トレーデイング株式会社</t>
  </si>
  <si>
    <t>株式会社日本エコシステム</t>
  </si>
  <si>
    <t>日本テクノ株式会社</t>
  </si>
  <si>
    <t>パシフィックパワー株式会社</t>
  </si>
  <si>
    <t>株式会社パネイル</t>
  </si>
  <si>
    <t>株式会社ハルエネ</t>
  </si>
  <si>
    <t>株式会社パルシステム電力</t>
  </si>
  <si>
    <t>株式会社V-Power</t>
  </si>
  <si>
    <t>武陽ガス株式会社</t>
  </si>
  <si>
    <t>北陸電力株式会社</t>
  </si>
  <si>
    <t>本田技研工業株式会社</t>
  </si>
  <si>
    <t>丸紅新電力株式会社</t>
  </si>
  <si>
    <t>三井物産株式会社</t>
  </si>
  <si>
    <t>ミツウロコグリーンエネルギー株式会社</t>
  </si>
  <si>
    <t>水戸電力株式会社</t>
  </si>
  <si>
    <t>ミライフ株式会社</t>
  </si>
  <si>
    <t>森の電力株式会社</t>
  </si>
  <si>
    <t>リエスパワー株式会社</t>
  </si>
  <si>
    <t>リコージャパン株式会社</t>
  </si>
  <si>
    <t>株式会社リミックスポイント</t>
  </si>
  <si>
    <t>株式会社Looop</t>
  </si>
  <si>
    <t>極力低減</t>
  </si>
  <si>
    <t>0.100以下</t>
  </si>
  <si>
    <t>当年度以下</t>
  </si>
  <si>
    <t>極力増大</t>
  </si>
  <si>
    <t>※ご自身の事業者名が表示されているかご確認ください。
表示されない場合は小売電気事業者登録番号をご確認ください。</t>
    <rPh sb="2" eb="4">
      <t>ジシン</t>
    </rPh>
    <rPh sb="5" eb="8">
      <t>ジギョウシャ</t>
    </rPh>
    <rPh sb="8" eb="9">
      <t>メイ</t>
    </rPh>
    <rPh sb="10" eb="12">
      <t>ヒョウジ</t>
    </rPh>
    <rPh sb="19" eb="21">
      <t>カクニン</t>
    </rPh>
    <rPh sb="27" eb="29">
      <t>ヒョウジ</t>
    </rPh>
    <rPh sb="33" eb="35">
      <t>バアイ</t>
    </rPh>
    <rPh sb="36" eb="38">
      <t>コウ</t>
    </rPh>
    <rPh sb="38" eb="40">
      <t>デンキ</t>
    </rPh>
    <rPh sb="40" eb="43">
      <t>ジギョウシャ</t>
    </rPh>
    <rPh sb="43" eb="45">
      <t>トウロク</t>
    </rPh>
    <rPh sb="45" eb="47">
      <t>バンゴウ</t>
    </rPh>
    <rPh sb="49" eb="51">
      <t>カクニン</t>
    </rPh>
    <phoneticPr fontId="2"/>
  </si>
  <si>
    <t>A0007</t>
  </si>
  <si>
    <t>A0013</t>
  </si>
  <si>
    <t>A0017</t>
  </si>
  <si>
    <t>A0018</t>
  </si>
  <si>
    <t>A0023</t>
  </si>
  <si>
    <t>A0024</t>
  </si>
  <si>
    <t>A0033</t>
  </si>
  <si>
    <t>A0034</t>
  </si>
  <si>
    <t>A0036</t>
  </si>
  <si>
    <t>A0039</t>
  </si>
  <si>
    <t>A0040</t>
  </si>
  <si>
    <t>A0041</t>
  </si>
  <si>
    <t>A0042</t>
  </si>
  <si>
    <t>A0051</t>
  </si>
  <si>
    <t>A0058</t>
  </si>
  <si>
    <t>A0065</t>
  </si>
  <si>
    <t>A0074</t>
  </si>
  <si>
    <t>A0083</t>
  </si>
  <si>
    <t>A0084</t>
  </si>
  <si>
    <t>A0085</t>
  </si>
  <si>
    <t>A0089</t>
  </si>
  <si>
    <t>A0091</t>
  </si>
  <si>
    <t>A0092</t>
  </si>
  <si>
    <t>A0094</t>
  </si>
  <si>
    <t>A0097</t>
  </si>
  <si>
    <t>A0098</t>
  </si>
  <si>
    <t>A0101</t>
  </si>
  <si>
    <t>A0102</t>
  </si>
  <si>
    <t>A0103</t>
  </si>
  <si>
    <t>A0104</t>
  </si>
  <si>
    <t>A0105</t>
  </si>
  <si>
    <t>A0107</t>
  </si>
  <si>
    <t>A0108</t>
  </si>
  <si>
    <t>A0115</t>
  </si>
  <si>
    <t>A0117</t>
  </si>
  <si>
    <t>A0119</t>
  </si>
  <si>
    <t>A0120</t>
  </si>
  <si>
    <t>A0121</t>
  </si>
  <si>
    <t>A0124</t>
  </si>
  <si>
    <t>A0125</t>
  </si>
  <si>
    <t>A0132</t>
  </si>
  <si>
    <t>A0133</t>
  </si>
  <si>
    <t>A0139</t>
  </si>
  <si>
    <t>A0141</t>
  </si>
  <si>
    <t>A0142</t>
  </si>
  <si>
    <t>A0144</t>
  </si>
  <si>
    <t>A0145</t>
  </si>
  <si>
    <t>A0146</t>
  </si>
  <si>
    <t>A0147</t>
  </si>
  <si>
    <t>A0150</t>
  </si>
  <si>
    <t>A0154</t>
  </si>
  <si>
    <t>A0155</t>
  </si>
  <si>
    <t>A0158</t>
  </si>
  <si>
    <t>A0160</t>
  </si>
  <si>
    <t>A0161</t>
  </si>
  <si>
    <t>A0163</t>
  </si>
  <si>
    <t>A0165</t>
  </si>
  <si>
    <t>A0166</t>
  </si>
  <si>
    <t>A0167</t>
  </si>
  <si>
    <t>A0168</t>
  </si>
  <si>
    <t>A0173</t>
  </si>
  <si>
    <t>A0174</t>
  </si>
  <si>
    <t>A0175</t>
  </si>
  <si>
    <t>A0177</t>
  </si>
  <si>
    <t>A0183</t>
  </si>
  <si>
    <t>A0188</t>
  </si>
  <si>
    <t>A0189</t>
  </si>
  <si>
    <t>A0190</t>
  </si>
  <si>
    <t>A0191</t>
  </si>
  <si>
    <t>A0192</t>
  </si>
  <si>
    <t>A0195</t>
  </si>
  <si>
    <t>A0196</t>
  </si>
  <si>
    <t>A0197</t>
  </si>
  <si>
    <t>A0198</t>
  </si>
  <si>
    <t>A0199</t>
  </si>
  <si>
    <t>A0201</t>
  </si>
  <si>
    <t>A0204</t>
  </si>
  <si>
    <t>A0205</t>
  </si>
  <si>
    <t>A0206</t>
  </si>
  <si>
    <t>A0207</t>
  </si>
  <si>
    <t>A0208</t>
  </si>
  <si>
    <t>A0209</t>
  </si>
  <si>
    <t>A0210</t>
  </si>
  <si>
    <t>A0212</t>
  </si>
  <si>
    <t>A0214</t>
  </si>
  <si>
    <t>A0216</t>
  </si>
  <si>
    <t>A0217</t>
  </si>
  <si>
    <t>A0218</t>
  </si>
  <si>
    <t>A0223</t>
  </si>
  <si>
    <t>A0224</t>
  </si>
  <si>
    <t>A0227</t>
  </si>
  <si>
    <t>A0228</t>
  </si>
  <si>
    <t>A0229</t>
  </si>
  <si>
    <t>A0231</t>
  </si>
  <si>
    <t>A0232</t>
  </si>
  <si>
    <t>A0233</t>
  </si>
  <si>
    <t>A0234</t>
  </si>
  <si>
    <t>A0235</t>
  </si>
  <si>
    <t>A0236</t>
  </si>
  <si>
    <t>A0237</t>
  </si>
  <si>
    <t>A0238</t>
  </si>
  <si>
    <t>A0239</t>
  </si>
  <si>
    <t>A0240</t>
  </si>
  <si>
    <t>A0241</t>
  </si>
  <si>
    <t>A0243</t>
  </si>
  <si>
    <t>A0244</t>
  </si>
  <si>
    <t>A0245</t>
  </si>
  <si>
    <t>A0246</t>
  </si>
  <si>
    <t>A0247</t>
  </si>
  <si>
    <t>A0248</t>
  </si>
  <si>
    <t>A0249</t>
  </si>
  <si>
    <t>A0250</t>
  </si>
  <si>
    <t>A0252</t>
  </si>
  <si>
    <t>A0254</t>
  </si>
  <si>
    <t>A0255</t>
  </si>
  <si>
    <t>A0256</t>
  </si>
  <si>
    <t>A0257</t>
  </si>
  <si>
    <t>A0258</t>
  </si>
  <si>
    <t>A0259</t>
  </si>
  <si>
    <t>A0260</t>
  </si>
  <si>
    <t>A0261</t>
  </si>
  <si>
    <t>A0262</t>
  </si>
  <si>
    <t>A0263</t>
  </si>
  <si>
    <t>A0264</t>
  </si>
  <si>
    <t>A0266</t>
  </si>
  <si>
    <t>A0267</t>
  </si>
  <si>
    <t>A0275</t>
  </si>
  <si>
    <t>A0276</t>
  </si>
  <si>
    <t>A0277</t>
  </si>
  <si>
    <t>A0280</t>
  </si>
  <si>
    <t>A0282</t>
  </si>
  <si>
    <t>A0283</t>
  </si>
  <si>
    <t>A0284</t>
  </si>
  <si>
    <t>A0285</t>
  </si>
  <si>
    <t>A0287</t>
  </si>
  <si>
    <t>A0288</t>
  </si>
  <si>
    <t>A0289</t>
  </si>
  <si>
    <t>A0291</t>
  </si>
  <si>
    <t>A0292</t>
  </si>
  <si>
    <t>A0293</t>
  </si>
  <si>
    <t>A0294</t>
  </si>
  <si>
    <t>A0295</t>
  </si>
  <si>
    <t>A0297</t>
  </si>
  <si>
    <t>A0298</t>
  </si>
  <si>
    <t>A0299</t>
  </si>
  <si>
    <t>A0300</t>
  </si>
  <si>
    <t>A0302</t>
  </si>
  <si>
    <t>A0303</t>
  </si>
  <si>
    <t>A0304</t>
  </si>
  <si>
    <t>A0305</t>
  </si>
  <si>
    <t>A0306</t>
  </si>
  <si>
    <t>A0307</t>
  </si>
  <si>
    <t>A0308</t>
  </si>
  <si>
    <t>A0309</t>
  </si>
  <si>
    <t>A0312</t>
  </si>
  <si>
    <t>A0313</t>
  </si>
  <si>
    <t>A0314</t>
  </si>
  <si>
    <t>A0315</t>
  </si>
  <si>
    <t>A0316</t>
  </si>
  <si>
    <t>A0317</t>
  </si>
  <si>
    <t>A0318</t>
  </si>
  <si>
    <t>A0319</t>
  </si>
  <si>
    <t>A0321</t>
  </si>
  <si>
    <t>A0323</t>
  </si>
  <si>
    <t>A0324</t>
  </si>
  <si>
    <t>A0325</t>
  </si>
  <si>
    <t>A0326</t>
  </si>
  <si>
    <t>A0329</t>
  </si>
  <si>
    <t>A0330</t>
  </si>
  <si>
    <t>A0331</t>
  </si>
  <si>
    <t>A0332</t>
  </si>
  <si>
    <t>A0334</t>
  </si>
  <si>
    <t>A0335</t>
  </si>
  <si>
    <t>A0336</t>
  </si>
  <si>
    <t>A0337</t>
  </si>
  <si>
    <t>A0338</t>
  </si>
  <si>
    <t>A0339</t>
  </si>
  <si>
    <t>A0341</t>
  </si>
  <si>
    <t>A0342</t>
  </si>
  <si>
    <t>A0343</t>
  </si>
  <si>
    <t>A0344</t>
  </si>
  <si>
    <t>A0345</t>
  </si>
  <si>
    <t>A0346</t>
  </si>
  <si>
    <t>A0348</t>
  </si>
  <si>
    <t>A0349</t>
  </si>
  <si>
    <t>A0350</t>
  </si>
  <si>
    <t>A0351</t>
  </si>
  <si>
    <t>A0352</t>
  </si>
  <si>
    <t>A0353</t>
  </si>
  <si>
    <t>A0356</t>
  </si>
  <si>
    <t>A0357</t>
  </si>
  <si>
    <t>A0358</t>
  </si>
  <si>
    <t>A0361</t>
  </si>
  <si>
    <t>A0362</t>
  </si>
  <si>
    <t>A0363</t>
  </si>
  <si>
    <t>A0364</t>
  </si>
  <si>
    <t>A0366</t>
  </si>
  <si>
    <t>A0367</t>
  </si>
  <si>
    <t>A0368</t>
  </si>
  <si>
    <t>A0369</t>
  </si>
  <si>
    <t>A0370</t>
  </si>
  <si>
    <t>A0371</t>
  </si>
  <si>
    <t>A0372</t>
  </si>
  <si>
    <t>A0373</t>
  </si>
  <si>
    <t>A0374</t>
  </si>
  <si>
    <t>A0375</t>
  </si>
  <si>
    <t>A0376</t>
  </si>
  <si>
    <t>A0377</t>
  </si>
  <si>
    <t>A0378</t>
  </si>
  <si>
    <t>A0379</t>
  </si>
  <si>
    <t>A0380</t>
  </si>
  <si>
    <t>A0381</t>
  </si>
  <si>
    <t>A0382</t>
  </si>
  <si>
    <t>A0383</t>
  </si>
  <si>
    <t>A0385</t>
  </si>
  <si>
    <t>A0387</t>
  </si>
  <si>
    <t>A0389</t>
  </si>
  <si>
    <t>A0390</t>
  </si>
  <si>
    <t>A0391</t>
  </si>
  <si>
    <t>A0392</t>
  </si>
  <si>
    <t>A0393</t>
  </si>
  <si>
    <t>A0394</t>
  </si>
  <si>
    <t>A0395</t>
  </si>
  <si>
    <t>A0396</t>
  </si>
  <si>
    <t>A0397</t>
  </si>
  <si>
    <t>A0398</t>
  </si>
  <si>
    <t>A0399</t>
  </si>
  <si>
    <t>A0400</t>
  </si>
  <si>
    <t>A0402</t>
  </si>
  <si>
    <t>A0403</t>
  </si>
  <si>
    <t>A0404</t>
  </si>
  <si>
    <t>A0405</t>
  </si>
  <si>
    <t>A0406</t>
  </si>
  <si>
    <t>A0407</t>
  </si>
  <si>
    <t>A0408</t>
  </si>
  <si>
    <t>A0409</t>
  </si>
  <si>
    <t>A0410</t>
  </si>
  <si>
    <t>A0411</t>
  </si>
  <si>
    <t>A0412</t>
  </si>
  <si>
    <t>A0413</t>
  </si>
  <si>
    <t>A0414</t>
  </si>
  <si>
    <t>A0415</t>
  </si>
  <si>
    <t>A0416</t>
  </si>
  <si>
    <t>A0417</t>
  </si>
  <si>
    <t>A0418</t>
  </si>
  <si>
    <t>A0419</t>
  </si>
  <si>
    <t>A0420</t>
  </si>
  <si>
    <t>A0421</t>
  </si>
  <si>
    <t>A0422</t>
  </si>
  <si>
    <t>A0423</t>
  </si>
  <si>
    <t>A0424</t>
  </si>
  <si>
    <t>A0425</t>
  </si>
  <si>
    <t>A0426</t>
  </si>
  <si>
    <t>A0427</t>
  </si>
  <si>
    <t>A0428</t>
  </si>
  <si>
    <t>A0429</t>
  </si>
  <si>
    <t>A0430</t>
  </si>
  <si>
    <t>A0431</t>
  </si>
  <si>
    <t>A0432</t>
  </si>
  <si>
    <t>A0433</t>
  </si>
  <si>
    <t>A0434</t>
  </si>
  <si>
    <t>A0435</t>
  </si>
  <si>
    <t>A0436</t>
  </si>
  <si>
    <t>A0437</t>
  </si>
  <si>
    <t>A0438</t>
  </si>
  <si>
    <t>A0439</t>
  </si>
  <si>
    <t>A0440</t>
  </si>
  <si>
    <t>A0441</t>
  </si>
  <si>
    <t>A0442</t>
  </si>
  <si>
    <t>A0443</t>
  </si>
  <si>
    <t>A0444</t>
  </si>
  <si>
    <t>A0445</t>
  </si>
  <si>
    <t>A0446</t>
  </si>
  <si>
    <t>A0447</t>
  </si>
  <si>
    <t>A0448</t>
  </si>
  <si>
    <t>A0449</t>
  </si>
  <si>
    <t>A0450</t>
  </si>
  <si>
    <t>A0451</t>
  </si>
  <si>
    <t>A0452</t>
  </si>
  <si>
    <t>A0453</t>
  </si>
  <si>
    <t>A0454</t>
  </si>
  <si>
    <t>A0455</t>
  </si>
  <si>
    <t>A0456</t>
  </si>
  <si>
    <t>A0457</t>
  </si>
  <si>
    <t>A0458</t>
  </si>
  <si>
    <t>A0459</t>
  </si>
  <si>
    <t>A0460</t>
  </si>
  <si>
    <t>A0461</t>
  </si>
  <si>
    <t>A0462</t>
  </si>
  <si>
    <t>A0463</t>
  </si>
  <si>
    <t>A0464</t>
  </si>
  <si>
    <t>A0465</t>
  </si>
  <si>
    <t>A0466</t>
  </si>
  <si>
    <t>A0467</t>
  </si>
  <si>
    <t>A0468</t>
  </si>
  <si>
    <t>A0469</t>
  </si>
  <si>
    <t>A0470</t>
  </si>
  <si>
    <t>A0471</t>
  </si>
  <si>
    <t>A0472</t>
  </si>
  <si>
    <t>A0473</t>
  </si>
  <si>
    <t>A0474</t>
  </si>
  <si>
    <t>A0475</t>
  </si>
  <si>
    <t>A0476</t>
  </si>
  <si>
    <t>A0477</t>
  </si>
  <si>
    <t>A0478</t>
  </si>
  <si>
    <t>A0479</t>
  </si>
  <si>
    <t>A0480</t>
  </si>
  <si>
    <t>A0481</t>
  </si>
  <si>
    <t>A0482</t>
  </si>
  <si>
    <t>A0483</t>
  </si>
  <si>
    <t>A0484</t>
  </si>
  <si>
    <t>A0485</t>
  </si>
  <si>
    <t>A0486</t>
  </si>
  <si>
    <t>A0487</t>
  </si>
  <si>
    <t>A0488</t>
  </si>
  <si>
    <t>A0489</t>
  </si>
  <si>
    <t>A0490</t>
  </si>
  <si>
    <t>A0491</t>
  </si>
  <si>
    <t>A0492</t>
  </si>
  <si>
    <t>A0493</t>
  </si>
  <si>
    <t>A0494</t>
  </si>
  <si>
    <t>A0495</t>
  </si>
  <si>
    <t>株式会社SEウイングズ</t>
  </si>
  <si>
    <t>-</t>
  </si>
  <si>
    <t>須賀川瓦斯株式会社</t>
  </si>
  <si>
    <t>ネクストパワーやまと株式会社</t>
  </si>
  <si>
    <t>静岡ガス＆パワー株式会社</t>
  </si>
  <si>
    <t>にちほクラウド電力株式会社</t>
  </si>
  <si>
    <t>一般財団法人泉佐野電力</t>
  </si>
  <si>
    <t>株式会社グリーンサークル</t>
  </si>
  <si>
    <t>北海道瓦斯株式会社</t>
  </si>
  <si>
    <t>新エネルギー開発株式会社</t>
  </si>
  <si>
    <t>真庭バイオエネルギー株式会社</t>
  </si>
  <si>
    <t>株式会社コンシェルジュ</t>
  </si>
  <si>
    <t>テス・エンジニアリング株式会社</t>
  </si>
  <si>
    <t>テプコカスタマーサービス株式会社</t>
  </si>
  <si>
    <t>株式会社エコア</t>
  </si>
  <si>
    <t>西部瓦斯株式会社</t>
  </si>
  <si>
    <t>東邦ガス株式会社</t>
  </si>
  <si>
    <t>大一ガス株式会社</t>
  </si>
  <si>
    <t>大阪いずみ市民生活協同組合</t>
  </si>
  <si>
    <t>株式会社中海テレビ放送</t>
  </si>
  <si>
    <t>株式会社ジェイコムウエスト</t>
  </si>
  <si>
    <t>株式会社ジェイコム札幌</t>
  </si>
  <si>
    <t>株式会社ジェイコム千葉</t>
  </si>
  <si>
    <t>土浦ケーブルテレビ株式会社</t>
  </si>
  <si>
    <t>鹿児島電力株式会社</t>
  </si>
  <si>
    <t>太陽ガス株式会社</t>
  </si>
  <si>
    <t>合同会社北上新電力</t>
  </si>
  <si>
    <t>奈良電力株式会社</t>
  </si>
  <si>
    <t>株式会社北九州パワー</t>
  </si>
  <si>
    <t>武州瓦斯株式会社</t>
  </si>
  <si>
    <t>大垣ガス株式会社</t>
  </si>
  <si>
    <t>株式会社藤田商店</t>
  </si>
  <si>
    <t>株式会社ケーブルネット下関</t>
  </si>
  <si>
    <t>株式会社ジェイコム九州</t>
  </si>
  <si>
    <t>九州エナジー株式会社</t>
  </si>
  <si>
    <t>みやまスマートエネルギー株式会社</t>
  </si>
  <si>
    <t>生活協同組合コープこうべ</t>
  </si>
  <si>
    <t>角栄ガス株式会社</t>
  </si>
  <si>
    <t>京葉瓦斯株式会社</t>
  </si>
  <si>
    <t>伊勢崎ガス株式会社</t>
  </si>
  <si>
    <t>株式会社とっとり市民電力</t>
  </si>
  <si>
    <t>佐野瓦斯株式会社</t>
  </si>
  <si>
    <t>桐生瓦斯株式会社</t>
  </si>
  <si>
    <t>株式会社アシストワンエナジー</t>
  </si>
  <si>
    <t>株式会社フソウ・エナジー</t>
  </si>
  <si>
    <t>湘南電力株式会社</t>
  </si>
  <si>
    <t>ひおき地域エネルギー株式会社</t>
  </si>
  <si>
    <t>和歌山電力株式会社</t>
  </si>
  <si>
    <t>株式会社トドック電力</t>
  </si>
  <si>
    <t>MBエナジー株式会社</t>
  </si>
  <si>
    <t>株式会社フォレストパワー</t>
  </si>
  <si>
    <t>日高都市ガス株式会社</t>
  </si>
  <si>
    <t>株式会社アドバンテック</t>
  </si>
  <si>
    <t>ローカルエナジー株式会社</t>
  </si>
  <si>
    <t>なでしこ電力株式会社</t>
  </si>
  <si>
    <t>日田グリーン電力株式会社</t>
  </si>
  <si>
    <t>埼玉ガス株式会社</t>
  </si>
  <si>
    <t>宮崎パワーライン株式会社</t>
  </si>
  <si>
    <t>株式会社エネルギー・オプティマイザー</t>
  </si>
  <si>
    <t>株式会社岩手ウッドパワー</t>
  </si>
  <si>
    <t>里山パワーワークス株式会社</t>
  </si>
  <si>
    <t>株式会社中之条パワー</t>
  </si>
  <si>
    <t>はりま電力株式会社</t>
  </si>
  <si>
    <t>株式会社浜松新電力</t>
  </si>
  <si>
    <t>ゼロワットパワー株式会社</t>
  </si>
  <si>
    <t>株式会社やまがた新電力</t>
  </si>
  <si>
    <t>一般社団法人東松島みらいとし機構</t>
  </si>
  <si>
    <t>株式会社グリーンパワー大東</t>
  </si>
  <si>
    <t>御所野縄文電力株式会社</t>
  </si>
  <si>
    <t>宮古新電力株式会社</t>
  </si>
  <si>
    <t>長崎地域電力株式会社</t>
  </si>
  <si>
    <t>株式会社エネアーク関西</t>
  </si>
  <si>
    <t>近畿電力株式会社</t>
  </si>
  <si>
    <t>新電力おおいた株式会社</t>
  </si>
  <si>
    <t>株式会社日本セレモニー</t>
  </si>
  <si>
    <t>株式会社池見石油店</t>
  </si>
  <si>
    <t>芝浦電力株式会社</t>
  </si>
  <si>
    <t>エコエンジニアリング株式会社</t>
  </si>
  <si>
    <t>スズカ電工株式会社</t>
  </si>
  <si>
    <t>株式会社エーコープサービス</t>
  </si>
  <si>
    <t>サンリン株式会社</t>
  </si>
  <si>
    <t>山陰エレキ・アライアンス株式会社</t>
  </si>
  <si>
    <t>ミライフ東日本株式会社</t>
  </si>
  <si>
    <t>豊通エネルギー株式会社</t>
  </si>
  <si>
    <t>株式会社ウッドエナジー</t>
  </si>
  <si>
    <t>山陰酸素工業株式会社</t>
  </si>
  <si>
    <t>北海道電力株式会社</t>
  </si>
  <si>
    <t>九州電力株式会社</t>
  </si>
  <si>
    <t>沖縄電力株式会社</t>
  </si>
  <si>
    <t>やめエネルギー株式会社</t>
  </si>
  <si>
    <t>足利ガス株式会社</t>
  </si>
  <si>
    <t>米子瓦斯株式会社</t>
  </si>
  <si>
    <t>浜田ガス株式会社</t>
  </si>
  <si>
    <t>株式会社アメニティ電力</t>
  </si>
  <si>
    <t>岡田建設株式会社</t>
  </si>
  <si>
    <t>出雲ガス株式会社</t>
  </si>
  <si>
    <t>株式会社ファミリーネット・ジャパン</t>
  </si>
  <si>
    <t>株式会社アドバリュー</t>
  </si>
  <si>
    <t>日本製紙木材株式会社</t>
  </si>
  <si>
    <t>奈良総合リサイクルセンター株式会社</t>
  </si>
  <si>
    <t>積水化学工業株式会社</t>
  </si>
  <si>
    <t>株式会社リケン工業</t>
  </si>
  <si>
    <t>株式会社ビビット</t>
  </si>
  <si>
    <t>株式会社おおた電力</t>
  </si>
  <si>
    <t>センチュリー・エナジー株式会社</t>
  </si>
  <si>
    <t>伊藤忠プランテック株式会社</t>
  </si>
  <si>
    <t>株式会社オカモト</t>
  </si>
  <si>
    <t>株式会社大林クリーンエナジー</t>
  </si>
  <si>
    <t>香川電力株式会社</t>
  </si>
  <si>
    <t>株式会社PinT</t>
  </si>
  <si>
    <t>株式会社沖縄ガスニューパワー</t>
  </si>
  <si>
    <t>諏訪瓦斯株式会社</t>
  </si>
  <si>
    <t>神栖パワープラントセールス合同会社</t>
  </si>
  <si>
    <t>株式会社いちき串木野電力</t>
  </si>
  <si>
    <t>西武ガス株式会社</t>
  </si>
  <si>
    <t>松本ガス株式会社</t>
  </si>
  <si>
    <t>南部だんだんエナジー株式会社</t>
  </si>
  <si>
    <t>株式会社エフエネ</t>
  </si>
  <si>
    <t>こなんウルトラパワー株式会社</t>
  </si>
  <si>
    <t>株式会社関西空調</t>
  </si>
  <si>
    <t>奥出雲電力株式会社</t>
  </si>
  <si>
    <t>株式会社成田香取エネルギー</t>
  </si>
  <si>
    <t>三光株式会社</t>
  </si>
  <si>
    <t>ふくしま新電力株式会社</t>
  </si>
  <si>
    <t>株式会社エネクスライフサービス</t>
  </si>
  <si>
    <t>ネイチャーエナジー小国株式会社</t>
  </si>
  <si>
    <t>リエスパワーネクスト株式会社</t>
  </si>
  <si>
    <t>京都生活協同組合</t>
  </si>
  <si>
    <t>山本商事株式会社</t>
  </si>
  <si>
    <t>株式会社グリムスパワー</t>
  </si>
  <si>
    <t>自然電力株式会社</t>
  </si>
  <si>
    <t>株式会社オノプロックス</t>
  </si>
  <si>
    <t>本庄ガス株式会社</t>
  </si>
  <si>
    <t>青森県民エナジー株式会社</t>
  </si>
  <si>
    <t>国際航業株式会社</t>
  </si>
  <si>
    <t>株式会社明治産業</t>
  </si>
  <si>
    <t>株式会社翠光トップライン</t>
  </si>
  <si>
    <t>うすきエネルギー株式会社</t>
  </si>
  <si>
    <t>岐阜電力株式会社</t>
  </si>
  <si>
    <t>株式会社ゼック</t>
  </si>
  <si>
    <t>株式会社エスケーエナジー</t>
  </si>
  <si>
    <t>名南共同エネルギー株式会社</t>
  </si>
  <si>
    <t>大分ケーブルテレコム株式会社</t>
  </si>
  <si>
    <t>生活協同組合コープみらい</t>
  </si>
  <si>
    <t>福井電力株式会社</t>
  </si>
  <si>
    <t>株式会社MKエネルギー</t>
  </si>
  <si>
    <t>スマートエナジー磐田株式会社</t>
  </si>
  <si>
    <t>そうまIグリッド合同会社</t>
  </si>
  <si>
    <t>エネトレード株式会社</t>
  </si>
  <si>
    <t>ニシムラ株式会社</t>
  </si>
  <si>
    <t>株式会社さくら新電力</t>
  </si>
  <si>
    <t>株式会社グローアップ</t>
  </si>
  <si>
    <t>佐賀電力株式会社</t>
  </si>
  <si>
    <t>いこま市民パワー株式会社</t>
  </si>
  <si>
    <t>株式会社コープでんき東北</t>
  </si>
  <si>
    <t>おもてなし山形株式会社</t>
  </si>
  <si>
    <t>長野都市ガス株式会社</t>
  </si>
  <si>
    <t>上田ガス株式会社</t>
  </si>
  <si>
    <t>株式会社シグナストラスト</t>
  </si>
  <si>
    <t>ゲーテハウス株式会社</t>
  </si>
  <si>
    <t>JPエネルギー株式会社</t>
  </si>
  <si>
    <t>京都新電力株式会社</t>
  </si>
  <si>
    <t>Cocoテラスたがわ株式会社</t>
  </si>
  <si>
    <t>東北電力エナジートレーディング株式会社</t>
  </si>
  <si>
    <t>株式会社横浜環境デザイン</t>
  </si>
  <si>
    <t>株式会社まち未来製作所</t>
  </si>
  <si>
    <t>TRENDE株式会社</t>
  </si>
  <si>
    <t>株式会社どさんこパワー</t>
  </si>
  <si>
    <t>みなとみらい電力株式会社</t>
  </si>
  <si>
    <t>株式会社LIXIL TEPCO スマートパートナーズ</t>
  </si>
  <si>
    <t>三菱瓦斯化学株式会社</t>
  </si>
  <si>
    <t>おおすみ半島スマートエネルギー株式会社</t>
  </si>
  <si>
    <t>おきなわコープエナジー株式会社</t>
  </si>
  <si>
    <t>久慈地域エネルギー株式会社</t>
  </si>
  <si>
    <t>弘前ガス株式会社</t>
  </si>
  <si>
    <t>株式会社フォーバルテレコム</t>
  </si>
  <si>
    <t>くるめエネルギー株式会社</t>
  </si>
  <si>
    <t>松阪新電力株式会社</t>
  </si>
  <si>
    <t>三友エンテック株式会社</t>
  </si>
  <si>
    <t>九州スポーツ電力株式会社</t>
  </si>
  <si>
    <t>株式会社CDエナジーダイレクト</t>
  </si>
  <si>
    <t>株式会社ぶんごおおのエナジー</t>
  </si>
  <si>
    <t>ヴィジョナリーパワー株式会社</t>
  </si>
  <si>
    <t>有明エナジー株式会社</t>
  </si>
  <si>
    <t>極力活用</t>
  </si>
  <si>
    <t>導入検討</t>
  </si>
  <si>
    <t>エバーグリーン・マーケティング株式会社</t>
  </si>
  <si>
    <t>株式会社オプテージ</t>
  </si>
  <si>
    <t>極力導入</t>
  </si>
  <si>
    <t>前年度以下</t>
  </si>
  <si>
    <t>シン・エナジー株式会社</t>
  </si>
  <si>
    <t>「0.4」以下をめざす</t>
  </si>
  <si>
    <t>可能な限り低減</t>
  </si>
  <si>
    <t>可能な限り拡大</t>
  </si>
  <si>
    <t>株式会社エネアーク関東</t>
  </si>
  <si>
    <t>次年度以上</t>
  </si>
  <si>
    <t>株式会社とんでんホールディングス</t>
  </si>
  <si>
    <t>日鉄エンジニアリング株式会社</t>
  </si>
  <si>
    <t>株式会社トヨタエナジーソリューションズ</t>
  </si>
  <si>
    <t>0.5程度</t>
  </si>
  <si>
    <t>前年度以上</t>
  </si>
  <si>
    <t>現状維持</t>
  </si>
  <si>
    <t>NFパワーサービス株式会社</t>
  </si>
  <si>
    <t>極力減少</t>
  </si>
  <si>
    <t>株式会社パワー・オプティマイザー</t>
  </si>
  <si>
    <t>0.40以下</t>
  </si>
  <si>
    <t>東芝エネルギーシステムズ株式会社</t>
  </si>
  <si>
    <t>削減に努力</t>
  </si>
  <si>
    <t>ローカルでんき株式会社</t>
  </si>
  <si>
    <t>岡山電力株式会社</t>
  </si>
  <si>
    <t>森のエネルギー株式会社</t>
  </si>
  <si>
    <t>エネラボ株式会社</t>
  </si>
  <si>
    <t>日本瓦斯株式会社</t>
  </si>
  <si>
    <t>株式会社NEXT ONE</t>
  </si>
  <si>
    <t>宮崎電力株式会社</t>
  </si>
  <si>
    <t>厚木瓦斯株式会社</t>
  </si>
  <si>
    <t>株式会社エネ・ビジョン</t>
  </si>
  <si>
    <t>イワタニ三重株式会社</t>
  </si>
  <si>
    <t>株式会社マルヰ</t>
  </si>
  <si>
    <t>大多喜ガス株式会社</t>
  </si>
  <si>
    <t>ベスト・ウイング株式会社</t>
  </si>
  <si>
    <t>鈴与電力株式会社</t>
  </si>
  <si>
    <t>コープ電力株式会社</t>
  </si>
  <si>
    <t>生活協同組合コープぐんま</t>
  </si>
  <si>
    <t>とちぎコープ生活協同組合</t>
  </si>
  <si>
    <t>いばらきコープ生活協同組合</t>
  </si>
  <si>
    <t>亀岡ふるさとエナジー株式会社</t>
  </si>
  <si>
    <t>株式会社織戸組</t>
  </si>
  <si>
    <t>ふかやeパワー株式会社</t>
  </si>
  <si>
    <t>株式会社Link Life</t>
  </si>
  <si>
    <t>淡路島電力株式会社</t>
  </si>
  <si>
    <t>日本エネルギー総合システム株式会社</t>
  </si>
  <si>
    <t>イワタニ東海株式会社</t>
  </si>
  <si>
    <t>イーゲート株式会社</t>
  </si>
  <si>
    <t>株式会社ところざわ未来電力</t>
  </si>
  <si>
    <t>朝日ガスエナジー株式会社</t>
  </si>
  <si>
    <t>株式会社エネファント</t>
  </si>
  <si>
    <t>秩父新電力株式会社</t>
  </si>
  <si>
    <t>みよしエナジー株式会社</t>
  </si>
  <si>
    <t>綿半パートナーズ株式会社</t>
  </si>
  <si>
    <t>株式会社karch</t>
  </si>
  <si>
    <t>株式会社くきつ</t>
  </si>
  <si>
    <t>株式会社フィリッジ</t>
  </si>
  <si>
    <t>株式会社かみでん里山公社</t>
  </si>
  <si>
    <t>ワイズテレコム株式会社</t>
  </si>
  <si>
    <t>株式会社三郷ひまわりエナジー</t>
  </si>
  <si>
    <t>株式会社球磨村森電力</t>
  </si>
  <si>
    <t>飯田まちづくり電力株式会社</t>
  </si>
  <si>
    <t>シェルジャパン株式会社</t>
  </si>
  <si>
    <t>株式会社クボタ</t>
  </si>
  <si>
    <t>石油資源開発株式会社</t>
  </si>
  <si>
    <t>越後天然ガス株式会社</t>
  </si>
  <si>
    <t>坂戸ガス株式会社</t>
  </si>
  <si>
    <t>MGCエネルギー株式会社</t>
  </si>
  <si>
    <t>福島フェニックス電力株式会社</t>
  </si>
  <si>
    <t>あんしん電力合同会社</t>
  </si>
  <si>
    <t>株式会社美作国電力</t>
  </si>
  <si>
    <t>株式会社サンジュニア</t>
  </si>
  <si>
    <t>八幡商事株式会社</t>
  </si>
  <si>
    <t>おいでんエネルギー株式会社</t>
  </si>
  <si>
    <t>株式会社イシオ</t>
  </si>
  <si>
    <t>北陸電力ビズ・エナジーソリューション株式会社</t>
  </si>
  <si>
    <t>リニューアブルトレード株式会社</t>
  </si>
  <si>
    <t>富士山エナジー株式会社</t>
  </si>
  <si>
    <t>株式会社エナネス</t>
  </si>
  <si>
    <t>WSエナジー株式会社</t>
  </si>
  <si>
    <t>TERA Energy株式会社</t>
  </si>
  <si>
    <t>グリーンシティこばやし株式会社</t>
  </si>
  <si>
    <t>株式会社吉田石油店</t>
  </si>
  <si>
    <t>スマートエナジー熊本株式会社</t>
  </si>
  <si>
    <t>福山未来エナジー株式会社</t>
  </si>
  <si>
    <t>株式会社Kエナジー</t>
  </si>
  <si>
    <t>AOIエネルギーソリューション株式会社</t>
  </si>
  <si>
    <t>五島市民電力株式会社</t>
  </si>
  <si>
    <t>電力保全サービス株式会社</t>
  </si>
  <si>
    <t>リストプロパティーズ株式会社</t>
  </si>
  <si>
    <t>ENECHANGE株式会社</t>
  </si>
  <si>
    <t>バンプーパワートレーディング合同会社</t>
  </si>
  <si>
    <t>株式会社エイチティーピー</t>
  </si>
  <si>
    <t>株式会社センカク</t>
  </si>
  <si>
    <t>株式会社日精協サービスセンター</t>
  </si>
  <si>
    <t>株式会社ミナサポ</t>
  </si>
  <si>
    <t>唐津電力株式会社</t>
  </si>
  <si>
    <t>日本エネルギーファーム株式会社</t>
  </si>
  <si>
    <t>一般社団法人フライングエステート</t>
  </si>
  <si>
    <t>株式会社イーネットワーク</t>
  </si>
  <si>
    <t>バイオガスエナジー株式会社</t>
  </si>
  <si>
    <t>スマートエコエナジー株式会社</t>
  </si>
  <si>
    <t>株式会社あおぞら</t>
  </si>
  <si>
    <t>A0006</t>
  </si>
  <si>
    <t>A0011</t>
  </si>
  <si>
    <t>A0030</t>
  </si>
  <si>
    <t>A0038</t>
  </si>
  <si>
    <t>A0044</t>
  </si>
  <si>
    <t>A0047</t>
  </si>
  <si>
    <t>A0059</t>
  </si>
  <si>
    <t>A0100</t>
  </si>
  <si>
    <t>A0129</t>
  </si>
  <si>
    <t>A0148</t>
  </si>
  <si>
    <t>A0182</t>
  </si>
  <si>
    <t>A0301</t>
  </si>
  <si>
    <t>A0322</t>
  </si>
  <si>
    <t>A0496</t>
  </si>
  <si>
    <t>A0497</t>
  </si>
  <si>
    <t>A0498</t>
  </si>
  <si>
    <t>A0499</t>
  </si>
  <si>
    <t>A0500</t>
  </si>
  <si>
    <t>A0501</t>
  </si>
  <si>
    <t>A0502</t>
  </si>
  <si>
    <t>A0503</t>
  </si>
  <si>
    <t>A0504</t>
  </si>
  <si>
    <t>A0505</t>
  </si>
  <si>
    <t>A0506</t>
  </si>
  <si>
    <t>A0507</t>
  </si>
  <si>
    <t>A0508</t>
  </si>
  <si>
    <t>A0509</t>
  </si>
  <si>
    <t>A0510</t>
  </si>
  <si>
    <t>A0511</t>
  </si>
  <si>
    <t>A0512</t>
  </si>
  <si>
    <t>A0513</t>
  </si>
  <si>
    <t>A0514</t>
  </si>
  <si>
    <t>A0515</t>
  </si>
  <si>
    <t>A0516</t>
  </si>
  <si>
    <t>A0517</t>
  </si>
  <si>
    <t>A0518</t>
  </si>
  <si>
    <t>A0519</t>
  </si>
  <si>
    <t>A0520</t>
  </si>
  <si>
    <t>A0521</t>
  </si>
  <si>
    <t>A0522</t>
  </si>
  <si>
    <t>A0523</t>
  </si>
  <si>
    <t>A0524</t>
  </si>
  <si>
    <t>A0525</t>
  </si>
  <si>
    <t>A0526</t>
  </si>
  <si>
    <t>A0527</t>
  </si>
  <si>
    <t>A0528</t>
  </si>
  <si>
    <t>A0529</t>
  </si>
  <si>
    <t>A0530</t>
  </si>
  <si>
    <t>A0531</t>
  </si>
  <si>
    <t>A0532</t>
  </si>
  <si>
    <t>A0533</t>
  </si>
  <si>
    <t>A0534</t>
  </si>
  <si>
    <t>A0535</t>
  </si>
  <si>
    <t>A0536</t>
  </si>
  <si>
    <t>A0537</t>
  </si>
  <si>
    <t>A0538</t>
  </si>
  <si>
    <t>A0539</t>
  </si>
  <si>
    <t>A0540</t>
  </si>
  <si>
    <t>A0541</t>
  </si>
  <si>
    <t>A0542</t>
  </si>
  <si>
    <t>A0543</t>
  </si>
  <si>
    <t>A0544</t>
  </si>
  <si>
    <t>A0545</t>
  </si>
  <si>
    <t>A0546</t>
  </si>
  <si>
    <t>A0547</t>
  </si>
  <si>
    <t>A0548</t>
  </si>
  <si>
    <t>A0549</t>
  </si>
  <si>
    <t>A0550</t>
  </si>
  <si>
    <t>A0551</t>
  </si>
  <si>
    <t>A0552</t>
  </si>
  <si>
    <t>A0553</t>
  </si>
  <si>
    <t>A0554</t>
  </si>
  <si>
    <t>A0555</t>
  </si>
  <si>
    <t>A0556</t>
  </si>
  <si>
    <t>A0557</t>
  </si>
  <si>
    <t>A0558</t>
  </si>
  <si>
    <t>A0559</t>
  </si>
  <si>
    <t>A0560</t>
  </si>
  <si>
    <t>A0561</t>
  </si>
  <si>
    <t>A0562</t>
  </si>
  <si>
    <t>A0563</t>
  </si>
  <si>
    <t>A0564</t>
  </si>
  <si>
    <t>A0565</t>
  </si>
  <si>
    <t>A0566</t>
  </si>
  <si>
    <t>A0567</t>
  </si>
  <si>
    <t>A0568</t>
  </si>
  <si>
    <t>A0569</t>
  </si>
  <si>
    <t>A0570</t>
  </si>
  <si>
    <t>A0571</t>
  </si>
  <si>
    <t>A0572</t>
  </si>
  <si>
    <t>A0573</t>
  </si>
  <si>
    <t>A0574</t>
  </si>
  <si>
    <t>A0575</t>
  </si>
  <si>
    <t>A0576</t>
  </si>
  <si>
    <t>A0577</t>
  </si>
  <si>
    <t>A0578</t>
  </si>
  <si>
    <t>A0579</t>
  </si>
  <si>
    <t>A0580</t>
  </si>
  <si>
    <t>A0581</t>
  </si>
  <si>
    <t>A0582</t>
  </si>
  <si>
    <t>A0583</t>
  </si>
  <si>
    <t>A0584</t>
  </si>
  <si>
    <t>A0585</t>
  </si>
  <si>
    <t>A0586</t>
  </si>
  <si>
    <t>A0587</t>
  </si>
  <si>
    <t>A0588</t>
  </si>
  <si>
    <t>A0589</t>
  </si>
  <si>
    <t>A0590</t>
  </si>
  <si>
    <t>A0591</t>
  </si>
  <si>
    <t>A0592</t>
  </si>
  <si>
    <t>A0593</t>
  </si>
  <si>
    <t>A0594</t>
  </si>
  <si>
    <t>A0595</t>
  </si>
  <si>
    <t>A0596</t>
  </si>
  <si>
    <t>A0597</t>
  </si>
  <si>
    <t>A0598</t>
  </si>
  <si>
    <t>A0599</t>
  </si>
  <si>
    <t>A0600</t>
  </si>
  <si>
    <t>A0601</t>
  </si>
  <si>
    <t>A0602</t>
  </si>
  <si>
    <t>A0603</t>
  </si>
  <si>
    <t>A0604</t>
  </si>
  <si>
    <t>A0605</t>
  </si>
  <si>
    <t>A0606</t>
  </si>
  <si>
    <t>A0607</t>
  </si>
  <si>
    <t>A0608</t>
  </si>
  <si>
    <t>A0609</t>
  </si>
  <si>
    <t>A0610</t>
  </si>
  <si>
    <t>A0611</t>
  </si>
  <si>
    <t>A0612</t>
  </si>
  <si>
    <t>A0613</t>
  </si>
  <si>
    <t>A0614</t>
  </si>
  <si>
    <t>A0615</t>
  </si>
  <si>
    <t>A0616</t>
  </si>
  <si>
    <t>A0617</t>
  </si>
  <si>
    <t>A0618</t>
  </si>
  <si>
    <t>A0619</t>
  </si>
  <si>
    <t>A0620</t>
  </si>
  <si>
    <t>A0621</t>
  </si>
  <si>
    <t>出光興産株式会社</t>
  </si>
  <si>
    <t>セントラル石油瓦斯株式会社</t>
  </si>
  <si>
    <t>株式会社ジェイコム埼玉・東日本</t>
  </si>
  <si>
    <t>株式会社ジェイコム湘南・神奈川</t>
  </si>
  <si>
    <t>歌舞伎エナジー株式会社</t>
  </si>
  <si>
    <t>ワタミエナジー株式会社</t>
  </si>
  <si>
    <t>極力拡大</t>
  </si>
  <si>
    <t>中部電力ミライズ株式会社</t>
  </si>
  <si>
    <t>一般社団法人グリーンコープでんき</t>
  </si>
  <si>
    <t>フラワーペイメント株式会社</t>
  </si>
  <si>
    <t>アジアバンクホールディングス株式会社</t>
  </si>
  <si>
    <t>エネルギーパワー株式会社</t>
  </si>
  <si>
    <t>富士山電力株式会社</t>
  </si>
  <si>
    <t>30年度比10％程度削減</t>
  </si>
  <si>
    <t>東京電力リニューアブルパワー株式会社</t>
  </si>
  <si>
    <t>株式会社情熱電力</t>
  </si>
  <si>
    <t>新電力いばらき株式会社</t>
  </si>
  <si>
    <t>RE100電力株式会社</t>
  </si>
  <si>
    <t>株式会社LENETS</t>
  </si>
  <si>
    <t>A0622</t>
  </si>
  <si>
    <t>A0623</t>
  </si>
  <si>
    <t>A0624</t>
  </si>
  <si>
    <t>A0625</t>
  </si>
  <si>
    <t>A0626</t>
  </si>
  <si>
    <t>A0627</t>
  </si>
  <si>
    <t>フィンテックラボ協同組合</t>
  </si>
  <si>
    <t>A0628</t>
  </si>
  <si>
    <t>A0629</t>
  </si>
  <si>
    <t>A0630</t>
  </si>
  <si>
    <t>A0631</t>
  </si>
  <si>
    <t>気仙沼グリーンエナジー株式会社</t>
  </si>
  <si>
    <t>A0632</t>
  </si>
  <si>
    <t>株式会社ユーラスグリーンエナジー</t>
  </si>
  <si>
    <t>A0633</t>
  </si>
  <si>
    <t>A0634</t>
  </si>
  <si>
    <t>A0635</t>
  </si>
  <si>
    <t>A0636</t>
  </si>
  <si>
    <t>生活協同組合コープながの</t>
  </si>
  <si>
    <t>A0637</t>
  </si>
  <si>
    <t>A0638</t>
  </si>
  <si>
    <t>株式会社Energy Concierge</t>
  </si>
  <si>
    <t>A0639</t>
  </si>
  <si>
    <t>酒田天然瓦斯株式会社</t>
  </si>
  <si>
    <t>A0640</t>
  </si>
  <si>
    <t>東亜ガス株式会社</t>
  </si>
  <si>
    <t>A0641</t>
  </si>
  <si>
    <t>株式会社三河の山里コミュニティパワー</t>
  </si>
  <si>
    <t>A0642</t>
  </si>
  <si>
    <t>新潟スワンエナジー株式会社</t>
  </si>
  <si>
    <t>A0643</t>
  </si>
  <si>
    <t>A0644</t>
  </si>
  <si>
    <t>グリーンピープルズパワー株式会社</t>
  </si>
  <si>
    <t>A0645</t>
  </si>
  <si>
    <t>A0646</t>
  </si>
  <si>
    <t>A0647</t>
  </si>
  <si>
    <t>レネックス電力合同会社</t>
  </si>
  <si>
    <t>A0648</t>
  </si>
  <si>
    <t>株式会社マルイファシリティーズ</t>
  </si>
  <si>
    <t>A0649</t>
  </si>
  <si>
    <t>株式会社デンケン</t>
  </si>
  <si>
    <t>A0650</t>
  </si>
  <si>
    <t>株式会社東名</t>
  </si>
  <si>
    <t>A0651</t>
  </si>
  <si>
    <t>A0652</t>
  </si>
  <si>
    <t>A0653</t>
  </si>
  <si>
    <t>NTTアノードエナジー株式会社</t>
  </si>
  <si>
    <t>A0654</t>
  </si>
  <si>
    <t>スマート電気株式会社</t>
  </si>
  <si>
    <t>A0655</t>
  </si>
  <si>
    <t>株式会社唐津パワーホールディングス</t>
  </si>
  <si>
    <t>A0656</t>
  </si>
  <si>
    <t>株式会社クリーンエネルギー総合研究所</t>
  </si>
  <si>
    <t>A0657</t>
  </si>
  <si>
    <t>株式会社スマートエナジー</t>
  </si>
  <si>
    <t>A0658</t>
  </si>
  <si>
    <t>新電力株式会社</t>
  </si>
  <si>
    <t>A0659</t>
  </si>
  <si>
    <t>株式会社かづのパワー</t>
  </si>
  <si>
    <t>A0660</t>
  </si>
  <si>
    <t>UNIVERGY株式会社</t>
  </si>
  <si>
    <t>A0661</t>
  </si>
  <si>
    <t>A0662</t>
  </si>
  <si>
    <t>A0663</t>
  </si>
  <si>
    <t>株式会社アイキューブ・マーケティング</t>
  </si>
  <si>
    <t>A0664</t>
  </si>
  <si>
    <t>デジタルグリッド株式会社</t>
  </si>
  <si>
    <t>A0665</t>
  </si>
  <si>
    <t>ワタミエコパワー株式会社</t>
  </si>
  <si>
    <t>A0666</t>
  </si>
  <si>
    <t>株式会社西九州させぼパワーズ</t>
  </si>
  <si>
    <t>A0667</t>
  </si>
  <si>
    <t>たんたんエナジー株式会社</t>
  </si>
  <si>
    <t>A0668</t>
  </si>
  <si>
    <t>A0669</t>
  </si>
  <si>
    <t>A0670</t>
  </si>
  <si>
    <t>A0671</t>
  </si>
  <si>
    <t>株式会社スマート</t>
  </si>
  <si>
    <t>A0672</t>
  </si>
  <si>
    <t>A0673</t>
  </si>
  <si>
    <t>株式会社ジャパネットサービスイノベーション</t>
  </si>
  <si>
    <t>A0674</t>
  </si>
  <si>
    <t>A0675</t>
  </si>
  <si>
    <t>A0676</t>
  </si>
  <si>
    <t>A0677</t>
  </si>
  <si>
    <t>株式会社しおさい電力</t>
  </si>
  <si>
    <t>A0678</t>
  </si>
  <si>
    <t>A0679</t>
  </si>
  <si>
    <t>A0680</t>
  </si>
  <si>
    <t>A0681</t>
  </si>
  <si>
    <t>うべ未来エネルギー株式会社</t>
  </si>
  <si>
    <t>A0682</t>
  </si>
  <si>
    <t>A0683</t>
  </si>
  <si>
    <t>永井自動車工業株式会社</t>
  </si>
  <si>
    <t>A0684</t>
  </si>
  <si>
    <t>小島電機工業株式会社</t>
  </si>
  <si>
    <t>A0685</t>
  </si>
  <si>
    <t>陸前高田しみんエネルギー株式会社</t>
  </si>
  <si>
    <t>A0686</t>
  </si>
  <si>
    <t>株式会社アーク</t>
  </si>
  <si>
    <t>A0687</t>
  </si>
  <si>
    <t>株式会社チャームドライフ</t>
  </si>
  <si>
    <t>A0688</t>
  </si>
  <si>
    <t>株式会社エイワット</t>
  </si>
  <si>
    <t>A0689</t>
  </si>
  <si>
    <t>スターティア株式会社</t>
  </si>
  <si>
    <t>A0690</t>
  </si>
  <si>
    <t>東広島スマートエネルギー株式会社</t>
  </si>
  <si>
    <t>A0691</t>
  </si>
  <si>
    <t>A0692</t>
  </si>
  <si>
    <t>旭化成株式会社</t>
  </si>
  <si>
    <t>A0693</t>
  </si>
  <si>
    <t>京和ガス株式会社</t>
  </si>
  <si>
    <t>A0694</t>
  </si>
  <si>
    <t>A0695</t>
  </si>
  <si>
    <t>A0696</t>
  </si>
  <si>
    <t>A0697</t>
  </si>
  <si>
    <t>A0698</t>
  </si>
  <si>
    <t>株式会社エフオン</t>
  </si>
  <si>
    <t>A0699</t>
  </si>
  <si>
    <t>株式会社岡崎さくら電力</t>
  </si>
  <si>
    <t>A0700</t>
  </si>
  <si>
    <t>A0701</t>
  </si>
  <si>
    <t>株式会社平安コーポレーション</t>
  </si>
  <si>
    <t>A0702</t>
  </si>
  <si>
    <t>A0703</t>
  </si>
  <si>
    <t>A0704</t>
  </si>
  <si>
    <t>A0705</t>
  </si>
  <si>
    <t>神戸電力株式会社</t>
  </si>
  <si>
    <t>エバーグリーン・リテイリング株式会社</t>
  </si>
  <si>
    <t>2021年度以下</t>
  </si>
  <si>
    <t>0.450以下</t>
  </si>
  <si>
    <t>カワサキグリーンエナジー株式会社</t>
  </si>
  <si>
    <t>パワーネクスト株式会社</t>
  </si>
  <si>
    <t>マッコーリーエナジージャパン株式会社</t>
  </si>
  <si>
    <t>大東建託パートナーズ株式会社</t>
  </si>
  <si>
    <t>未定</t>
  </si>
  <si>
    <t>グリーナ株式会社</t>
  </si>
  <si>
    <t>アストマックス株式会社</t>
  </si>
  <si>
    <t>ティーダッシュ合同会社</t>
  </si>
  <si>
    <t>検討中</t>
  </si>
  <si>
    <t>排出係数公表前の為不明</t>
  </si>
  <si>
    <t>株式会社エスエナジー</t>
  </si>
  <si>
    <t>株式会社エコログ</t>
  </si>
  <si>
    <t>株式会社デベロップ</t>
  </si>
  <si>
    <t>銚子電力株式会社</t>
  </si>
  <si>
    <t>株式会社メディオテック</t>
  </si>
  <si>
    <t>株式会社能勢・豊能まちづくり</t>
  </si>
  <si>
    <t>株式会社再エネ思考電力</t>
  </si>
  <si>
    <t>かみすでんき株式会社</t>
  </si>
  <si>
    <t>会津エナジー株式会社</t>
  </si>
  <si>
    <t>A0706</t>
  </si>
  <si>
    <t>一般社団法人全国新エネルギー次世代設備施工協会</t>
  </si>
  <si>
    <t>A0707</t>
  </si>
  <si>
    <t>Ｖａｌｈａｌｌ合同会社</t>
  </si>
  <si>
    <t>A0708</t>
  </si>
  <si>
    <t>A0709</t>
  </si>
  <si>
    <t>生活協同組合ひろしま</t>
  </si>
  <si>
    <t>A0710</t>
  </si>
  <si>
    <t>A0711</t>
  </si>
  <si>
    <t>株式会社RenoLabo</t>
  </si>
  <si>
    <t>A0712</t>
  </si>
  <si>
    <t>A0713</t>
  </si>
  <si>
    <t>A0714</t>
  </si>
  <si>
    <t>エルメック株式会社</t>
  </si>
  <si>
    <t>A0715</t>
  </si>
  <si>
    <t>株式会社オズエナジー</t>
  </si>
  <si>
    <t>A0716</t>
  </si>
  <si>
    <t>レモンガス株式会社</t>
  </si>
  <si>
    <t>A0717</t>
  </si>
  <si>
    <t>A0718</t>
  </si>
  <si>
    <t>株式会社日本海水</t>
  </si>
  <si>
    <t>A0719</t>
  </si>
  <si>
    <t>株式会社イーネットワークネクスト</t>
  </si>
  <si>
    <t>A0720</t>
  </si>
  <si>
    <t>A0721</t>
  </si>
  <si>
    <t>中小企業支援株式会社</t>
  </si>
  <si>
    <t>A0722</t>
  </si>
  <si>
    <t>サントラベラーズサービス有限会社</t>
  </si>
  <si>
    <t>A0723</t>
  </si>
  <si>
    <t>株式会社カインドホーム</t>
  </si>
  <si>
    <t>A0724</t>
  </si>
  <si>
    <t>A0725</t>
  </si>
  <si>
    <t>A0726</t>
  </si>
  <si>
    <t>八千代エンジニヤリング株式会社</t>
  </si>
  <si>
    <t>A0727</t>
  </si>
  <si>
    <t>日本海ガス株式会社</t>
  </si>
  <si>
    <t>A0728</t>
  </si>
  <si>
    <t>A0729</t>
  </si>
  <si>
    <t>神楽電力株式会社</t>
  </si>
  <si>
    <t>A0730</t>
  </si>
  <si>
    <t>ゆきぐに新電力株式会社</t>
  </si>
  <si>
    <t>A0731</t>
  </si>
  <si>
    <t>A0732</t>
  </si>
  <si>
    <t>株式会社ながさきサステナエナジー</t>
  </si>
  <si>
    <t>A0733</t>
  </si>
  <si>
    <t>葛尾創生電力株式会社</t>
  </si>
  <si>
    <t>A0734</t>
  </si>
  <si>
    <t>A0735</t>
  </si>
  <si>
    <t>A0736</t>
  </si>
  <si>
    <t>A0737</t>
  </si>
  <si>
    <t>A0738</t>
  </si>
  <si>
    <t>株式会社グルーヴエナジー</t>
  </si>
  <si>
    <t>A0739</t>
  </si>
  <si>
    <t>高知ニューエナジー株式会社</t>
  </si>
  <si>
    <t>A0740</t>
  </si>
  <si>
    <t>もみじ電力株式会社</t>
  </si>
  <si>
    <t>A0741</t>
  </si>
  <si>
    <t>Nature株式会社</t>
  </si>
  <si>
    <t>A0742</t>
  </si>
  <si>
    <t>株式会社縁人</t>
  </si>
  <si>
    <t>A0743</t>
  </si>
  <si>
    <t>T＆Tエナジー株式会社</t>
  </si>
  <si>
    <t>A0744</t>
  </si>
  <si>
    <t>株式会社ルーク</t>
  </si>
  <si>
    <t>A0745</t>
  </si>
  <si>
    <t>A0746</t>
  </si>
  <si>
    <t>かけがわ報徳パワー株式会社</t>
  </si>
  <si>
    <t>A0747</t>
  </si>
  <si>
    <t>SustainableEnergy株式会社</t>
  </si>
  <si>
    <t>A0748</t>
  </si>
  <si>
    <t>穂の国とよはし電力株式会社</t>
  </si>
  <si>
    <t>A0749</t>
  </si>
  <si>
    <t>A0750</t>
  </si>
  <si>
    <t>A0751</t>
  </si>
  <si>
    <t>A0752</t>
  </si>
  <si>
    <t>A0753</t>
  </si>
  <si>
    <t>ホームタウンエナジー株式会社</t>
  </si>
  <si>
    <t>A0754</t>
  </si>
  <si>
    <t>株式会社彩の国でんき</t>
  </si>
  <si>
    <t>A0755</t>
  </si>
  <si>
    <t>株式会社SCN電力</t>
  </si>
  <si>
    <t>A0756</t>
  </si>
  <si>
    <t>A0757</t>
  </si>
  <si>
    <t>A0758</t>
  </si>
  <si>
    <t>株式会社みやきエネルギー</t>
  </si>
  <si>
    <t>A0759</t>
  </si>
  <si>
    <t>株式会社クリーンベンチャー２１</t>
  </si>
  <si>
    <t>A0760</t>
  </si>
  <si>
    <t>三河商事株式会社</t>
  </si>
  <si>
    <t>A0761</t>
  </si>
  <si>
    <t>株式会社みとや</t>
  </si>
  <si>
    <t>A0762</t>
  </si>
  <si>
    <t>三州電力株式会社</t>
  </si>
  <si>
    <t>A0763</t>
  </si>
  <si>
    <t>A0764</t>
  </si>
  <si>
    <t>沖縄新エネ開発株式会社</t>
  </si>
  <si>
    <t>A0765</t>
  </si>
  <si>
    <t>A0766</t>
  </si>
  <si>
    <t>つづくみらいエナジー株式会社</t>
  </si>
  <si>
    <t>A0767</t>
  </si>
  <si>
    <t>A0768</t>
  </si>
  <si>
    <t>A0769</t>
  </si>
  <si>
    <t>A0770</t>
  </si>
  <si>
    <t>株式会社ほくだん</t>
  </si>
  <si>
    <t>A0771</t>
  </si>
  <si>
    <t>A0772</t>
  </si>
  <si>
    <t>株式会社エスコ</t>
  </si>
  <si>
    <t>A0773</t>
  </si>
  <si>
    <t>株式会社Qvou</t>
  </si>
  <si>
    <t>A0774</t>
  </si>
  <si>
    <t>株式会社コノミヤホールディングス</t>
  </si>
  <si>
    <t>A0775</t>
  </si>
  <si>
    <t>森の国から電力株式会社</t>
  </si>
  <si>
    <t>A0776</t>
  </si>
  <si>
    <t>A0777</t>
  </si>
  <si>
    <t>住友商事株式会社</t>
  </si>
  <si>
    <t>A0778</t>
  </si>
  <si>
    <t>A0779</t>
  </si>
  <si>
    <t>A0780</t>
  </si>
  <si>
    <t>A0781</t>
  </si>
  <si>
    <t>株式会社丸の内電力</t>
  </si>
  <si>
    <t>A0782</t>
  </si>
  <si>
    <t>A0783</t>
  </si>
  <si>
    <t>株式会社中京電力</t>
  </si>
  <si>
    <t>A0784</t>
  </si>
  <si>
    <t>箕面ゆずる電力株式会社</t>
  </si>
  <si>
    <t>A0785</t>
  </si>
  <si>
    <t>株式会社クオリティプラス</t>
  </si>
  <si>
    <t>A0786</t>
  </si>
  <si>
    <t>Y.W.C.株式会社</t>
  </si>
  <si>
    <t>A0787</t>
  </si>
  <si>
    <t>A0788</t>
  </si>
  <si>
    <t>株式会社ミライネクト</t>
  </si>
  <si>
    <t>A0789</t>
  </si>
  <si>
    <t>シャチ電工株式会社</t>
  </si>
  <si>
    <t>A0790</t>
  </si>
  <si>
    <t>A0791</t>
  </si>
  <si>
    <t>株式会社タケエイ</t>
  </si>
  <si>
    <t>A0792</t>
  </si>
  <si>
    <t>A0793</t>
  </si>
  <si>
    <t>TGオクトパスエナジー株式会社</t>
  </si>
  <si>
    <t>A0794</t>
  </si>
  <si>
    <t>A0795</t>
  </si>
  <si>
    <t>SOUHAIDEN</t>
  </si>
  <si>
    <t>コスモエネルギーソリューションズ株式会社</t>
  </si>
  <si>
    <t>アルカナエナジー株式会社</t>
  </si>
  <si>
    <t>0.400以下</t>
  </si>
  <si>
    <t>株式会社UPDATER</t>
  </si>
  <si>
    <t>パナソニックオペレーショナルエクセレンス株式会社</t>
  </si>
  <si>
    <t>リニューアブル・ジャパン株式会社</t>
  </si>
  <si>
    <t>Japan電力株式会社</t>
  </si>
  <si>
    <t>電源開発株式会社</t>
  </si>
  <si>
    <t>バンプージャパン株式会社</t>
  </si>
  <si>
    <t>株式会社レクスポート</t>
  </si>
  <si>
    <t>株式会社地域創生ホールディングス</t>
  </si>
  <si>
    <t>エッセンシャルエナジー株式会社</t>
  </si>
  <si>
    <t>株式会社ネットプライスエナジー</t>
  </si>
  <si>
    <t>アストマックス・エネルギー株式会社</t>
  </si>
  <si>
    <t>株式会社恒電社</t>
  </si>
  <si>
    <t>トリニティエナジー株式会社</t>
  </si>
  <si>
    <t>株式会社エネコード</t>
  </si>
  <si>
    <t>アイエスジー株式会社</t>
  </si>
  <si>
    <t>ＫＢＮ株式会社</t>
  </si>
  <si>
    <t>株式会社eClear</t>
  </si>
  <si>
    <t>エア・ウォーター・ライフソリューション株式会社</t>
  </si>
  <si>
    <t>ReGen100株式会社</t>
  </si>
  <si>
    <t>EGトレーディング合同会社</t>
  </si>
  <si>
    <t>株式会社そらいろ電力</t>
  </si>
  <si>
    <t>A0796</t>
  </si>
  <si>
    <t>東北電力フロンティア株式会社</t>
  </si>
  <si>
    <t>A0797</t>
  </si>
  <si>
    <t>株式会社エクソル</t>
  </si>
  <si>
    <t>A0798</t>
  </si>
  <si>
    <t>株式会社ファラデー</t>
  </si>
  <si>
    <t>A0799</t>
  </si>
  <si>
    <t>A0800</t>
  </si>
  <si>
    <t>A0801</t>
  </si>
  <si>
    <t>RE CAPITAL株式会社</t>
  </si>
  <si>
    <t>A0802</t>
  </si>
  <si>
    <t>大塚ビジネスサポート株式会社</t>
  </si>
  <si>
    <t>A0803</t>
  </si>
  <si>
    <t>出雲ケーブルビジョン株式会社</t>
  </si>
  <si>
    <t>A0804</t>
  </si>
  <si>
    <t>株式会社トーラス</t>
  </si>
  <si>
    <t>A0805</t>
  </si>
  <si>
    <t>株式会社パワーネットワークス</t>
  </si>
  <si>
    <t>A0806</t>
  </si>
  <si>
    <t>いずも縁結び電力株式会社</t>
  </si>
  <si>
    <t>A0807</t>
  </si>
  <si>
    <t>恵那電力株式会社</t>
  </si>
  <si>
    <t>A0808</t>
  </si>
  <si>
    <t>宇都宮ライトパワー株式会社</t>
  </si>
  <si>
    <t>A0809</t>
  </si>
  <si>
    <t>帯広電力株式会社</t>
  </si>
  <si>
    <t>A0810</t>
  </si>
  <si>
    <t>フジ物産株式会社</t>
  </si>
  <si>
    <t>A0811</t>
  </si>
  <si>
    <t>A0812</t>
  </si>
  <si>
    <t>金沢エナジー株式会社</t>
  </si>
  <si>
    <t>A0813</t>
  </si>
  <si>
    <t>株式会社シモセ</t>
  </si>
  <si>
    <t>A0814</t>
  </si>
  <si>
    <t>A0815</t>
  </si>
  <si>
    <t>Energy Creation株式会社</t>
  </si>
  <si>
    <t>A0816</t>
  </si>
  <si>
    <t>エナジーグリッド株式会社</t>
  </si>
  <si>
    <t>A0817</t>
  </si>
  <si>
    <t>株式会社なんとエナジー</t>
  </si>
  <si>
    <t>A0818</t>
  </si>
  <si>
    <t>A0819</t>
  </si>
  <si>
    <t>株式会社ボーダレス・ジャパン</t>
  </si>
  <si>
    <t>A0820</t>
  </si>
  <si>
    <t>株式会社ワット</t>
  </si>
  <si>
    <t>A0821</t>
  </si>
  <si>
    <t>ジケイ・スペース株式会社</t>
  </si>
  <si>
    <t>A0822</t>
  </si>
  <si>
    <t>広島ガス株式会社</t>
  </si>
  <si>
    <t>A0823</t>
  </si>
  <si>
    <t>A0824</t>
  </si>
  <si>
    <t>A0825</t>
  </si>
  <si>
    <t>A0826</t>
  </si>
  <si>
    <t>A0827</t>
  </si>
  <si>
    <t>大熊るるるん電力株式会社</t>
  </si>
  <si>
    <t>A0828</t>
  </si>
  <si>
    <t>A0829</t>
  </si>
  <si>
    <t>A0830</t>
  </si>
  <si>
    <t>A0831</t>
  </si>
  <si>
    <t>おきたま新電力株式会社</t>
  </si>
  <si>
    <t>A0832</t>
  </si>
  <si>
    <t>A0833</t>
  </si>
  <si>
    <t>カスタマイズドエナジーソリューションズジャパン株式会社</t>
  </si>
  <si>
    <t>A0834</t>
  </si>
  <si>
    <t>イオン株式会社</t>
  </si>
  <si>
    <t>公表方法</t>
    <phoneticPr fontId="2"/>
  </si>
  <si>
    <t>導入にむけ努力する</t>
  </si>
  <si>
    <t>一定量</t>
  </si>
  <si>
    <t>A0835</t>
  </si>
  <si>
    <t>河原実業株式会社</t>
  </si>
  <si>
    <t>A0836</t>
  </si>
  <si>
    <t>粋裕株式会社</t>
  </si>
  <si>
    <t>A0837</t>
  </si>
  <si>
    <t>一般社団法人地域資源活用推進協会</t>
  </si>
  <si>
    <t>A0838</t>
  </si>
  <si>
    <t>株式会社ｓｔｃ</t>
  </si>
  <si>
    <t>A0839</t>
  </si>
  <si>
    <t>株式会社工営エナジー</t>
  </si>
  <si>
    <t>A0840</t>
  </si>
  <si>
    <t>アースシグナルソリューションズ株式会社</t>
  </si>
  <si>
    <t>A0841</t>
  </si>
  <si>
    <t>日本電力供給株式会社</t>
  </si>
  <si>
    <t>A0842</t>
  </si>
  <si>
    <t>青山株式会社</t>
  </si>
  <si>
    <t>A0843</t>
  </si>
  <si>
    <t>シントウエナジー株式会社</t>
  </si>
  <si>
    <t>A0844</t>
  </si>
  <si>
    <t>那須野ヶ原みらい電力株式会社</t>
  </si>
  <si>
    <t>A0845</t>
  </si>
  <si>
    <t>ElectroRoute Japan株式会社</t>
  </si>
  <si>
    <t>A0846</t>
  </si>
  <si>
    <t>A0847</t>
  </si>
  <si>
    <t>柏崎あい・あーるエナジー株式会社</t>
  </si>
  <si>
    <t>A0848</t>
  </si>
  <si>
    <t>おおなんきらりエネルギー株式会社</t>
  </si>
  <si>
    <t>A0849</t>
  </si>
  <si>
    <t>京セラ株式会社</t>
  </si>
  <si>
    <t>A0850</t>
  </si>
  <si>
    <t>ElecONE株式会社</t>
  </si>
  <si>
    <t>A0851</t>
  </si>
  <si>
    <t>株式会社鳥取みらい電力</t>
  </si>
  <si>
    <t>A0852</t>
  </si>
  <si>
    <t>鈴鹿グリーンエナジー株式会社</t>
  </si>
  <si>
    <t>A0853</t>
  </si>
  <si>
    <t>一般社団法人東北自動車産業グリーンエネルギー普及協会</t>
  </si>
  <si>
    <t>A0854</t>
  </si>
  <si>
    <t>刈谷知立みらい電力株式会社</t>
  </si>
  <si>
    <t>A0855</t>
  </si>
  <si>
    <t>株式会社フレックス</t>
  </si>
  <si>
    <t>A0856</t>
  </si>
  <si>
    <t>有限会社本郷工業</t>
  </si>
  <si>
    <t>A0857</t>
  </si>
  <si>
    <t>株式会社パワーエックス</t>
  </si>
  <si>
    <t>A0858</t>
  </si>
  <si>
    <t>ＭＦＴ　Ｅｎｅｒｇｙ　ＡＰＡＣ３株式会社</t>
  </si>
  <si>
    <t>A0859</t>
  </si>
  <si>
    <t>いちのみや未来エネルギー株式会社</t>
  </si>
  <si>
    <t>前年度実績以下</t>
  </si>
  <si>
    <t>当年実績並</t>
  </si>
  <si>
    <t>0.700以下</t>
  </si>
  <si>
    <t xml:space="preserve">0.4kg-CO2/kWh程度	</t>
  </si>
  <si>
    <t>0.360程度</t>
  </si>
  <si>
    <t>活用検討</t>
  </si>
  <si>
    <t>株式会社エネワンでんき</t>
  </si>
  <si>
    <t>株式会社リエネ</t>
  </si>
  <si>
    <t>auエネルギー＆ライフ株式会社</t>
  </si>
  <si>
    <t>ZEパワー株式会社</t>
  </si>
  <si>
    <t>株式会社TTSパワー</t>
  </si>
  <si>
    <t>株式会社エネウィル</t>
  </si>
  <si>
    <t>株式会社カーボンニュートラル</t>
  </si>
  <si>
    <t>株式会社ジョヴィ</t>
  </si>
  <si>
    <t>株式会社アースインフィニティ</t>
  </si>
  <si>
    <t>株式会社Misumi</t>
  </si>
  <si>
    <t>MKステーションズ株式会社</t>
  </si>
  <si>
    <t>株式会社ユーミ―総合研究所</t>
  </si>
  <si>
    <t>株式会社クローバー・テクノロジーズ</t>
  </si>
  <si>
    <t>株式会社CHIBAむつざわエナジー</t>
  </si>
  <si>
    <t>株式会社CWS</t>
  </si>
  <si>
    <t>RWE Supply &amp; Trading Japan 株式会社</t>
  </si>
  <si>
    <t>株式会社サンヴィレッジ</t>
  </si>
  <si>
    <t>ワンワールドエナジー株式会社</t>
  </si>
  <si>
    <t>MCPD株式会社</t>
  </si>
  <si>
    <t>株式会社エネクル</t>
  </si>
  <si>
    <t>株式会社タケエイでんき</t>
  </si>
  <si>
    <t>KMパワー株式会社</t>
  </si>
  <si>
    <t>合同会社Peak８</t>
  </si>
  <si>
    <t>K.G.TRADING株式会社</t>
  </si>
  <si>
    <t>三菱ＨＣキャピタルエナジー株式会社</t>
  </si>
  <si>
    <t>Trafigura Japan株式会社</t>
  </si>
  <si>
    <t>株式会社IＱg</t>
  </si>
  <si>
    <t>Well Energy株式会社</t>
  </si>
  <si>
    <t>カテ
ゴリ</t>
    <phoneticPr fontId="2"/>
  </si>
  <si>
    <t>シート名</t>
    <rPh sb="3" eb="4">
      <t>ナ</t>
    </rPh>
    <phoneticPr fontId="2"/>
  </si>
  <si>
    <t>指針での様式名等</t>
    <rPh sb="0" eb="2">
      <t>シシン</t>
    </rPh>
    <rPh sb="4" eb="6">
      <t>ヨウシキ</t>
    </rPh>
    <rPh sb="6" eb="7">
      <t>ナ</t>
    </rPh>
    <rPh sb="7" eb="8">
      <t>ナド</t>
    </rPh>
    <phoneticPr fontId="2"/>
  </si>
  <si>
    <t>入力
項目</t>
    <rPh sb="0" eb="2">
      <t>ニュウリョク</t>
    </rPh>
    <rPh sb="3" eb="5">
      <t>コウモク</t>
    </rPh>
    <phoneticPr fontId="2"/>
  </si>
  <si>
    <t>公表
対象</t>
    <rPh sb="0" eb="2">
      <t>コウヒョウ</t>
    </rPh>
    <rPh sb="3" eb="5">
      <t>タイショウ</t>
    </rPh>
    <phoneticPr fontId="2"/>
  </si>
  <si>
    <t>総則</t>
    <rPh sb="0" eb="2">
      <t>ソウソク</t>
    </rPh>
    <phoneticPr fontId="2"/>
  </si>
  <si>
    <t>基礎情報入力、本ファイル構成</t>
    <rPh sb="0" eb="6">
      <t>キソジョウホウニュウリョク</t>
    </rPh>
    <rPh sb="7" eb="8">
      <t>ホン</t>
    </rPh>
    <rPh sb="12" eb="14">
      <t>コウセイ</t>
    </rPh>
    <phoneticPr fontId="21"/>
  </si>
  <si>
    <t>－</t>
    <phoneticPr fontId="2"/>
  </si>
  <si>
    <t>エネルギー環境計画書提出書（計画の表紙）</t>
    <rPh sb="5" eb="10">
      <t>カンキョウケイカクショ</t>
    </rPh>
    <rPh sb="10" eb="13">
      <t>テイシュツショ</t>
    </rPh>
    <rPh sb="14" eb="16">
      <t>ケイカク</t>
    </rPh>
    <rPh sb="17" eb="19">
      <t>ヒョウシ</t>
    </rPh>
    <phoneticPr fontId="21"/>
  </si>
  <si>
    <t>様式</t>
    <rPh sb="0" eb="2">
      <t>ヨウシキ</t>
    </rPh>
    <phoneticPr fontId="2"/>
  </si>
  <si>
    <t>２．地球温暖化対策の取組方針、３．推進体制、４．特定エネルギーの供給に伴い排出される温室効果ガスの量（１ｋＷｈ当たり）の抑制に係る措置及び目標</t>
    <rPh sb="2" eb="9">
      <t>チキュウオンダンカタイサク</t>
    </rPh>
    <rPh sb="10" eb="14">
      <t>トリクミホウシン</t>
    </rPh>
    <rPh sb="17" eb="21">
      <t>スイシンタイセイ</t>
    </rPh>
    <rPh sb="24" eb="26">
      <t>トクテイ</t>
    </rPh>
    <rPh sb="32" eb="34">
      <t>キョウキュウ</t>
    </rPh>
    <rPh sb="35" eb="36">
      <t>トモナ</t>
    </rPh>
    <rPh sb="37" eb="39">
      <t>ハイシュツ</t>
    </rPh>
    <rPh sb="42" eb="44">
      <t>オンシツ</t>
    </rPh>
    <rPh sb="44" eb="46">
      <t>コウカ</t>
    </rPh>
    <rPh sb="49" eb="50">
      <t>リョウ</t>
    </rPh>
    <rPh sb="55" eb="56">
      <t>ア</t>
    </rPh>
    <rPh sb="60" eb="62">
      <t>ヨクセイ</t>
    </rPh>
    <rPh sb="63" eb="64">
      <t>カカ</t>
    </rPh>
    <rPh sb="65" eb="67">
      <t>ソチ</t>
    </rPh>
    <rPh sb="67" eb="68">
      <t>オヨ</t>
    </rPh>
    <rPh sb="69" eb="71">
      <t>モクヒョウ</t>
    </rPh>
    <phoneticPr fontId="21"/>
  </si>
  <si>
    <t>（つづき）　都内へ供給する電気の属性</t>
    <rPh sb="6" eb="8">
      <t>トナイ</t>
    </rPh>
    <rPh sb="9" eb="11">
      <t>キョウキュウ</t>
    </rPh>
    <rPh sb="13" eb="15">
      <t>デンキ</t>
    </rPh>
    <rPh sb="16" eb="18">
      <t>ゾクセイ</t>
    </rPh>
    <phoneticPr fontId="21"/>
  </si>
  <si>
    <t>７．多様な再エネ電力メニューから選択できる環境の計画</t>
    <phoneticPr fontId="21"/>
  </si>
  <si>
    <t>８．その他地球温暖化の対策に関する事項</t>
    <phoneticPr fontId="21"/>
  </si>
  <si>
    <t>メニューごとの再生可能エネルギー利用率等</t>
    <phoneticPr fontId="21"/>
  </si>
  <si>
    <t>事業者名</t>
    <rPh sb="0" eb="4">
      <t>ジギョウシャメイ</t>
    </rPh>
    <phoneticPr fontId="2"/>
  </si>
  <si>
    <t>代表者役職</t>
    <rPh sb="0" eb="3">
      <t>ダイヒョウシャ</t>
    </rPh>
    <rPh sb="3" eb="5">
      <t>ヤクショク</t>
    </rPh>
    <phoneticPr fontId="2"/>
  </si>
  <si>
    <t>代表者名</t>
    <rPh sb="0" eb="4">
      <t>ダイヒョウシャメイ</t>
    </rPh>
    <phoneticPr fontId="2"/>
  </si>
  <si>
    <t>（電話番号：</t>
    <rPh sb="1" eb="3">
      <t>デンワ</t>
    </rPh>
    <rPh sb="3" eb="5">
      <t>バンゴウ</t>
    </rPh>
    <phoneticPr fontId="2"/>
  </si>
  <si>
    <t>特定エネルギー供給事業者の氏名
（法人にあっては名称及び代表者の氏名）</t>
    <phoneticPr fontId="2"/>
  </si>
  <si>
    <t>代表者役職</t>
    <phoneticPr fontId="2"/>
  </si>
  <si>
    <t>再生可能エネルギー利用量
（千kWh）</t>
    <rPh sb="0" eb="4">
      <t>サイセイカノウ</t>
    </rPh>
    <rPh sb="9" eb="11">
      <t>リヨウ</t>
    </rPh>
    <rPh sb="11" eb="12">
      <t>リョウ</t>
    </rPh>
    <rPh sb="14" eb="15">
      <t>セン</t>
    </rPh>
    <phoneticPr fontId="2"/>
  </si>
  <si>
    <t>再生可能エネルギー利用率</t>
  </si>
  <si>
    <t>再生可能エネルギー利用量
（千kWh）</t>
    <rPh sb="0" eb="4">
      <t>サイセイカノウ</t>
    </rPh>
    <rPh sb="9" eb="11">
      <t>リヨウ</t>
    </rPh>
    <rPh sb="11" eb="12">
      <t>リョウ</t>
    </rPh>
    <phoneticPr fontId="2"/>
  </si>
  <si>
    <t>再生可能エネルギー利用率</t>
    <rPh sb="0" eb="4">
      <t>サイセイカノウ</t>
    </rPh>
    <rPh sb="9" eb="12">
      <t>リヨウリツ</t>
    </rPh>
    <phoneticPr fontId="2"/>
  </si>
  <si>
    <t>（１）電源構成</t>
    <rPh sb="3" eb="7">
      <t>デンゲンコウセイ</t>
    </rPh>
    <phoneticPr fontId="2"/>
  </si>
  <si>
    <t>（再生可能エネルギー発電設備の増加に係る措置の考え方）</t>
    <phoneticPr fontId="2"/>
  </si>
  <si>
    <t>発電所の名称</t>
    <phoneticPr fontId="2"/>
  </si>
  <si>
    <t>発電所の位置</t>
    <phoneticPr fontId="2"/>
  </si>
  <si>
    <t>発電事業者の名称</t>
    <phoneticPr fontId="2"/>
  </si>
  <si>
    <t>電源種</t>
    <phoneticPr fontId="2"/>
  </si>
  <si>
    <t>発電規模
（ｋW）</t>
    <rPh sb="0" eb="4">
      <t>ハツデンキボ</t>
    </rPh>
    <phoneticPr fontId="2"/>
  </si>
  <si>
    <t>FIT</t>
  </si>
  <si>
    <t>地熱</t>
  </si>
  <si>
    <t>未定</t>
    <rPh sb="0" eb="2">
      <t>ミテイ</t>
    </rPh>
    <phoneticPr fontId="2"/>
  </si>
  <si>
    <t>メニューごとの再生可能エネルギー利用率等</t>
    <rPh sb="7" eb="11">
      <t>サイセイカノウ</t>
    </rPh>
    <rPh sb="16" eb="19">
      <t>リヨウリツ</t>
    </rPh>
    <rPh sb="19" eb="20">
      <t>トウ</t>
    </rPh>
    <phoneticPr fontId="2"/>
  </si>
  <si>
    <t>メニュー</t>
    <phoneticPr fontId="2"/>
  </si>
  <si>
    <t>当年度計画における都内供給</t>
    <phoneticPr fontId="2"/>
  </si>
  <si>
    <t>電源種</t>
    <rPh sb="0" eb="3">
      <t>デンゲンシュ</t>
    </rPh>
    <phoneticPr fontId="2"/>
  </si>
  <si>
    <t>利用率</t>
    <rPh sb="0" eb="2">
      <t>リヨウ</t>
    </rPh>
    <rPh sb="2" eb="3">
      <t>リツ</t>
    </rPh>
    <phoneticPr fontId="2"/>
  </si>
  <si>
    <t>メニューA</t>
    <phoneticPr fontId="2"/>
  </si>
  <si>
    <t>商品名等</t>
    <rPh sb="0" eb="3">
      <t>ショウヒンメイ</t>
    </rPh>
    <rPh sb="3" eb="4">
      <t>トウ</t>
    </rPh>
    <phoneticPr fontId="2"/>
  </si>
  <si>
    <t>契約時の確約</t>
    <rPh sb="0" eb="3">
      <t>ケイヤクジ</t>
    </rPh>
    <rPh sb="4" eb="6">
      <t>カクヤク</t>
    </rPh>
    <phoneticPr fontId="2"/>
  </si>
  <si>
    <t>新設再生可能エネルギー利用率</t>
  </si>
  <si>
    <t>メニューB</t>
    <phoneticPr fontId="2"/>
  </si>
  <si>
    <t>メニューC</t>
    <phoneticPr fontId="2"/>
  </si>
  <si>
    <t>メニューD</t>
    <phoneticPr fontId="2"/>
  </si>
  <si>
    <t>メニューE</t>
    <phoneticPr fontId="2"/>
  </si>
  <si>
    <t>（多様な再エネ電力メニューの提供について具体的な措置の考え方）</t>
    <rPh sb="1" eb="3">
      <t>タヨウ</t>
    </rPh>
    <rPh sb="4" eb="5">
      <t>サイ</t>
    </rPh>
    <rPh sb="7" eb="9">
      <t>デンリョク</t>
    </rPh>
    <rPh sb="14" eb="16">
      <t>テイキョウ</t>
    </rPh>
    <rPh sb="20" eb="23">
      <t>グタイテキ</t>
    </rPh>
    <rPh sb="24" eb="26">
      <t>ソチ</t>
    </rPh>
    <rPh sb="27" eb="28">
      <t>カンガ</t>
    </rPh>
    <rPh sb="29" eb="30">
      <t>カタ</t>
    </rPh>
    <phoneticPr fontId="17"/>
  </si>
  <si>
    <t>８　その他地球温暖化の対策に関する事項</t>
    <rPh sb="4" eb="5">
      <t>タ</t>
    </rPh>
    <rPh sb="5" eb="7">
      <t>チキュウ</t>
    </rPh>
    <rPh sb="7" eb="10">
      <t>オンダンカ</t>
    </rPh>
    <rPh sb="11" eb="13">
      <t>タイサク</t>
    </rPh>
    <rPh sb="14" eb="15">
      <t>カン</t>
    </rPh>
    <rPh sb="17" eb="19">
      <t>ジコウ</t>
    </rPh>
    <phoneticPr fontId="2"/>
  </si>
  <si>
    <t>（未利用エネルギー等の具体的な利用促進対策、今後の開発の見通し等目標設定に係る措置の考え方）</t>
    <rPh sb="11" eb="14">
      <t>グタイテキ</t>
    </rPh>
    <rPh sb="15" eb="19">
      <t>リヨウソクシン</t>
    </rPh>
    <rPh sb="19" eb="21">
      <t>タイサク</t>
    </rPh>
    <rPh sb="22" eb="24">
      <t>コンゴ</t>
    </rPh>
    <rPh sb="25" eb="27">
      <t>カイハツ</t>
    </rPh>
    <rPh sb="28" eb="30">
      <t>ミトオ</t>
    </rPh>
    <rPh sb="31" eb="32">
      <t>トウ</t>
    </rPh>
    <rPh sb="32" eb="34">
      <t>モクヒョウ</t>
    </rPh>
    <rPh sb="34" eb="36">
      <t>セッテイ</t>
    </rPh>
    <rPh sb="37" eb="38">
      <t>カカワ</t>
    </rPh>
    <rPh sb="39" eb="41">
      <t>ソチ</t>
    </rPh>
    <rPh sb="42" eb="43">
      <t>カンガ</t>
    </rPh>
    <rPh sb="44" eb="45">
      <t>カタ</t>
    </rPh>
    <phoneticPr fontId="2"/>
  </si>
  <si>
    <t>（２）　火力発電所における熱効率の向上に係る措置及び目標</t>
    <rPh sb="4" eb="6">
      <t>カリョク</t>
    </rPh>
    <rPh sb="6" eb="8">
      <t>ハツデン</t>
    </rPh>
    <rPh sb="8" eb="9">
      <t>ショ</t>
    </rPh>
    <rPh sb="13" eb="16">
      <t>ネツコウリツ</t>
    </rPh>
    <rPh sb="17" eb="19">
      <t>コウジョウ</t>
    </rPh>
    <rPh sb="20" eb="21">
      <t>カカワ</t>
    </rPh>
    <rPh sb="22" eb="24">
      <t>ソチ</t>
    </rPh>
    <rPh sb="24" eb="25">
      <t>オヨ</t>
    </rPh>
    <rPh sb="26" eb="28">
      <t>モクヒョウ</t>
    </rPh>
    <phoneticPr fontId="2"/>
  </si>
  <si>
    <t>（火力発電所における具体的な地球温暖化対策について取組状況および今後の取組計画）</t>
    <phoneticPr fontId="2"/>
  </si>
  <si>
    <t>（３）　都内の電気需要者への地球温暖化対策促進の働きかけに係る措置</t>
    <rPh sb="4" eb="6">
      <t>トナイ</t>
    </rPh>
    <rPh sb="7" eb="9">
      <t>デンキ</t>
    </rPh>
    <rPh sb="9" eb="11">
      <t>ジュヨウ</t>
    </rPh>
    <rPh sb="11" eb="12">
      <t>シャ</t>
    </rPh>
    <rPh sb="14" eb="16">
      <t>チキュウ</t>
    </rPh>
    <rPh sb="16" eb="19">
      <t>オンダンカ</t>
    </rPh>
    <rPh sb="19" eb="21">
      <t>タイサク</t>
    </rPh>
    <rPh sb="21" eb="23">
      <t>ソクシン</t>
    </rPh>
    <rPh sb="24" eb="25">
      <t>ハタラ</t>
    </rPh>
    <rPh sb="29" eb="30">
      <t>カカ</t>
    </rPh>
    <rPh sb="31" eb="33">
      <t>ソチ</t>
    </rPh>
    <phoneticPr fontId="2"/>
  </si>
  <si>
    <t>再生可能エネルギー
利用量（千kWh）</t>
    <rPh sb="0" eb="4">
      <t>サイセイカノウ</t>
    </rPh>
    <rPh sb="10" eb="12">
      <t>リヨウ</t>
    </rPh>
    <rPh sb="12" eb="13">
      <t>リョウ</t>
    </rPh>
    <phoneticPr fontId="2"/>
  </si>
  <si>
    <t>再エネ証書付与電気量</t>
    <rPh sb="0" eb="1">
      <t>サイ</t>
    </rPh>
    <rPh sb="3" eb="5">
      <t>ショウショ</t>
    </rPh>
    <rPh sb="5" eb="7">
      <t>フヨ</t>
    </rPh>
    <rPh sb="7" eb="9">
      <t>デンキ</t>
    </rPh>
    <rPh sb="9" eb="10">
      <t>リョウ</t>
    </rPh>
    <phoneticPr fontId="2"/>
  </si>
  <si>
    <t>証書未発行の再エネ電源からの電気量</t>
    <rPh sb="16" eb="17">
      <t>リョウ</t>
    </rPh>
    <phoneticPr fontId="2"/>
  </si>
  <si>
    <t>再生可能エネルギー利用率（％）</t>
    <rPh sb="0" eb="4">
      <t>サイセイカノウ</t>
    </rPh>
    <rPh sb="9" eb="12">
      <t>リヨウリツ</t>
    </rPh>
    <phoneticPr fontId="2"/>
  </si>
  <si>
    <t>非火力</t>
    <rPh sb="0" eb="1">
      <t>ヒ</t>
    </rPh>
    <rPh sb="1" eb="3">
      <t>カリョク</t>
    </rPh>
    <phoneticPr fontId="2"/>
  </si>
  <si>
    <t>火力</t>
    <rPh sb="0" eb="2">
      <t>カリョク</t>
    </rPh>
    <phoneticPr fontId="2"/>
  </si>
  <si>
    <t>原子力</t>
    <rPh sb="0" eb="3">
      <t>ゲンシリョク</t>
    </rPh>
    <phoneticPr fontId="2"/>
  </si>
  <si>
    <t>再エネ</t>
    <rPh sb="0" eb="1">
      <t>サイ</t>
    </rPh>
    <phoneticPr fontId="2"/>
  </si>
  <si>
    <t>メニューごとの再生可能エネルギー利用率等</t>
    <phoneticPr fontId="2"/>
  </si>
  <si>
    <t>新設再生可能エネルギー</t>
  </si>
  <si>
    <t>＜G列：電源種プルダウン１＞</t>
    <rPh sb="2" eb="3">
      <t>レツ</t>
    </rPh>
    <rPh sb="4" eb="7">
      <t>デンゲンシュ</t>
    </rPh>
    <phoneticPr fontId="2"/>
  </si>
  <si>
    <t>当年度の計画に
おける目標値</t>
    <phoneticPr fontId="2"/>
  </si>
  <si>
    <t>前年度の計画に
おける目標値</t>
    <phoneticPr fontId="2"/>
  </si>
  <si>
    <t>再エネ証書かつ
再エネ電源利用率</t>
    <phoneticPr fontId="2"/>
  </si>
  <si>
    <t>非再エネ</t>
  </si>
  <si>
    <t>再生可能エネルギー
利用率</t>
    <rPh sb="0" eb="2">
      <t>サイセイ</t>
    </rPh>
    <rPh sb="2" eb="4">
      <t>カノウ</t>
    </rPh>
    <rPh sb="10" eb="13">
      <t>リヨウリツ</t>
    </rPh>
    <phoneticPr fontId="2"/>
  </si>
  <si>
    <t>＜H列：電源種プルダウン２＞</t>
    <rPh sb="2" eb="3">
      <t>レツ</t>
    </rPh>
    <rPh sb="4" eb="7">
      <t>デンゲンシュ</t>
    </rPh>
    <phoneticPr fontId="2"/>
  </si>
  <si>
    <t>＜F列：契約時の確約プルダウン＞</t>
    <rPh sb="2" eb="3">
      <t>レツ</t>
    </rPh>
    <rPh sb="4" eb="7">
      <t>ケイヤクジ</t>
    </rPh>
    <rPh sb="8" eb="10">
      <t>カクヤク</t>
    </rPh>
    <phoneticPr fontId="2"/>
  </si>
  <si>
    <t>有</t>
    <rPh sb="0" eb="1">
      <t>アリ</t>
    </rPh>
    <phoneticPr fontId="2"/>
  </si>
  <si>
    <t>無</t>
    <rPh sb="0" eb="1">
      <t>ナシ</t>
    </rPh>
    <phoneticPr fontId="2"/>
  </si>
  <si>
    <t>新設再生可能エネルギー利用率</t>
    <phoneticPr fontId="2"/>
  </si>
  <si>
    <t>発電所
番号</t>
    <rPh sb="0" eb="2">
      <t>ハツデン</t>
    </rPh>
    <rPh sb="2" eb="3">
      <t>ショ</t>
    </rPh>
    <rPh sb="4" eb="6">
      <t>バンゴウ</t>
    </rPh>
    <phoneticPr fontId="2"/>
  </si>
  <si>
    <t>バイオマス
発電の
燃料種</t>
    <rPh sb="6" eb="8">
      <t>ハツデン</t>
    </rPh>
    <rPh sb="10" eb="13">
      <t>ネンリョウシュ</t>
    </rPh>
    <phoneticPr fontId="2"/>
  </si>
  <si>
    <t>グラフデータ</t>
    <phoneticPr fontId="2"/>
  </si>
  <si>
    <t>Ｂ１　本ページは公表されません</t>
    <rPh sb="3" eb="4">
      <t>ホン</t>
    </rPh>
    <rPh sb="8" eb="10">
      <t>コウヒョウ</t>
    </rPh>
    <phoneticPr fontId="2"/>
  </si>
  <si>
    <t>当年度</t>
    <rPh sb="0" eb="3">
      <t>トウネンド</t>
    </rPh>
    <phoneticPr fontId="2"/>
  </si>
  <si>
    <t>次年度</t>
    <rPh sb="0" eb="3">
      <t>ジネンド</t>
    </rPh>
    <phoneticPr fontId="2"/>
  </si>
  <si>
    <t>長期</t>
    <rPh sb="0" eb="2">
      <t>チョウキ</t>
    </rPh>
    <phoneticPr fontId="2"/>
  </si>
  <si>
    <t>登録番号</t>
    <rPh sb="0" eb="2">
      <t>トウロク</t>
    </rPh>
    <rPh sb="2" eb="4">
      <t>バンゴウ</t>
    </rPh>
    <phoneticPr fontId="2"/>
  </si>
  <si>
    <t>2024年度以下</t>
  </si>
  <si>
    <t>2024年度以上</t>
  </si>
  <si>
    <t>株式会社エナジーバンクパートナーズ</t>
  </si>
  <si>
    <t>ＨＴＢエナジー株式会社</t>
  </si>
  <si>
    <t>株式会社Ｕ－ＰＯＷＥＲ</t>
  </si>
  <si>
    <t>宮崎瓦斯株式会社</t>
  </si>
  <si>
    <t>常石商事株式会社</t>
  </si>
  <si>
    <t>極力抑制</t>
  </si>
  <si>
    <t>※</t>
  </si>
  <si>
    <t>日本サスエネアグリゲーション株式会社</t>
  </si>
  <si>
    <t>株式会社クリーンエナジーコネクト</t>
  </si>
  <si>
    <t>ALL GREEN POWER株式会社</t>
  </si>
  <si>
    <t>エンジー・エナジー・マーケティング・ジャパン株式会社</t>
  </si>
  <si>
    <t>エンフィニティ・エナジー株式会社</t>
  </si>
  <si>
    <t>0.469以下</t>
  </si>
  <si>
    <t>Ｆｏｒｗａｒｄ　Ｔｒａｄｉｎｇ株式会社</t>
  </si>
  <si>
    <t>Q.ENESTホールディングス株式会社</t>
  </si>
  <si>
    <t>株式会社ウエストエナジー</t>
  </si>
  <si>
    <t>二次資源ホールディングス株式会社</t>
  </si>
  <si>
    <t>株式会社ｅパワー</t>
  </si>
  <si>
    <t>エーステクノロジー株式会社</t>
  </si>
  <si>
    <t>A0860</t>
  </si>
  <si>
    <t>岡谷酸素株式会社</t>
  </si>
  <si>
    <t>A0861</t>
  </si>
  <si>
    <t>ＧＢＰ株式会社</t>
  </si>
  <si>
    <t>A0862</t>
  </si>
  <si>
    <t>株式会社ＳＡＮＷＡみらい電力</t>
  </si>
  <si>
    <t>A0863</t>
  </si>
  <si>
    <t>株式会社絆</t>
  </si>
  <si>
    <t>A0864</t>
  </si>
  <si>
    <t>A0865</t>
  </si>
  <si>
    <t>東北エネルギーサービス株式会社</t>
  </si>
  <si>
    <t>A0866</t>
  </si>
  <si>
    <t>株式会社いなしきエナジー</t>
  </si>
  <si>
    <t>A0867</t>
  </si>
  <si>
    <t>ながのスマートパワー株式会社</t>
  </si>
  <si>
    <t>A0868</t>
  </si>
  <si>
    <t>株式会社ホクレン油機サービス</t>
  </si>
  <si>
    <t>A0869</t>
  </si>
  <si>
    <t>株式会社ＪＲ東日本商事</t>
  </si>
  <si>
    <t>A0870</t>
  </si>
  <si>
    <t>岡山ガス株式会社</t>
  </si>
  <si>
    <t>A0871</t>
  </si>
  <si>
    <t>合同会社グリーンパワーリテイリング</t>
  </si>
  <si>
    <t>A0872</t>
  </si>
  <si>
    <t>A0873</t>
  </si>
  <si>
    <t>川崎未来エナジー株式会社</t>
  </si>
  <si>
    <t>A0874</t>
  </si>
  <si>
    <t>株式会社いずみみらい</t>
  </si>
  <si>
    <t>A0875</t>
  </si>
  <si>
    <t>株式会社ＲＥフォワード</t>
  </si>
  <si>
    <t>A0876</t>
  </si>
  <si>
    <t>Ｅ‐Ｆｌｏｗ合同会社</t>
  </si>
  <si>
    <t>A0877</t>
  </si>
  <si>
    <t>株式会社アット東京</t>
  </si>
  <si>
    <t>A0878</t>
  </si>
  <si>
    <t>株式会社グリーングロース</t>
  </si>
  <si>
    <t>A0879</t>
  </si>
  <si>
    <t>合同会社エコパワー</t>
  </si>
  <si>
    <t>A0880</t>
  </si>
  <si>
    <t>株式会社つるエネルギー</t>
  </si>
  <si>
    <t>A0881</t>
  </si>
  <si>
    <t>川重商事株式会社</t>
  </si>
  <si>
    <t>A0882</t>
  </si>
  <si>
    <t>株式会社ＪＥＲＡ　Ｃｒｏｓｓ</t>
  </si>
  <si>
    <t>A0883</t>
  </si>
  <si>
    <t>飛騨高山電力株式会社</t>
  </si>
  <si>
    <t>A0884</t>
  </si>
  <si>
    <t>大平洋金属株式会社</t>
  </si>
  <si>
    <t>東京電力パワーグリッド株式会社</t>
  </si>
  <si>
    <t>火力（石炭）</t>
    <rPh sb="0" eb="2">
      <t>カリョク</t>
    </rPh>
    <rPh sb="3" eb="5">
      <t>セキタン</t>
    </rPh>
    <phoneticPr fontId="2"/>
  </si>
  <si>
    <t>火力（LNG）</t>
    <rPh sb="0" eb="2">
      <t>カリョク</t>
    </rPh>
    <phoneticPr fontId="2"/>
  </si>
  <si>
    <t>黄色の着色セルは必須入力項目です。</t>
    <rPh sb="0" eb="2">
      <t>キイロ</t>
    </rPh>
    <rPh sb="3" eb="5">
      <t>チャクショク</t>
    </rPh>
    <rPh sb="8" eb="10">
      <t>ヒッス</t>
    </rPh>
    <rPh sb="10" eb="12">
      <t>ニュウリョク</t>
    </rPh>
    <rPh sb="12" eb="14">
      <t>コウモク</t>
    </rPh>
    <phoneticPr fontId="2"/>
  </si>
  <si>
    <t>メタン発酵バイオガス</t>
    <phoneticPr fontId="2"/>
  </si>
  <si>
    <t>国内木質バイオマス</t>
    <phoneticPr fontId="2"/>
  </si>
  <si>
    <t>バイオマス固体燃料</t>
    <phoneticPr fontId="2"/>
  </si>
  <si>
    <t>農産物のバイオマス</t>
    <phoneticPr fontId="2"/>
  </si>
  <si>
    <t>建設資材廃棄物</t>
    <phoneticPr fontId="2"/>
  </si>
  <si>
    <t>その他のバイオマス燃料</t>
    <phoneticPr fontId="2"/>
  </si>
  <si>
    <t>２　地球温暖化対策の取組方針</t>
    <rPh sb="2" eb="4">
      <t>チキュウ</t>
    </rPh>
    <rPh sb="4" eb="6">
      <t>オンダン</t>
    </rPh>
    <rPh sb="6" eb="7">
      <t>カ</t>
    </rPh>
    <rPh sb="7" eb="9">
      <t>タイサク</t>
    </rPh>
    <rPh sb="10" eb="12">
      <t>トリクミ</t>
    </rPh>
    <rPh sb="12" eb="14">
      <t>ホウシン</t>
    </rPh>
    <phoneticPr fontId="2"/>
  </si>
  <si>
    <t>３　地球温暖化対策の推進体制</t>
    <rPh sb="2" eb="4">
      <t>チキュウ</t>
    </rPh>
    <rPh sb="4" eb="7">
      <t>オンダンカ</t>
    </rPh>
    <rPh sb="7" eb="9">
      <t>タイサク</t>
    </rPh>
    <rPh sb="10" eb="12">
      <t>スイシン</t>
    </rPh>
    <rPh sb="12" eb="14">
      <t>タイセイ</t>
    </rPh>
    <phoneticPr fontId="2"/>
  </si>
  <si>
    <t>事業者のHPアドレス</t>
    <rPh sb="0" eb="3">
      <t>ジギョウシャ</t>
    </rPh>
    <phoneticPr fontId="2"/>
  </si>
  <si>
    <t>１．特定エネルギー供給事業者の概要</t>
    <rPh sb="2" eb="4">
      <t>トクテイ</t>
    </rPh>
    <rPh sb="9" eb="11">
      <t>キョウキュウ</t>
    </rPh>
    <rPh sb="11" eb="13">
      <t>ジギョウ</t>
    </rPh>
    <rPh sb="13" eb="14">
      <t>シャ</t>
    </rPh>
    <rPh sb="15" eb="17">
      <t>ガイヨウ</t>
    </rPh>
    <phoneticPr fontId="21"/>
  </si>
  <si>
    <t>５．再生可能エネルギー利用量・利用率の拡大に係る措置及び目標、６．供給する電気における電気における電源構成、属性、新設再生エネルギー利用率</t>
    <rPh sb="66" eb="69">
      <t>リヨウリツ</t>
    </rPh>
    <phoneticPr fontId="21"/>
  </si>
  <si>
    <t>再生可能エネルギー利用量・利用率の拡大に係る措置及び目標</t>
    <phoneticPr fontId="2"/>
  </si>
  <si>
    <t>電源構成</t>
    <rPh sb="0" eb="2">
      <t>デンゲン</t>
    </rPh>
    <rPh sb="2" eb="4">
      <t>コウセイ</t>
    </rPh>
    <phoneticPr fontId="2"/>
  </si>
  <si>
    <t>供給する電気の属性</t>
    <phoneticPr fontId="2"/>
  </si>
  <si>
    <t>供給する電気の属性</t>
    <phoneticPr fontId="2"/>
  </si>
  <si>
    <t>７　メニューの多様化に係る措置</t>
    <phoneticPr fontId="17"/>
  </si>
  <si>
    <t>５　再生可能エネルギーの利用による電気の供給の量の割合の拡大に係る措置及び目標</t>
    <phoneticPr fontId="2"/>
  </si>
  <si>
    <t>（2030年度までの再生可能エネルギー利用目標）</t>
    <phoneticPr fontId="2"/>
  </si>
  <si>
    <t>（再生可能エネルギーの具体的な利用促進対策等目標設定に係る措置の考え方）</t>
    <rPh sb="11" eb="13">
      <t>グタイ</t>
    </rPh>
    <rPh sb="13" eb="14">
      <t>テキ</t>
    </rPh>
    <rPh sb="15" eb="19">
      <t>リヨウソクシン</t>
    </rPh>
    <rPh sb="19" eb="21">
      <t>タイサク</t>
    </rPh>
    <rPh sb="21" eb="22">
      <t>トウ</t>
    </rPh>
    <rPh sb="22" eb="24">
      <t>モクヒョウ</t>
    </rPh>
    <rPh sb="24" eb="26">
      <t>セッテイ</t>
    </rPh>
    <rPh sb="27" eb="28">
      <t>カカワ</t>
    </rPh>
    <rPh sb="29" eb="31">
      <t>ソチ</t>
    </rPh>
    <rPh sb="32" eb="33">
      <t>カンガ</t>
    </rPh>
    <rPh sb="34" eb="35">
      <t>カタ</t>
    </rPh>
    <phoneticPr fontId="2"/>
  </si>
  <si>
    <t>６　供給する電気における電源構成、新設再生可能エネルギー利用率等及び属性等</t>
    <phoneticPr fontId="2"/>
  </si>
  <si>
    <t>（３）供給する電気の属性</t>
    <phoneticPr fontId="2"/>
  </si>
  <si>
    <t>（２）再エネ証書かつ再エネ電源利用率及び新設再生可能エネルギー利用率</t>
    <rPh sb="15" eb="18">
      <t>リヨウリツ</t>
    </rPh>
    <rPh sb="18" eb="19">
      <t>オヨ</t>
    </rPh>
    <rPh sb="20" eb="22">
      <t>シンセツ</t>
    </rPh>
    <rPh sb="22" eb="24">
      <t>サイセイ</t>
    </rPh>
    <rPh sb="24" eb="26">
      <t>カノウ</t>
    </rPh>
    <rPh sb="31" eb="34">
      <t>リヨウリツ</t>
    </rPh>
    <phoneticPr fontId="2"/>
  </si>
  <si>
    <t>（法人にあっては名称、代表者又は管理者の氏名及び主たる事務所の所在地)</t>
    <phoneticPr fontId="2"/>
  </si>
  <si>
    <t>メニューF</t>
    <phoneticPr fontId="2"/>
  </si>
  <si>
    <t>メニューG</t>
    <phoneticPr fontId="2"/>
  </si>
  <si>
    <t>メニューH</t>
    <phoneticPr fontId="2"/>
  </si>
  <si>
    <t>メニューJ</t>
    <phoneticPr fontId="2"/>
  </si>
  <si>
    <t>メニューK</t>
    <phoneticPr fontId="2"/>
  </si>
  <si>
    <t>2024年度</t>
    <rPh sb="4" eb="5">
      <t>ネン</t>
    </rPh>
    <rPh sb="5" eb="6">
      <t>ド</t>
    </rPh>
    <phoneticPr fontId="2"/>
  </si>
  <si>
    <t>2025年度</t>
    <rPh sb="4" eb="5">
      <t>ネン</t>
    </rPh>
    <phoneticPr fontId="2"/>
  </si>
  <si>
    <t>2026年度</t>
    <rPh sb="1" eb="2">
      <t>ネン</t>
    </rPh>
    <phoneticPr fontId="2"/>
  </si>
  <si>
    <t>2027年度</t>
    <rPh sb="4" eb="5">
      <t>ネン</t>
    </rPh>
    <phoneticPr fontId="2"/>
  </si>
  <si>
    <t>2028年度</t>
    <rPh sb="4" eb="5">
      <t>ネン</t>
    </rPh>
    <phoneticPr fontId="2"/>
  </si>
  <si>
    <t>2029年度</t>
    <rPh sb="4" eb="5">
      <t>ネン</t>
    </rPh>
    <phoneticPr fontId="2"/>
  </si>
  <si>
    <t>2030年度</t>
    <rPh sb="4" eb="5">
      <t>ネン</t>
    </rPh>
    <phoneticPr fontId="2"/>
  </si>
  <si>
    <t>2024年度</t>
    <rPh sb="4" eb="5">
      <t>ネン</t>
    </rPh>
    <phoneticPr fontId="2"/>
  </si>
  <si>
    <t>2026年度</t>
    <rPh sb="4" eb="5">
      <t>ネン</t>
    </rPh>
    <phoneticPr fontId="2"/>
  </si>
  <si>
    <t>(具体的な対策内容等目標設定に係る措置の考え方)</t>
    <phoneticPr fontId="2"/>
  </si>
  <si>
    <t>＜I列 :バイオマス発電燃料種プルダウン＞</t>
    <rPh sb="2" eb="3">
      <t>レツ</t>
    </rPh>
    <rPh sb="10" eb="12">
      <t>ハツデン</t>
    </rPh>
    <rPh sb="12" eb="14">
      <t>ネンリョウ</t>
    </rPh>
    <rPh sb="14" eb="15">
      <t>シュ</t>
    </rPh>
    <phoneticPr fontId="2"/>
  </si>
  <si>
    <t>特別高圧</t>
    <rPh sb="0" eb="4">
      <t>トクベツコウアツ</t>
    </rPh>
    <phoneticPr fontId="2"/>
  </si>
  <si>
    <t>低圧
（電力）</t>
    <rPh sb="0" eb="2">
      <t>テイアツ</t>
    </rPh>
    <rPh sb="4" eb="6">
      <t>デンリョク</t>
    </rPh>
    <phoneticPr fontId="2"/>
  </si>
  <si>
    <t>低圧
（電灯）</t>
    <rPh sb="0" eb="2">
      <t>テイアツ</t>
    </rPh>
    <rPh sb="4" eb="6">
      <t>デントウ</t>
    </rPh>
    <phoneticPr fontId="2"/>
  </si>
  <si>
    <t>＜供給区分プルダウン＞</t>
    <rPh sb="1" eb="5">
      <t>キョウキュウクブン</t>
    </rPh>
    <phoneticPr fontId="2"/>
  </si>
  <si>
    <t>〇</t>
    <phoneticPr fontId="2"/>
  </si>
  <si>
    <t>-</t>
    <phoneticPr fontId="2"/>
  </si>
  <si>
    <t>添付資料</t>
    <rPh sb="0" eb="4">
      <t>テンプシリョウ</t>
    </rPh>
    <phoneticPr fontId="2"/>
  </si>
  <si>
    <t>運転開始
年月</t>
    <rPh sb="0" eb="2">
      <t>ウンテン</t>
    </rPh>
    <rPh sb="2" eb="4">
      <t>カイシ</t>
    </rPh>
    <rPh sb="5" eb="6">
      <t>ネン</t>
    </rPh>
    <rPh sb="6" eb="7">
      <t>ツキ</t>
    </rPh>
    <phoneticPr fontId="2"/>
  </si>
  <si>
    <t>再エネ当年度計画
利用量2024年度</t>
    <rPh sb="0" eb="1">
      <t>サイ</t>
    </rPh>
    <rPh sb="3" eb="5">
      <t>トウネン</t>
    </rPh>
    <rPh sb="5" eb="6">
      <t>ド</t>
    </rPh>
    <rPh sb="6" eb="8">
      <t>ケイカク</t>
    </rPh>
    <rPh sb="9" eb="11">
      <t>リヨウ</t>
    </rPh>
    <rPh sb="11" eb="12">
      <t>リョウ</t>
    </rPh>
    <rPh sb="16" eb="18">
      <t>ネンド</t>
    </rPh>
    <phoneticPr fontId="1"/>
  </si>
  <si>
    <t>再エネ当年度計画
利用量2025年度</t>
    <rPh sb="0" eb="1">
      <t>サイ</t>
    </rPh>
    <rPh sb="3" eb="5">
      <t>トウネン</t>
    </rPh>
    <rPh sb="5" eb="6">
      <t>ド</t>
    </rPh>
    <rPh sb="6" eb="8">
      <t>ケイカク</t>
    </rPh>
    <rPh sb="9" eb="11">
      <t>リヨウ</t>
    </rPh>
    <rPh sb="11" eb="12">
      <t>リョウ</t>
    </rPh>
    <rPh sb="16" eb="18">
      <t>ネンド</t>
    </rPh>
    <phoneticPr fontId="1"/>
  </si>
  <si>
    <t>再エネ当年度計画
利用量2026年度</t>
    <rPh sb="0" eb="1">
      <t>サイ</t>
    </rPh>
    <rPh sb="3" eb="5">
      <t>トウネン</t>
    </rPh>
    <rPh sb="5" eb="6">
      <t>ド</t>
    </rPh>
    <rPh sb="6" eb="8">
      <t>ケイカク</t>
    </rPh>
    <rPh sb="9" eb="11">
      <t>リヨウ</t>
    </rPh>
    <rPh sb="11" eb="12">
      <t>リョウ</t>
    </rPh>
    <rPh sb="16" eb="18">
      <t>ネンド</t>
    </rPh>
    <phoneticPr fontId="1"/>
  </si>
  <si>
    <t>再エネ当年度計画
利用量2027年度</t>
    <rPh sb="0" eb="1">
      <t>サイ</t>
    </rPh>
    <rPh sb="3" eb="5">
      <t>トウネン</t>
    </rPh>
    <rPh sb="5" eb="6">
      <t>ド</t>
    </rPh>
    <rPh sb="6" eb="8">
      <t>ケイカク</t>
    </rPh>
    <rPh sb="9" eb="11">
      <t>リヨウ</t>
    </rPh>
    <rPh sb="11" eb="12">
      <t>リョウ</t>
    </rPh>
    <rPh sb="16" eb="18">
      <t>ネンド</t>
    </rPh>
    <phoneticPr fontId="1"/>
  </si>
  <si>
    <t>再エネ当年度計画
利用量2028年度</t>
    <rPh sb="0" eb="1">
      <t>サイ</t>
    </rPh>
    <rPh sb="3" eb="5">
      <t>トウネン</t>
    </rPh>
    <rPh sb="5" eb="6">
      <t>ド</t>
    </rPh>
    <rPh sb="6" eb="8">
      <t>ケイカク</t>
    </rPh>
    <rPh sb="9" eb="11">
      <t>リヨウ</t>
    </rPh>
    <rPh sb="11" eb="12">
      <t>リョウ</t>
    </rPh>
    <rPh sb="16" eb="18">
      <t>ネンド</t>
    </rPh>
    <phoneticPr fontId="1"/>
  </si>
  <si>
    <t>再エネ当年度計画
利用量2029年度</t>
    <rPh sb="0" eb="1">
      <t>サイ</t>
    </rPh>
    <rPh sb="3" eb="5">
      <t>トウネン</t>
    </rPh>
    <rPh sb="5" eb="6">
      <t>ド</t>
    </rPh>
    <rPh sb="6" eb="8">
      <t>ケイカク</t>
    </rPh>
    <rPh sb="9" eb="11">
      <t>リヨウ</t>
    </rPh>
    <rPh sb="11" eb="12">
      <t>リョウ</t>
    </rPh>
    <rPh sb="16" eb="18">
      <t>ネンド</t>
    </rPh>
    <phoneticPr fontId="1"/>
  </si>
  <si>
    <t>再エネ当年度計画
利用量2030年度</t>
    <rPh sb="0" eb="1">
      <t>サイ</t>
    </rPh>
    <rPh sb="3" eb="5">
      <t>トウネン</t>
    </rPh>
    <rPh sb="5" eb="6">
      <t>ド</t>
    </rPh>
    <rPh sb="6" eb="8">
      <t>ケイカク</t>
    </rPh>
    <rPh sb="9" eb="11">
      <t>リヨウ</t>
    </rPh>
    <rPh sb="11" eb="12">
      <t>リョウ</t>
    </rPh>
    <rPh sb="16" eb="18">
      <t>ネンド</t>
    </rPh>
    <phoneticPr fontId="1"/>
  </si>
  <si>
    <t>再エネ当年度計画
利用率2024年度</t>
    <rPh sb="0" eb="1">
      <t>サイ</t>
    </rPh>
    <rPh sb="3" eb="5">
      <t>トウネン</t>
    </rPh>
    <rPh sb="5" eb="6">
      <t>ド</t>
    </rPh>
    <rPh sb="6" eb="8">
      <t>ケイカク</t>
    </rPh>
    <rPh sb="9" eb="11">
      <t>リヨウ</t>
    </rPh>
    <rPh sb="11" eb="12">
      <t>リツ</t>
    </rPh>
    <rPh sb="16" eb="18">
      <t>ネンド</t>
    </rPh>
    <phoneticPr fontId="1"/>
  </si>
  <si>
    <t>再エネ当年度計画
利用率2025年度</t>
    <rPh sb="0" eb="1">
      <t>サイ</t>
    </rPh>
    <rPh sb="3" eb="5">
      <t>トウネン</t>
    </rPh>
    <rPh sb="5" eb="6">
      <t>ド</t>
    </rPh>
    <rPh sb="6" eb="8">
      <t>ケイカク</t>
    </rPh>
    <rPh sb="9" eb="11">
      <t>リヨウ</t>
    </rPh>
    <rPh sb="11" eb="12">
      <t>リツ</t>
    </rPh>
    <rPh sb="16" eb="18">
      <t>ネンド</t>
    </rPh>
    <phoneticPr fontId="1"/>
  </si>
  <si>
    <t>再エネ当年度計画
利用率2026年度</t>
    <rPh sb="0" eb="1">
      <t>サイ</t>
    </rPh>
    <rPh sb="3" eb="5">
      <t>トウネン</t>
    </rPh>
    <rPh sb="5" eb="6">
      <t>ド</t>
    </rPh>
    <rPh sb="6" eb="8">
      <t>ケイカク</t>
    </rPh>
    <rPh sb="9" eb="11">
      <t>リヨウ</t>
    </rPh>
    <rPh sb="11" eb="12">
      <t>リツ</t>
    </rPh>
    <rPh sb="16" eb="18">
      <t>ネンド</t>
    </rPh>
    <phoneticPr fontId="1"/>
  </si>
  <si>
    <t>再エネ当年度計画
利用率2027年度</t>
    <rPh sb="0" eb="1">
      <t>サイ</t>
    </rPh>
    <rPh sb="3" eb="5">
      <t>トウネン</t>
    </rPh>
    <rPh sb="5" eb="6">
      <t>ド</t>
    </rPh>
    <rPh sb="6" eb="8">
      <t>ケイカク</t>
    </rPh>
    <rPh sb="9" eb="11">
      <t>リヨウ</t>
    </rPh>
    <rPh sb="11" eb="12">
      <t>リツ</t>
    </rPh>
    <rPh sb="16" eb="18">
      <t>ネンド</t>
    </rPh>
    <phoneticPr fontId="1"/>
  </si>
  <si>
    <t>再エネ当年度計画
利用率2028年度</t>
    <rPh sb="0" eb="1">
      <t>サイ</t>
    </rPh>
    <rPh sb="3" eb="5">
      <t>トウネン</t>
    </rPh>
    <rPh sb="5" eb="6">
      <t>ド</t>
    </rPh>
    <rPh sb="6" eb="8">
      <t>ケイカク</t>
    </rPh>
    <rPh sb="9" eb="11">
      <t>リヨウ</t>
    </rPh>
    <rPh sb="11" eb="12">
      <t>リツ</t>
    </rPh>
    <rPh sb="16" eb="18">
      <t>ネンド</t>
    </rPh>
    <phoneticPr fontId="1"/>
  </si>
  <si>
    <t>再エネ当年度計画
利用率2029年度</t>
    <rPh sb="0" eb="1">
      <t>サイ</t>
    </rPh>
    <rPh sb="3" eb="5">
      <t>トウネン</t>
    </rPh>
    <rPh sb="5" eb="6">
      <t>ド</t>
    </rPh>
    <rPh sb="6" eb="8">
      <t>ケイカク</t>
    </rPh>
    <rPh sb="9" eb="11">
      <t>リヨウ</t>
    </rPh>
    <rPh sb="11" eb="12">
      <t>リツ</t>
    </rPh>
    <rPh sb="16" eb="18">
      <t>ネンド</t>
    </rPh>
    <phoneticPr fontId="1"/>
  </si>
  <si>
    <t>再エネ当年度計画
利用率2030年度</t>
    <rPh sb="0" eb="1">
      <t>サイ</t>
    </rPh>
    <rPh sb="3" eb="5">
      <t>トウネン</t>
    </rPh>
    <rPh sb="5" eb="6">
      <t>ド</t>
    </rPh>
    <rPh sb="6" eb="8">
      <t>ケイカク</t>
    </rPh>
    <rPh sb="9" eb="11">
      <t>リヨウ</t>
    </rPh>
    <rPh sb="11" eb="12">
      <t>リツ</t>
    </rPh>
    <rPh sb="16" eb="18">
      <t>ネンド</t>
    </rPh>
    <phoneticPr fontId="1"/>
  </si>
  <si>
    <t>当年度量</t>
    <rPh sb="0" eb="3">
      <t>トウネンド</t>
    </rPh>
    <rPh sb="3" eb="4">
      <t>リョウ</t>
    </rPh>
    <phoneticPr fontId="2"/>
  </si>
  <si>
    <t>当年度率</t>
    <rPh sb="0" eb="3">
      <t>トウネンド</t>
    </rPh>
    <rPh sb="3" eb="4">
      <t>リツ</t>
    </rPh>
    <phoneticPr fontId="2"/>
  </si>
  <si>
    <t>次年度量</t>
    <rPh sb="0" eb="3">
      <t>ジネンド</t>
    </rPh>
    <phoneticPr fontId="2"/>
  </si>
  <si>
    <t>次年度率</t>
    <rPh sb="0" eb="3">
      <t>ジネンド</t>
    </rPh>
    <phoneticPr fontId="2"/>
  </si>
  <si>
    <t>長期量</t>
    <rPh sb="0" eb="2">
      <t>チョウキ</t>
    </rPh>
    <phoneticPr fontId="2"/>
  </si>
  <si>
    <t>長期率</t>
    <rPh sb="0" eb="2">
      <t>チョウキ</t>
    </rPh>
    <phoneticPr fontId="2"/>
  </si>
  <si>
    <t>イーレックス株式会社</t>
  </si>
  <si>
    <t>2025年度以下</t>
  </si>
  <si>
    <t>株式会社ナンワ</t>
  </si>
  <si>
    <t>2025年度以上</t>
  </si>
  <si>
    <t>ENEOS Power株式会社</t>
  </si>
  <si>
    <t/>
  </si>
  <si>
    <t>MCリテールエナジー株式会社</t>
  </si>
  <si>
    <t>TOPPANホールディングス株式会社</t>
  </si>
  <si>
    <t>株式会社エクスゲート</t>
  </si>
  <si>
    <t>Ｎｅｘｔ　Ｐｏｗｅｒ株式会社</t>
  </si>
  <si>
    <t>株式会社シーラソーラー</t>
  </si>
  <si>
    <t>非公表</t>
  </si>
  <si>
    <t>※１</t>
  </si>
  <si>
    <t>利用促進に努める</t>
  </si>
  <si>
    <t>株式会社インカムハウス</t>
  </si>
  <si>
    <t>三井物産プロジェクトソリューション株式会社</t>
  </si>
  <si>
    <t>株式会社JTBコミュニケーションデザイン</t>
  </si>
  <si>
    <t>ＲＥ　Ｐｏｗｅｒ　Ｃｏｎｎｅｃｔ株式会社</t>
  </si>
  <si>
    <t>極力軽減</t>
  </si>
  <si>
    <t>レジル株式会社</t>
  </si>
  <si>
    <t>BPエナジージャパン株式会社</t>
  </si>
  <si>
    <t>株式会社NEXYZ.ファシリティーズ</t>
  </si>
  <si>
    <t>ＫＭｅｎｅｒｇｙ株式会社</t>
  </si>
  <si>
    <t>マーキュリア・エナジー・トレーディング・ジャパン合同会社</t>
  </si>
  <si>
    <t>Ｔｗｉｇ　Ｋｕｒｉ合同会社</t>
  </si>
  <si>
    <t>Ｓｅｃｏｎｄ　Ｆｏｕｎｄａｔｉｏｎ　Ｊａｐａｎ合同会社</t>
  </si>
  <si>
    <t>株式会社ストエネ</t>
  </si>
  <si>
    <t>Ｑ．ＥＮＥＳＴでんき株式会社</t>
  </si>
  <si>
    <t>2024年度比10％程度削減</t>
  </si>
  <si>
    <t>株式会社エネパル</t>
  </si>
  <si>
    <t>株式会社エネマイル</t>
  </si>
  <si>
    <t>株式会社フリクト電力</t>
  </si>
  <si>
    <t>エンゲルハートCTP合同会社</t>
  </si>
  <si>
    <t>相鉄クリーンエナジー株式会社</t>
  </si>
  <si>
    <t>株式会社Ｏｋａｚａｋｉ　</t>
  </si>
  <si>
    <t>株式会社Energy pro</t>
  </si>
  <si>
    <t>旭マルヰ株式会社</t>
  </si>
  <si>
    <t>ENEOSリニューアブル・エナジー・ソリューションズ株式会社</t>
  </si>
  <si>
    <t>Castleton Commodities Japan 合同会社</t>
  </si>
  <si>
    <t>しろくま電力株式会社</t>
  </si>
  <si>
    <t>グリッドプラスホールディングス株式会社</t>
  </si>
  <si>
    <t>株式会社アクセルパワー</t>
  </si>
  <si>
    <t>株式会社ｚｅｐｌｕｓ</t>
  </si>
  <si>
    <t>株式会社ＭＴエナジー</t>
  </si>
  <si>
    <t>Ｘ‐ｅｎｅｒｇｙ　Ｊａｐａｎ株式会社</t>
  </si>
  <si>
    <t>EDF Trading Japan株式会社</t>
  </si>
  <si>
    <t>株式会社ＦＰＳ</t>
  </si>
  <si>
    <t>株式会社ビーエイブル</t>
  </si>
  <si>
    <t>株式会社レックス</t>
  </si>
  <si>
    <r>
      <t>基礎排出係数（kg-CO</t>
    </r>
    <r>
      <rPr>
        <sz val="6"/>
        <rFont val="ＭＳ Ｐ明朝"/>
        <family val="1"/>
        <charset val="128"/>
      </rPr>
      <t>2</t>
    </r>
    <r>
      <rPr>
        <sz val="8"/>
        <rFont val="ＭＳ Ｐ明朝"/>
        <family val="1"/>
        <charset val="128"/>
      </rPr>
      <t>/kWh）</t>
    </r>
    <rPh sb="0" eb="2">
      <t>キソ</t>
    </rPh>
    <phoneticPr fontId="2"/>
  </si>
  <si>
    <t>メニュー
I</t>
    <phoneticPr fontId="2"/>
  </si>
  <si>
    <t>メニュー
J</t>
    <phoneticPr fontId="2"/>
  </si>
  <si>
    <t>「計_はじめに」シートで小売電気事業者登録番号を入力すると自動で表示されます。</t>
    <rPh sb="1" eb="2">
      <t>ケイ</t>
    </rPh>
    <rPh sb="24" eb="26">
      <t>ニュウリョク</t>
    </rPh>
    <rPh sb="29" eb="31">
      <t>ジドウ</t>
    </rPh>
    <rPh sb="32" eb="34">
      <t>ヒョウジ</t>
    </rPh>
    <phoneticPr fontId="2"/>
  </si>
  <si>
    <r>
      <t>「特定エネルギー供給事業者」はこの場合、</t>
    </r>
    <r>
      <rPr>
        <b/>
        <u/>
        <sz val="10"/>
        <color rgb="FFFF0000"/>
        <rFont val="ＭＳ Ｐ明朝"/>
        <family val="1"/>
        <charset val="128"/>
      </rPr>
      <t>都内に電気を供給する全ての事業者</t>
    </r>
    <r>
      <rPr>
        <b/>
        <sz val="10"/>
        <color rgb="FFFF0000"/>
        <rFont val="ＭＳ Ｐ明朝"/>
        <family val="1"/>
        <charset val="128"/>
      </rPr>
      <t>を指します。</t>
    </r>
    <rPh sb="1" eb="3">
      <t>トクテイ</t>
    </rPh>
    <rPh sb="8" eb="13">
      <t>キョウキュウジギョウシャ</t>
    </rPh>
    <rPh sb="17" eb="19">
      <t>バアイ</t>
    </rPh>
    <rPh sb="20" eb="22">
      <t>トナイ</t>
    </rPh>
    <rPh sb="30" eb="31">
      <t>スベ</t>
    </rPh>
    <phoneticPr fontId="2"/>
  </si>
  <si>
    <t>B1シートの記載内容が反映されます。</t>
    <phoneticPr fontId="2"/>
  </si>
  <si>
    <t>昨年度提出した計画書の値が反映されます。（初めて提出する事業者は「－」）</t>
    <phoneticPr fontId="2"/>
  </si>
  <si>
    <t>B1シートの記載により電源構成、及び再生可能エネルギー利用率のグラフが表示されます。</t>
    <phoneticPr fontId="2"/>
  </si>
  <si>
    <r>
      <t>「計_はじめに」シートで小売電気事業者登録番号を入力により表示されます。</t>
    </r>
    <r>
      <rPr>
        <b/>
        <sz val="10"/>
        <color indexed="10"/>
        <rFont val="ＭＳ Ｐ明朝"/>
        <family val="1"/>
        <charset val="128"/>
      </rPr>
      <t xml:space="preserve">
</t>
    </r>
    <r>
      <rPr>
        <b/>
        <sz val="10"/>
        <color rgb="FFFF0000"/>
        <rFont val="ＭＳ Ｐ明朝"/>
        <family val="1"/>
        <charset val="128"/>
      </rPr>
      <t>事業者名が表示と異なる場合は、修正してください。</t>
    </r>
    <rPh sb="1" eb="2">
      <t>ケイ</t>
    </rPh>
    <rPh sb="24" eb="26">
      <t>ニュウリョク</t>
    </rPh>
    <rPh sb="29" eb="31">
      <t>ヒョウジ</t>
    </rPh>
    <phoneticPr fontId="2"/>
  </si>
  <si>
    <t>A0885</t>
  </si>
  <si>
    <t>パシフィコ・エナジー株式会社</t>
  </si>
  <si>
    <t>A0886</t>
  </si>
  <si>
    <t>株式会社リボンエナジー</t>
  </si>
  <si>
    <t>A0887</t>
  </si>
  <si>
    <t>株式会社平成興産</t>
  </si>
  <si>
    <t>A0888</t>
  </si>
  <si>
    <t>株式会社大崎クリエーション</t>
  </si>
  <si>
    <t>A0889</t>
  </si>
  <si>
    <t>A0890</t>
  </si>
  <si>
    <t>株式会社ＵＰＸ</t>
  </si>
  <si>
    <t>A0891</t>
  </si>
  <si>
    <t>株式会社ＣｌａｓｓＬａｂ．</t>
  </si>
  <si>
    <t>A0892</t>
  </si>
  <si>
    <t>株式会社ＥＭＣ</t>
  </si>
  <si>
    <t>A0893</t>
  </si>
  <si>
    <t>A0894</t>
  </si>
  <si>
    <t>株式会社グリムスエナジー</t>
  </si>
  <si>
    <t>A0895</t>
  </si>
  <si>
    <t>自然電力いなべ株式会社</t>
  </si>
  <si>
    <t>A0896</t>
  </si>
  <si>
    <t>イー・トップ株式会社</t>
  </si>
  <si>
    <t>A0897</t>
  </si>
  <si>
    <t>株式会社ＤＫ－Ｐｏｗｅｒ</t>
  </si>
  <si>
    <t>A0898</t>
  </si>
  <si>
    <t>株式会社ｅXｓｔeｎｄ</t>
  </si>
  <si>
    <t>A0899</t>
  </si>
  <si>
    <t>なかよし電力株式会社</t>
  </si>
  <si>
    <t>A0900</t>
  </si>
  <si>
    <t>株式会社ジェイシーエス</t>
  </si>
  <si>
    <t>A0901</t>
  </si>
  <si>
    <t>株式会社奈良森林資源保全公社</t>
  </si>
  <si>
    <t>A0902</t>
  </si>
  <si>
    <t>半田・知多地域エネルギー株式会社</t>
  </si>
  <si>
    <t>A0903</t>
  </si>
  <si>
    <t>山口グリーンエネルギー株式会社</t>
  </si>
  <si>
    <t>A0904</t>
  </si>
  <si>
    <t>若松ガス株式会社</t>
  </si>
  <si>
    <t>A0905</t>
  </si>
  <si>
    <t>株式会社はちまんたいジオパワー</t>
  </si>
  <si>
    <t>A0906</t>
  </si>
  <si>
    <t>A0907</t>
  </si>
  <si>
    <t>株式会社海響みらい電力</t>
  </si>
  <si>
    <t>A0908</t>
  </si>
  <si>
    <t>新潟電力株式会社</t>
  </si>
  <si>
    <t>A0909</t>
  </si>
  <si>
    <t>株式会社ロジック</t>
  </si>
  <si>
    <t>A0910</t>
  </si>
  <si>
    <t>株式会社ＧＲコンサルティング</t>
  </si>
  <si>
    <t>A0911</t>
  </si>
  <si>
    <t>松本平ゼロカーボンエネルギー株式会社</t>
  </si>
  <si>
    <t>A0912</t>
  </si>
  <si>
    <t>株式会社Ｆｌｙｉｎｇ　Ｄｕｃｋ</t>
  </si>
  <si>
    <t>A0913</t>
  </si>
  <si>
    <t>一般社団法人清水町ゆうすい未来機構</t>
  </si>
  <si>
    <t>A0914</t>
  </si>
  <si>
    <t>株式会社セブン＆アイ・エナジーマネジメント</t>
  </si>
  <si>
    <t>A0915</t>
  </si>
  <si>
    <t>たかさき新電力株式会社</t>
  </si>
  <si>
    <t>A0916</t>
  </si>
  <si>
    <t>Ｉｎ　Ｃｏｍｍｏｄｉｔｉｅｓ　ＪＰ合同会社</t>
  </si>
  <si>
    <t>A0917</t>
  </si>
  <si>
    <t>株式会社ヒュージモリ商事</t>
  </si>
  <si>
    <t>A0918</t>
  </si>
  <si>
    <t>雷神エナジー合同会社</t>
  </si>
  <si>
    <t>A0919</t>
  </si>
  <si>
    <t>栗東市民でんりょく株式会社</t>
  </si>
  <si>
    <t>A0920</t>
  </si>
  <si>
    <t>ＥＮＥＸＩＡ合同会社</t>
  </si>
  <si>
    <t>A0921</t>
  </si>
  <si>
    <t>辻・本郷スマートアセット株式会社</t>
  </si>
  <si>
    <t>A0922</t>
  </si>
  <si>
    <t>ゴールドマン・サックス証券株式会社</t>
  </si>
  <si>
    <t>A0923</t>
  </si>
  <si>
    <t>瀬戸内市民電力株式会社</t>
  </si>
  <si>
    <t>A0924</t>
  </si>
  <si>
    <t>株式会社太陽堂</t>
  </si>
  <si>
    <t>A0925</t>
  </si>
  <si>
    <t>よっかいちクリーンエネルギー株式会社</t>
  </si>
  <si>
    <t>A0926</t>
  </si>
  <si>
    <t>ｍａｎｏｒｄａいわて株式会社</t>
  </si>
  <si>
    <t>A0927</t>
  </si>
  <si>
    <t>一般社団法人北広島町地域エネルギー会社</t>
  </si>
  <si>
    <t>A0928</t>
  </si>
  <si>
    <t>株式会社いくさかてらす</t>
  </si>
  <si>
    <t>A0929</t>
  </si>
  <si>
    <t>株式会社エクスレイ</t>
  </si>
  <si>
    <t>A0930</t>
  </si>
  <si>
    <t>東光電気工事株式会社</t>
  </si>
  <si>
    <t>A0931</t>
  </si>
  <si>
    <t>Ｖｉｔｏｌ　Ｊａｐａｎ株式会社</t>
  </si>
  <si>
    <t>A0932</t>
  </si>
  <si>
    <t>株式会社足立本店</t>
  </si>
  <si>
    <t>A0933</t>
  </si>
  <si>
    <t>ＭＵＦＧトレーディング株式会社</t>
  </si>
  <si>
    <t>A0934</t>
  </si>
  <si>
    <t>ゆすはらエネルギー株式会社</t>
  </si>
  <si>
    <t>A0935</t>
  </si>
  <si>
    <t>フィデアエナジー株式会社</t>
  </si>
  <si>
    <t>A0936</t>
  </si>
  <si>
    <t>日産自動車株式会社</t>
  </si>
  <si>
    <t>A0937</t>
  </si>
  <si>
    <t>株式会社かさいスマートエナジー</t>
  </si>
  <si>
    <t>A0938</t>
  </si>
  <si>
    <t>事 業 者 の HP ア ド レ ス</t>
    <phoneticPr fontId="2"/>
  </si>
  <si>
    <t>連　絡　先</t>
    <rPh sb="0" eb="1">
      <t>レン</t>
    </rPh>
    <rPh sb="2" eb="3">
      <t>ラク</t>
    </rPh>
    <rPh sb="4" eb="5">
      <t>サキ</t>
    </rPh>
    <phoneticPr fontId="2"/>
  </si>
  <si>
    <r>
      <t>調整後排出係数（kg-CO</t>
    </r>
    <r>
      <rPr>
        <sz val="6"/>
        <rFont val="ＭＳ Ｐ明朝"/>
        <family val="1"/>
        <charset val="128"/>
      </rPr>
      <t>2</t>
    </r>
    <r>
      <rPr>
        <sz val="8"/>
        <rFont val="ＭＳ Ｐ明朝"/>
        <family val="1"/>
        <charset val="128"/>
      </rPr>
      <t>/kWh）</t>
    </r>
    <phoneticPr fontId="2"/>
  </si>
  <si>
    <t>計_はじめに</t>
    <rPh sb="0" eb="1">
      <t>ケイ</t>
    </rPh>
    <phoneticPr fontId="1"/>
  </si>
  <si>
    <t>計_提出書</t>
    <rPh sb="0" eb="1">
      <t>ケイ</t>
    </rPh>
    <rPh sb="2" eb="4">
      <t>テイシュツ</t>
    </rPh>
    <rPh sb="4" eb="5">
      <t>ショ</t>
    </rPh>
    <phoneticPr fontId="1"/>
  </si>
  <si>
    <t>A1(公表)</t>
    <rPh sb="3" eb="5">
      <t>コウヒョウ</t>
    </rPh>
    <phoneticPr fontId="1"/>
  </si>
  <si>
    <t>A2(公表)</t>
  </si>
  <si>
    <t>B1</t>
  </si>
  <si>
    <t>A3_1(公表)</t>
  </si>
  <si>
    <t>A3_2(公表)</t>
  </si>
  <si>
    <t>B2</t>
  </si>
  <si>
    <t>A4(公表)</t>
  </si>
  <si>
    <t>A5(公表)</t>
  </si>
  <si>
    <t>水力（3万kW未満）</t>
    <phoneticPr fontId="2"/>
  </si>
  <si>
    <t>水力（3万kW以上）</t>
    <phoneticPr fontId="2"/>
  </si>
  <si>
    <r>
      <t xml:space="preserve">利用量
</t>
    </r>
    <r>
      <rPr>
        <b/>
        <sz val="9"/>
        <color rgb="FFFF0000"/>
        <rFont val="ＭＳ Ｐ明朝"/>
        <family val="1"/>
        <charset val="128"/>
      </rPr>
      <t>（千kWh）</t>
    </r>
    <rPh sb="0" eb="2">
      <t>リヨウ</t>
    </rPh>
    <rPh sb="2" eb="3">
      <t>リョウ</t>
    </rPh>
    <phoneticPr fontId="2"/>
  </si>
  <si>
    <t>再エネ電源（％）</t>
    <rPh sb="0" eb="1">
      <t>サイ</t>
    </rPh>
    <rPh sb="3" eb="5">
      <t>デンゲン</t>
    </rPh>
    <phoneticPr fontId="2"/>
  </si>
  <si>
    <r>
      <t>当年度計画における</t>
    </r>
    <r>
      <rPr>
        <b/>
        <sz val="10"/>
        <color rgb="FFFF0000"/>
        <rFont val="ＭＳ Ｐ明朝"/>
        <family val="1"/>
        <charset val="128"/>
      </rPr>
      <t>都内</t>
    </r>
    <r>
      <rPr>
        <sz val="10"/>
        <rFont val="ＭＳ Ｐ明朝"/>
        <family val="1"/>
        <charset val="128"/>
      </rPr>
      <t>供給量</t>
    </r>
    <rPh sb="0" eb="3">
      <t>トウネンド</t>
    </rPh>
    <rPh sb="3" eb="5">
      <t>ケイカク</t>
    </rPh>
    <rPh sb="9" eb="11">
      <t>トナイ</t>
    </rPh>
    <rPh sb="11" eb="14">
      <t>キョウキュウリョウ</t>
    </rPh>
    <phoneticPr fontId="2"/>
  </si>
  <si>
    <t>電力供給量（千kWh）</t>
    <rPh sb="0" eb="2">
      <t>デンリョク</t>
    </rPh>
    <rPh sb="2" eb="4">
      <t>キョウキュウ</t>
    </rPh>
    <rPh sb="4" eb="5">
      <t>リョウ</t>
    </rPh>
    <rPh sb="6" eb="7">
      <t>セン</t>
    </rPh>
    <phoneticPr fontId="2"/>
  </si>
  <si>
    <t>新設再生可能エネルギー発電設備</t>
    <rPh sb="11" eb="15">
      <t>ハツデンセツビ</t>
    </rPh>
    <phoneticPr fontId="2"/>
  </si>
  <si>
    <r>
      <rPr>
        <b/>
        <sz val="10"/>
        <color rgb="FFFF0000"/>
        <rFont val="ＭＳ Ｐ明朝"/>
        <family val="1"/>
        <charset val="128"/>
      </rPr>
      <t>都内</t>
    </r>
    <r>
      <rPr>
        <b/>
        <sz val="10"/>
        <color rgb="FF00B050"/>
        <rFont val="ＭＳ Ｐ明朝"/>
        <family val="1"/>
        <charset val="128"/>
      </rPr>
      <t>に供給する電気の発電所について記載ください</t>
    </r>
    <rPh sb="0" eb="2">
      <t>トナイ</t>
    </rPh>
    <rPh sb="3" eb="5">
      <t>キョウキュウ</t>
    </rPh>
    <rPh sb="7" eb="9">
      <t>デンキ</t>
    </rPh>
    <rPh sb="10" eb="13">
      <t>ハツデンショ</t>
    </rPh>
    <rPh sb="17" eb="19">
      <t>キサイ</t>
    </rPh>
    <phoneticPr fontId="2"/>
  </si>
  <si>
    <r>
      <t>Ｂ２　本ページは公表されません。</t>
    </r>
    <r>
      <rPr>
        <b/>
        <sz val="11"/>
        <color rgb="FFFF0000"/>
        <rFont val="ＭＳ Ｐ明朝"/>
        <family val="1"/>
        <charset val="128"/>
      </rPr>
      <t>東京都内需要家へのメニュー別販売がない場合には本ページの記載は不要</t>
    </r>
    <r>
      <rPr>
        <b/>
        <sz val="11"/>
        <color rgb="FF00B050"/>
        <rFont val="ＭＳ Ｐ明朝"/>
        <family val="1"/>
        <charset val="128"/>
      </rPr>
      <t>です。</t>
    </r>
    <rPh sb="3" eb="4">
      <t>ホン</t>
    </rPh>
    <rPh sb="8" eb="10">
      <t>コウヒョウ</t>
    </rPh>
    <phoneticPr fontId="2"/>
  </si>
  <si>
    <t>長期的目標年度（2030年度）の
利用量</t>
    <rPh sb="0" eb="2">
      <t>チョウキ</t>
    </rPh>
    <rPh sb="2" eb="3">
      <t>テキ</t>
    </rPh>
    <rPh sb="3" eb="5">
      <t>モクヒョウ</t>
    </rPh>
    <rPh sb="5" eb="7">
      <t>ネンド</t>
    </rPh>
    <rPh sb="12" eb="13">
      <t>ネン</t>
    </rPh>
    <rPh sb="13" eb="14">
      <t>ド</t>
    </rPh>
    <rPh sb="17" eb="19">
      <t>リヨウ</t>
    </rPh>
    <rPh sb="19" eb="20">
      <t>リョウ</t>
    </rPh>
    <phoneticPr fontId="2"/>
  </si>
  <si>
    <t>第１号様式　その１</t>
    <rPh sb="0" eb="1">
      <t>ダイ</t>
    </rPh>
    <rPh sb="2" eb="5">
      <t>ゴウヨウシキ</t>
    </rPh>
    <phoneticPr fontId="2"/>
  </si>
  <si>
    <t>第１号様式　その２</t>
    <phoneticPr fontId="2"/>
  </si>
  <si>
    <t>第１号様式　その３（１）</t>
    <phoneticPr fontId="2"/>
  </si>
  <si>
    <t>第１号様式　その３（２）</t>
    <phoneticPr fontId="2"/>
  </si>
  <si>
    <t>第１号様式　その４</t>
    <phoneticPr fontId="2"/>
  </si>
  <si>
    <t>第１号様式　その５</t>
    <phoneticPr fontId="2"/>
  </si>
  <si>
    <t>ホームページのメニュー紹介URL</t>
    <phoneticPr fontId="2"/>
  </si>
  <si>
    <r>
      <t>(単位　kg-CO</t>
    </r>
    <r>
      <rPr>
        <vertAlign val="subscript"/>
        <sz val="10"/>
        <rFont val="ＭＳ Ｐ明朝"/>
        <family val="1"/>
        <charset val="128"/>
      </rPr>
      <t>2</t>
    </r>
    <r>
      <rPr>
        <sz val="10"/>
        <rFont val="ＭＳ Ｐ明朝"/>
        <family val="1"/>
        <charset val="128"/>
      </rPr>
      <t>/kWh)</t>
    </r>
    <phoneticPr fontId="2"/>
  </si>
  <si>
    <r>
      <t>（１）　CO</t>
    </r>
    <r>
      <rPr>
        <vertAlign val="subscript"/>
        <sz val="10"/>
        <rFont val="ＭＳ Ｐ明朝"/>
        <family val="1"/>
        <charset val="128"/>
      </rPr>
      <t>2</t>
    </r>
    <r>
      <rPr>
        <sz val="10"/>
        <rFont val="ＭＳ Ｐ明朝"/>
        <family val="1"/>
        <charset val="128"/>
      </rPr>
      <t>排出係数の削減目標（基礎排出係数）</t>
    </r>
    <rPh sb="7" eb="9">
      <t>ハイシュツ</t>
    </rPh>
    <rPh sb="12" eb="14">
      <t>サクゲン</t>
    </rPh>
    <rPh sb="14" eb="16">
      <t>モクヒョウ</t>
    </rPh>
    <rPh sb="17" eb="19">
      <t>キソ</t>
    </rPh>
    <rPh sb="19" eb="21">
      <t>ハイシュツ</t>
    </rPh>
    <rPh sb="21" eb="23">
      <t>ケイスウ</t>
    </rPh>
    <phoneticPr fontId="2"/>
  </si>
  <si>
    <r>
      <t>当年度</t>
    </r>
    <r>
      <rPr>
        <b/>
        <sz val="10"/>
        <color rgb="FFFF0000"/>
        <rFont val="ＭＳ Ｐ明朝"/>
        <family val="1"/>
        <charset val="128"/>
      </rPr>
      <t>都内</t>
    </r>
    <r>
      <rPr>
        <sz val="10"/>
        <rFont val="ＭＳ Ｐ明朝"/>
        <family val="1"/>
        <charset val="128"/>
      </rPr>
      <t>計画値</t>
    </r>
    <rPh sb="0" eb="3">
      <t>トウネンド</t>
    </rPh>
    <rPh sb="5" eb="7">
      <t>ケイカク</t>
    </rPh>
    <phoneticPr fontId="2"/>
  </si>
  <si>
    <r>
      <t>当年度の
CO</t>
    </r>
    <r>
      <rPr>
        <vertAlign val="subscript"/>
        <sz val="10"/>
        <rFont val="ＭＳ Ｐ明朝"/>
        <family val="1"/>
        <charset val="128"/>
      </rPr>
      <t>2</t>
    </r>
    <r>
      <rPr>
        <sz val="10"/>
        <rFont val="ＭＳ Ｐ明朝"/>
        <family val="1"/>
        <charset val="128"/>
      </rPr>
      <t>排出係数</t>
    </r>
    <rPh sb="0" eb="1">
      <t>トウ</t>
    </rPh>
    <rPh sb="1" eb="3">
      <t>ネンド</t>
    </rPh>
    <phoneticPr fontId="2"/>
  </si>
  <si>
    <r>
      <t>次年度の
CO</t>
    </r>
    <r>
      <rPr>
        <vertAlign val="subscript"/>
        <sz val="10"/>
        <rFont val="ＭＳ Ｐ明朝"/>
        <family val="1"/>
        <charset val="128"/>
      </rPr>
      <t>2</t>
    </r>
    <r>
      <rPr>
        <sz val="10"/>
        <rFont val="ＭＳ Ｐ明朝"/>
        <family val="1"/>
        <charset val="128"/>
      </rPr>
      <t>排出係数</t>
    </r>
    <rPh sb="0" eb="3">
      <t>ジネンド</t>
    </rPh>
    <rPh sb="1" eb="3">
      <t>ネンド</t>
    </rPh>
    <phoneticPr fontId="2"/>
  </si>
  <si>
    <r>
      <t>長期的目標年度（2030年度）のCO</t>
    </r>
    <r>
      <rPr>
        <vertAlign val="subscript"/>
        <sz val="9"/>
        <rFont val="ＭＳ Ｐ明朝"/>
        <family val="1"/>
        <charset val="128"/>
      </rPr>
      <t>2</t>
    </r>
    <r>
      <rPr>
        <sz val="9"/>
        <rFont val="ＭＳ Ｐ明朝"/>
        <family val="1"/>
        <charset val="128"/>
      </rPr>
      <t>排出係数</t>
    </r>
    <phoneticPr fontId="2"/>
  </si>
  <si>
    <r>
      <t>ホームページの</t>
    </r>
    <r>
      <rPr>
        <b/>
        <sz val="8"/>
        <color rgb="FFFF0000"/>
        <rFont val="ＭＳ Ｐ明朝"/>
        <family val="1"/>
        <charset val="128"/>
      </rPr>
      <t>メニュー紹介URL</t>
    </r>
    <phoneticPr fontId="2"/>
  </si>
  <si>
    <t>当年度および利用率は自動計算されます。</t>
    <phoneticPr fontId="2"/>
  </si>
  <si>
    <t>火力（石油・その他）</t>
    <rPh sb="0" eb="2">
      <t>カリョク</t>
    </rPh>
    <rPh sb="3" eb="5">
      <t>セキユ</t>
    </rPh>
    <rPh sb="8" eb="9">
      <t>タ</t>
    </rPh>
    <phoneticPr fontId="2"/>
  </si>
  <si>
    <t>水力（3万kW以上）</t>
    <rPh sb="7" eb="9">
      <t>イジョウ</t>
    </rPh>
    <phoneticPr fontId="2"/>
  </si>
  <si>
    <t>　</t>
    <phoneticPr fontId="2"/>
  </si>
  <si>
    <t>水力（3万kW未満）（非FIT）</t>
  </si>
  <si>
    <t>水力（3万kW未満）（非FIT）</t>
    <rPh sb="11" eb="12">
      <t>ヒ</t>
    </rPh>
    <phoneticPr fontId="2"/>
  </si>
  <si>
    <t>地熱（非FIT）</t>
    <rPh sb="3" eb="4">
      <t>ヒ</t>
    </rPh>
    <phoneticPr fontId="2"/>
  </si>
  <si>
    <t>太陽光（FIT）</t>
    <rPh sb="0" eb="3">
      <t>タイヨウコウ</t>
    </rPh>
    <phoneticPr fontId="12"/>
  </si>
  <si>
    <t>太陽光（非FIT）</t>
    <rPh sb="0" eb="3">
      <t>タイヨウコウ</t>
    </rPh>
    <rPh sb="4" eb="5">
      <t>ヒ</t>
    </rPh>
    <phoneticPr fontId="12"/>
  </si>
  <si>
    <t>風力（FIT）</t>
    <rPh sb="0" eb="2">
      <t>フウリョク</t>
    </rPh>
    <phoneticPr fontId="12"/>
  </si>
  <si>
    <t>風力（非FIT）</t>
    <rPh sb="0" eb="2">
      <t>フウリョク</t>
    </rPh>
    <phoneticPr fontId="12"/>
  </si>
  <si>
    <t>原子力</t>
    <rPh sb="0" eb="3">
      <t>ゲンシリョク</t>
    </rPh>
    <phoneticPr fontId="12"/>
  </si>
  <si>
    <t>火力（石炭）</t>
    <rPh sb="0" eb="2">
      <t>カリョク</t>
    </rPh>
    <rPh sb="3" eb="5">
      <t>セキタン</t>
    </rPh>
    <phoneticPr fontId="12"/>
  </si>
  <si>
    <t>火力（LNG）</t>
    <rPh sb="0" eb="2">
      <t>カリョク</t>
    </rPh>
    <phoneticPr fontId="12"/>
  </si>
  <si>
    <t>火力（石油・その他）</t>
    <rPh sb="0" eb="2">
      <t>カリョク</t>
    </rPh>
    <rPh sb="3" eb="5">
      <t>セキユ</t>
    </rPh>
    <rPh sb="8" eb="9">
      <t>タ</t>
    </rPh>
    <phoneticPr fontId="12"/>
  </si>
  <si>
    <t>卸取引所</t>
    <rPh sb="0" eb="1">
      <t>オロシ</t>
    </rPh>
    <rPh sb="1" eb="3">
      <t>トリヒキ</t>
    </rPh>
    <rPh sb="3" eb="4">
      <t>ジョ</t>
    </rPh>
    <phoneticPr fontId="12"/>
  </si>
  <si>
    <t>非火力</t>
    <rPh sb="0" eb="1">
      <t>ヒ</t>
    </rPh>
    <rPh sb="1" eb="3">
      <t>カリョク</t>
    </rPh>
    <phoneticPr fontId="12"/>
  </si>
  <si>
    <t>火力</t>
    <rPh sb="0" eb="2">
      <t>カリョク</t>
    </rPh>
    <phoneticPr fontId="12"/>
  </si>
  <si>
    <t>他社等調達</t>
    <rPh sb="0" eb="2">
      <t>タシャ</t>
    </rPh>
    <rPh sb="2" eb="3">
      <t>トウ</t>
    </rPh>
    <rPh sb="3" eb="5">
      <t>チョウタツ</t>
    </rPh>
    <phoneticPr fontId="12"/>
  </si>
  <si>
    <t>FIT電気</t>
    <rPh sb="3" eb="5">
      <t>デンキ</t>
    </rPh>
    <phoneticPr fontId="12"/>
  </si>
  <si>
    <t>水力（3万kW未満）（FIT）</t>
    <phoneticPr fontId="2"/>
  </si>
  <si>
    <t>地熱（FIT）</t>
    <phoneticPr fontId="2"/>
  </si>
  <si>
    <t>他社等調達</t>
    <rPh sb="0" eb="2">
      <t>タシャ</t>
    </rPh>
    <rPh sb="2" eb="3">
      <t>トウ</t>
    </rPh>
    <rPh sb="3" eb="5">
      <t>チョウタツ</t>
    </rPh>
    <phoneticPr fontId="2"/>
  </si>
  <si>
    <t>地熱（非FIT）</t>
    <phoneticPr fontId="2"/>
  </si>
  <si>
    <t>原子力</t>
  </si>
  <si>
    <t>火力（石油・その他）</t>
    <rPh sb="0" eb="2">
      <t>カリョク</t>
    </rPh>
    <rPh sb="8" eb="9">
      <t>タ</t>
    </rPh>
    <phoneticPr fontId="2"/>
  </si>
  <si>
    <r>
      <t>当年度</t>
    </r>
    <r>
      <rPr>
        <sz val="10"/>
        <rFont val="ＭＳ Ｐ明朝"/>
        <family val="1"/>
        <charset val="128"/>
      </rPr>
      <t>計画における</t>
    </r>
    <r>
      <rPr>
        <b/>
        <sz val="10"/>
        <color rgb="FFFF0000"/>
        <rFont val="ＭＳ Ｐ明朝"/>
        <family val="1"/>
        <charset val="128"/>
      </rPr>
      <t>都内</t>
    </r>
    <r>
      <rPr>
        <sz val="10"/>
        <rFont val="ＭＳ Ｐ明朝"/>
        <family val="1"/>
        <charset val="128"/>
      </rPr>
      <t>供給</t>
    </r>
    <rPh sb="9" eb="11">
      <t>トナイ</t>
    </rPh>
    <phoneticPr fontId="2"/>
  </si>
  <si>
    <t>非FIT再エネの電源種を細かく指定</t>
    <rPh sb="0" eb="1">
      <t>ヒ</t>
    </rPh>
    <rPh sb="4" eb="5">
      <t>サイ</t>
    </rPh>
    <rPh sb="8" eb="11">
      <t>デンゲンシュ</t>
    </rPh>
    <rPh sb="12" eb="13">
      <t>コマ</t>
    </rPh>
    <rPh sb="15" eb="17">
      <t>シテイ</t>
    </rPh>
    <phoneticPr fontId="2"/>
  </si>
  <si>
    <t>電源構成を指定しない</t>
    <rPh sb="0" eb="4">
      <t>デンゲンコウセイ</t>
    </rPh>
    <rPh sb="5" eb="7">
      <t>シテイ</t>
    </rPh>
    <phoneticPr fontId="2"/>
  </si>
  <si>
    <t>FIT/非FIT/非再エネの３区分で電源構成を指定</t>
    <rPh sb="4" eb="5">
      <t>ヒ</t>
    </rPh>
    <rPh sb="9" eb="10">
      <t>ヒ</t>
    </rPh>
    <rPh sb="10" eb="11">
      <t>サイ</t>
    </rPh>
    <rPh sb="15" eb="17">
      <t>クブン</t>
    </rPh>
    <rPh sb="18" eb="22">
      <t>デンゲンコウセイ</t>
    </rPh>
    <rPh sb="23" eb="25">
      <t>シテイ</t>
    </rPh>
    <phoneticPr fontId="2"/>
  </si>
  <si>
    <t>電源種を細かく指定</t>
    <rPh sb="0" eb="3">
      <t>デンゲンシュ</t>
    </rPh>
    <rPh sb="4" eb="5">
      <t>コマ</t>
    </rPh>
    <rPh sb="7" eb="9">
      <t>シテイ</t>
    </rPh>
    <phoneticPr fontId="2"/>
  </si>
  <si>
    <t>FIT</t>
    <phoneticPr fontId="2"/>
  </si>
  <si>
    <t>太陽光（FIT）</t>
    <rPh sb="0" eb="3">
      <t>タイヨウコウ</t>
    </rPh>
    <phoneticPr fontId="2"/>
  </si>
  <si>
    <t>太陽光（非FIT）</t>
    <rPh sb="0" eb="3">
      <t>タイヨウコウ</t>
    </rPh>
    <rPh sb="4" eb="5">
      <t>ヒ</t>
    </rPh>
    <phoneticPr fontId="2"/>
  </si>
  <si>
    <t>非再エネ</t>
    <rPh sb="0" eb="1">
      <t>ヒ</t>
    </rPh>
    <rPh sb="1" eb="2">
      <t>サイ</t>
    </rPh>
    <phoneticPr fontId="2"/>
  </si>
  <si>
    <t>風力（非FIT）</t>
    <rPh sb="3" eb="4">
      <t>ヒ</t>
    </rPh>
    <phoneticPr fontId="2"/>
  </si>
  <si>
    <t>風力（FIT）</t>
    <rPh sb="0" eb="2">
      <t>フウリョク</t>
    </rPh>
    <phoneticPr fontId="2"/>
  </si>
  <si>
    <t>水力（3万kW未満）（非FIT）</t>
    <phoneticPr fontId="2"/>
  </si>
  <si>
    <t>風力（非FIT）</t>
    <rPh sb="0" eb="2">
      <t>フウリョク</t>
    </rPh>
    <phoneticPr fontId="2"/>
  </si>
  <si>
    <t>水力（3万kW以上）（非FIT）</t>
    <phoneticPr fontId="2"/>
  </si>
  <si>
    <t>水力（3万kW未満）（FIT）</t>
  </si>
  <si>
    <t>地熱（FIT）</t>
  </si>
  <si>
    <t>卸取引所</t>
    <rPh sb="0" eb="1">
      <t>オロシ</t>
    </rPh>
    <rPh sb="1" eb="3">
      <t>トリヒキ</t>
    </rPh>
    <rPh sb="3" eb="4">
      <t>ジョ</t>
    </rPh>
    <phoneticPr fontId="2"/>
  </si>
  <si>
    <t>地熱（非FIT）</t>
  </si>
  <si>
    <t>再エネリスト</t>
    <rPh sb="0" eb="1">
      <t>サイ</t>
    </rPh>
    <phoneticPr fontId="2"/>
  </si>
  <si>
    <t>その他（非再エネ）</t>
    <rPh sb="2" eb="3">
      <t>タ</t>
    </rPh>
    <rPh sb="4" eb="5">
      <t>ヒ</t>
    </rPh>
    <rPh sb="5" eb="6">
      <t>サイ</t>
    </rPh>
    <phoneticPr fontId="12"/>
  </si>
  <si>
    <t>太陽光</t>
    <rPh sb="0" eb="3">
      <t>タイヨウコウ</t>
    </rPh>
    <phoneticPr fontId="12"/>
  </si>
  <si>
    <t>風力</t>
    <rPh sb="0" eb="2">
      <t>フウリョク</t>
    </rPh>
    <phoneticPr fontId="12"/>
  </si>
  <si>
    <t>地熱</t>
    <phoneticPr fontId="2"/>
  </si>
  <si>
    <t>他社から（再エネ）</t>
    <phoneticPr fontId="2"/>
  </si>
  <si>
    <t>2026年度以下</t>
  </si>
  <si>
    <t>極力削減</t>
  </si>
  <si>
    <t>株式会社サニックス資源開発グループ</t>
  </si>
  <si>
    <t>24年度比10%程度削減</t>
  </si>
  <si>
    <t>0.354程度</t>
  </si>
  <si>
    <t>前年度実績以上</t>
  </si>
  <si>
    <t>2024年度程度</t>
  </si>
  <si>
    <t>0.530以下</t>
  </si>
  <si>
    <t>0.162以下</t>
  </si>
  <si>
    <t>カナデビア株式会社</t>
  </si>
  <si>
    <t>2026年度以上</t>
  </si>
  <si>
    <t>2024年度未満</t>
  </si>
  <si>
    <t>極力増加</t>
  </si>
  <si>
    <t>Ａｘｐｏ　Ｊａｐａｎ株式会社</t>
  </si>
  <si>
    <t>九電ネクスト株式会社</t>
  </si>
  <si>
    <t>Ｂｏｏｏｓｔ株式会社</t>
  </si>
  <si>
    <t>同左</t>
  </si>
  <si>
    <t>北日本エネルギーホールディングス株式会社</t>
  </si>
  <si>
    <t>0.442以下</t>
  </si>
  <si>
    <t>再エネ日本電力株式会社</t>
  </si>
  <si>
    <t>株式会社ＧＲＥＥＮ　ＡＣＴＩＯＮ</t>
  </si>
  <si>
    <t>楽天モバイル株式会社</t>
  </si>
  <si>
    <t>株式会社ASSETIA</t>
  </si>
  <si>
    <t>株式会社クロスワン</t>
  </si>
  <si>
    <t>株式会社リージョン</t>
  </si>
  <si>
    <t>Ｓｕｓｔａｉｎｅｒｇｙ　Ｐｏｗｅｒ　Ｊａｐａｎ株式会社</t>
  </si>
  <si>
    <t>２０２４年度以下</t>
  </si>
  <si>
    <t>株式会社テラス</t>
  </si>
  <si>
    <t>つばさでんき株式会社</t>
  </si>
  <si>
    <t>ヒューリックエナジーソリューション株式会社</t>
  </si>
  <si>
    <t>株式会社Ａｒｉｇｈｔ</t>
  </si>
  <si>
    <t>株式会社フィックスパワー</t>
  </si>
  <si>
    <t>株式会社U-POWER GREEN MARKETING</t>
  </si>
  <si>
    <t>テレ・マーカーグループ株式会社</t>
  </si>
  <si>
    <t>ICT伊那みらいでんき株式会社</t>
  </si>
  <si>
    <t>当年度実績以下</t>
  </si>
  <si>
    <t>次年度実績以下</t>
  </si>
  <si>
    <t>Ｓａｉｌａｒ　Ｅｎｅｒｇｙ株式会社</t>
  </si>
  <si>
    <t>オールスターエナジー合同会社</t>
  </si>
  <si>
    <t>極力促進</t>
  </si>
  <si>
    <t>2025年度水準</t>
  </si>
  <si>
    <t>モルガン・スタンレー・キャピタル・グループ株式会社</t>
  </si>
  <si>
    <t>アークエルエナジー株式会社</t>
  </si>
  <si>
    <t>株式会社ＥＦでんき</t>
  </si>
  <si>
    <t>イワタニ北海道株式会社</t>
  </si>
  <si>
    <t>ユビ電株式会社</t>
  </si>
  <si>
    <t>Ｈａｒｔｒｅｅ　Ｐａｒｔｎｅｒｓ　Ｊａｐａｎ合同会社</t>
  </si>
  <si>
    <t>Ｄａｎｓｋｅ　Ｃｏｍｍｏｄｉｔｉｅｓ　Ｊａｐａｎ合同会社</t>
  </si>
  <si>
    <t>Ｐｕｒｅ　Ｅｎｅｒｇｙ株式会社</t>
  </si>
  <si>
    <t>ＸＴＸ　Ｍａｒｋｅｔｓ合同会社</t>
  </si>
  <si>
    <t>0.433以下</t>
  </si>
  <si>
    <t>最適でんき株式会社</t>
  </si>
  <si>
    <t>株式会社ＪＥＲＡグローバルマーケッツ</t>
  </si>
  <si>
    <t>株式会社ユーラスエナジーホールディングス</t>
  </si>
  <si>
    <t>検討</t>
  </si>
  <si>
    <t>株式会社ルミナス電力</t>
  </si>
  <si>
    <t>Ｍｉｒａｉつのエナジー株式会社</t>
  </si>
  <si>
    <t>株式会社ふるなび電力</t>
  </si>
  <si>
    <t>株式会社ツジデン</t>
  </si>
  <si>
    <t>株式会社ＲＵＴＩＬＥＡ</t>
  </si>
  <si>
    <t>久喜新電力株式会社</t>
  </si>
  <si>
    <t>沖縄セルラー電話株式会社</t>
  </si>
  <si>
    <t>株式会社イクロス</t>
  </si>
  <si>
    <t>株式会社オリエントシステム</t>
  </si>
  <si>
    <t>鹿追未来エネルギー株式会社</t>
  </si>
  <si>
    <t>ヘキサ・エネルギーサービス合同会社</t>
  </si>
  <si>
    <t>ヤマトエナジーマネジメント株式会社</t>
  </si>
  <si>
    <t>株式会社サントエナジーうえだ</t>
  </si>
  <si>
    <t>ＨｅＬＭ　Ａｇｇｒｅｇａｔｉｏｎ株式会社</t>
  </si>
  <si>
    <t>セーバー技研株式会社</t>
  </si>
  <si>
    <t>株式会社Ａ＆Ｔ　Ｐｏｗｅｒ　Ｓｏｌｕｔｉｏｎｓ</t>
  </si>
  <si>
    <t>Ｅｎｅｒｇｙ　Ｐａｙ合同会社</t>
  </si>
  <si>
    <t>株式会社Ｗｉｔｈみやざき</t>
  </si>
  <si>
    <t>株式会社リレー</t>
  </si>
  <si>
    <t>三菱マテリアル株式会社</t>
  </si>
  <si>
    <t>北海道再エネアグリゲーション株式会社</t>
  </si>
  <si>
    <t>パワープール株式会社</t>
  </si>
  <si>
    <t>株式会社Ｂ’ｓ　ＳＴＹＬＥ</t>
  </si>
  <si>
    <t>おきなわパワーＨＤ株式会社</t>
  </si>
  <si>
    <t>ブルースカイソーラー株式会社</t>
  </si>
  <si>
    <t>中泊リージョナルパワー株式会社</t>
  </si>
  <si>
    <t>燈・アンド・カンパニー株式会社</t>
  </si>
  <si>
    <t>静銀リース株式会社</t>
  </si>
  <si>
    <t>株式会社バランスハーツ</t>
  </si>
  <si>
    <t>株式会社スマートパワーシステム</t>
  </si>
  <si>
    <t>株式会社操電</t>
  </si>
  <si>
    <t>近畿住設株式会社</t>
  </si>
  <si>
    <t>Ｎｉｔｅｒｒａ電力株式会社</t>
  </si>
  <si>
    <t>株式会社パブリック電力</t>
  </si>
  <si>
    <t>産電ホールディングス株式会社</t>
  </si>
  <si>
    <t>ＧＭＯ家庭のコンパネ株式会社</t>
  </si>
  <si>
    <t>株式会社エネリンク</t>
  </si>
  <si>
    <t>いちかわクリーンエネルギー株式会社</t>
  </si>
  <si>
    <t>廿日市さくら電力株式会社</t>
  </si>
  <si>
    <t>リープトン発電事業株式会社</t>
  </si>
  <si>
    <t>ＭＩＲＡＲＴＨエナジーソリューションズ株式会社</t>
  </si>
  <si>
    <t>株式会社Ｈ．Ｅエナジー</t>
  </si>
  <si>
    <t>かしわパブリックエネルギー株式会社</t>
  </si>
  <si>
    <t>株式会社ｅ電力ソリューションズ</t>
  </si>
  <si>
    <t>日本風力開発株式会社</t>
  </si>
  <si>
    <t>ウーブン・バイ・トヨタ株式会社</t>
  </si>
  <si>
    <t>タイヨー商事株式会社</t>
  </si>
  <si>
    <t>株式会社今治あきない商社</t>
  </si>
  <si>
    <t>Ｒｅｉｖａｌｕｅ株式会社</t>
  </si>
  <si>
    <t>株式会社ＦＡＮ　Ｅｎｅｒｇｙ</t>
  </si>
  <si>
    <t>株式会社雪だるま電力</t>
  </si>
  <si>
    <t>株式会社Ｓｕｓｔｅｃｈ</t>
  </si>
  <si>
    <t>ＬＯＨＡＳ株式会社</t>
  </si>
  <si>
    <t>ＰＰＴエナジートレーディング株式会社</t>
  </si>
  <si>
    <t>合同会社ＳｉｇｎａｌＫ</t>
  </si>
  <si>
    <t>0.730程度</t>
  </si>
  <si>
    <r>
      <t>2025年度提出CO</t>
    </r>
    <r>
      <rPr>
        <sz val="6"/>
        <rFont val="游ゴシック"/>
        <family val="3"/>
        <charset val="128"/>
      </rPr>
      <t>2</t>
    </r>
    <r>
      <rPr>
        <sz val="11"/>
        <rFont val="ＭＳ Ｐゴシック"/>
        <family val="3"/>
        <charset val="128"/>
      </rPr>
      <t>排出係数目標</t>
    </r>
    <rPh sb="4" eb="6">
      <t>ネンド</t>
    </rPh>
    <rPh sb="6" eb="8">
      <t>テイシュツ</t>
    </rPh>
    <rPh sb="11" eb="13">
      <t>ハイシュツ</t>
    </rPh>
    <rPh sb="13" eb="15">
      <t>ケイスウ</t>
    </rPh>
    <rPh sb="15" eb="17">
      <t>モクヒョウ</t>
    </rPh>
    <phoneticPr fontId="17"/>
  </si>
  <si>
    <t>2025年度提出再エネ目標</t>
    <rPh sb="4" eb="6">
      <t>ネンド</t>
    </rPh>
    <rPh sb="6" eb="8">
      <t>テイシュツ</t>
    </rPh>
    <rPh sb="8" eb="9">
      <t>サイ</t>
    </rPh>
    <rPh sb="11" eb="13">
      <t>モクヒョウ</t>
    </rPh>
    <phoneticPr fontId="17"/>
  </si>
  <si>
    <t>2025年度提出未利用エネ目標</t>
    <rPh sb="4" eb="6">
      <t>ネンド</t>
    </rPh>
    <rPh sb="6" eb="8">
      <t>テイシュツ</t>
    </rPh>
    <rPh sb="8" eb="11">
      <t>ミリヨウ</t>
    </rPh>
    <rPh sb="13" eb="15">
      <t>モクヒョウ</t>
    </rPh>
    <phoneticPr fontId="17"/>
  </si>
  <si>
    <t>2026年度更新済み</t>
    <rPh sb="4" eb="6">
      <t>ネンド</t>
    </rPh>
    <rPh sb="6" eb="9">
      <t>コウシンズ</t>
    </rPh>
    <phoneticPr fontId="17"/>
  </si>
  <si>
    <t>A0939</t>
  </si>
  <si>
    <t>A0940</t>
  </si>
  <si>
    <t>A0941</t>
  </si>
  <si>
    <t>A0942</t>
  </si>
  <si>
    <t>A0943</t>
  </si>
  <si>
    <t>A0944</t>
  </si>
  <si>
    <t>A0945</t>
  </si>
  <si>
    <t>A0946</t>
  </si>
  <si>
    <t>A0947</t>
  </si>
  <si>
    <t>A0948</t>
  </si>
  <si>
    <t>A0949</t>
  </si>
  <si>
    <t>A0950</t>
  </si>
  <si>
    <t>A0951</t>
  </si>
  <si>
    <t>A0952</t>
  </si>
  <si>
    <t>A0953</t>
  </si>
  <si>
    <t>A0954</t>
  </si>
  <si>
    <t>A0955</t>
  </si>
  <si>
    <t>A0956</t>
  </si>
  <si>
    <t>A0957</t>
  </si>
  <si>
    <t>A0958</t>
  </si>
  <si>
    <t>A0959</t>
  </si>
  <si>
    <t>A0960</t>
  </si>
  <si>
    <t>A0961</t>
  </si>
  <si>
    <t>A0962</t>
  </si>
  <si>
    <t>A0963</t>
  </si>
  <si>
    <t>A0964</t>
  </si>
  <si>
    <t>A0965</t>
  </si>
  <si>
    <t>A0966</t>
  </si>
  <si>
    <t>A0967</t>
  </si>
  <si>
    <t>A0968</t>
  </si>
  <si>
    <t>A0969</t>
  </si>
  <si>
    <t>A0970</t>
  </si>
  <si>
    <t>A0971</t>
  </si>
  <si>
    <t>A0972</t>
  </si>
  <si>
    <t>A0973</t>
  </si>
  <si>
    <t>A0974</t>
  </si>
  <si>
    <t>A0975</t>
  </si>
  <si>
    <t>A0976</t>
  </si>
  <si>
    <t>A0977</t>
  </si>
  <si>
    <t>A0978</t>
  </si>
  <si>
    <t>A0979</t>
  </si>
  <si>
    <t>A0980</t>
  </si>
  <si>
    <t>A0981</t>
  </si>
  <si>
    <t>A0982</t>
  </si>
  <si>
    <t>A0983</t>
  </si>
  <si>
    <t>A0984</t>
  </si>
  <si>
    <t>A0985</t>
  </si>
  <si>
    <t>A0986</t>
  </si>
  <si>
    <t>A0987</t>
  </si>
  <si>
    <t>A0988</t>
  </si>
  <si>
    <t>A0989</t>
  </si>
  <si>
    <t>A0990</t>
  </si>
  <si>
    <t>その他（非再エネ）</t>
    <rPh sb="2" eb="3">
      <t>タ</t>
    </rPh>
    <rPh sb="4" eb="5">
      <t>ヒ</t>
    </rPh>
    <rPh sb="5" eb="6">
      <t>サイ</t>
    </rPh>
    <phoneticPr fontId="2"/>
  </si>
  <si>
    <t>電源種入力要否フラグ</t>
    <rPh sb="0" eb="3">
      <t>デンゲンシュ</t>
    </rPh>
    <rPh sb="3" eb="5">
      <t>ニュウリョク</t>
    </rPh>
    <rPh sb="5" eb="7">
      <t>ヨウヒ</t>
    </rPh>
    <phoneticPr fontId="2"/>
  </si>
  <si>
    <t>供給合計</t>
    <phoneticPr fontId="2"/>
  </si>
  <si>
    <t>FIT合計</t>
    <rPh sb="3" eb="5">
      <t>ゴウケイ</t>
    </rPh>
    <phoneticPr fontId="12"/>
  </si>
  <si>
    <t>Ver_2026_0</t>
    <phoneticPr fontId="2"/>
  </si>
  <si>
    <t>メニューL</t>
    <phoneticPr fontId="2"/>
  </si>
  <si>
    <t>メニュー
M</t>
    <phoneticPr fontId="2"/>
  </si>
  <si>
    <t>メニューN</t>
    <phoneticPr fontId="2"/>
  </si>
  <si>
    <t>メニューO</t>
    <phoneticPr fontId="2"/>
  </si>
  <si>
    <t>メニューP</t>
    <phoneticPr fontId="2"/>
  </si>
  <si>
    <t>メニュー
Q</t>
    <phoneticPr fontId="2"/>
  </si>
  <si>
    <t>メニューR</t>
    <phoneticPr fontId="2"/>
  </si>
  <si>
    <t>メニューQ</t>
    <phoneticPr fontId="2"/>
  </si>
  <si>
    <t>メニューS</t>
    <phoneticPr fontId="2"/>
  </si>
  <si>
    <t>メニュー
N</t>
    <phoneticPr fontId="2"/>
  </si>
  <si>
    <t>メニュー
R</t>
    <phoneticPr fontId="2"/>
  </si>
  <si>
    <t>メニューM</t>
    <phoneticPr fontId="2"/>
  </si>
  <si>
    <t>メニューT</t>
    <phoneticPr fontId="2"/>
  </si>
  <si>
    <t>メニューU</t>
    <phoneticPr fontId="2"/>
  </si>
  <si>
    <t>メニューV</t>
    <phoneticPr fontId="2"/>
  </si>
  <si>
    <t>メニューX</t>
    <phoneticPr fontId="2"/>
  </si>
  <si>
    <t>メニューY</t>
    <phoneticPr fontId="2"/>
  </si>
  <si>
    <t>メニューZ</t>
    <phoneticPr fontId="2"/>
  </si>
  <si>
    <t>メニューW</t>
    <phoneticPr fontId="2"/>
  </si>
  <si>
    <t>未利用エネルギー</t>
    <phoneticPr fontId="2"/>
  </si>
  <si>
    <t>水力（3万kW以上）（非FIT）</t>
    <rPh sb="7" eb="9">
      <t>イジョウ</t>
    </rPh>
    <phoneticPr fontId="2"/>
  </si>
  <si>
    <t>新設再エネリスト</t>
    <rPh sb="0" eb="2">
      <t>シンセツ</t>
    </rPh>
    <rPh sb="2" eb="3">
      <t>サイ</t>
    </rPh>
    <phoneticPr fontId="2"/>
  </si>
  <si>
    <t>発電に用いるエネルギーの種別（FIT又はFIPの認定）</t>
    <rPh sb="0" eb="2">
      <t>ハツデン</t>
    </rPh>
    <rPh sb="3" eb="4">
      <t>モチ</t>
    </rPh>
    <rPh sb="12" eb="14">
      <t>シュベツ</t>
    </rPh>
    <rPh sb="18" eb="19">
      <t>マタ</t>
    </rPh>
    <rPh sb="24" eb="26">
      <t>ニンテイ</t>
    </rPh>
    <phoneticPr fontId="2"/>
  </si>
  <si>
    <t>FIP</t>
  </si>
  <si>
    <t>非FIT非FIP</t>
    <phoneticPr fontId="2"/>
  </si>
  <si>
    <t>＜H列：電源種プルダウン２（非再エネ）＞</t>
    <rPh sb="2" eb="3">
      <t>レツ</t>
    </rPh>
    <rPh sb="4" eb="7">
      <t>デンゲンシュ</t>
    </rPh>
    <rPh sb="14" eb="15">
      <t>ヒ</t>
    </rPh>
    <rPh sb="15" eb="16">
      <t>サイ</t>
    </rPh>
    <phoneticPr fontId="2"/>
  </si>
  <si>
    <t>＜H列：電源種プルダウン２（水力（3万kW以上)）＞</t>
    <rPh sb="2" eb="3">
      <t>レツ</t>
    </rPh>
    <rPh sb="4" eb="7">
      <t>デンゲンシュ</t>
    </rPh>
    <rPh sb="14" eb="16">
      <t>スイリョク</t>
    </rPh>
    <rPh sb="18" eb="19">
      <t>マン</t>
    </rPh>
    <rPh sb="21" eb="23">
      <t>イジョウ</t>
    </rPh>
    <phoneticPr fontId="2"/>
  </si>
  <si>
    <t>＜H列：電源種プルダウン２（再エネ電源）＞</t>
    <rPh sb="2" eb="3">
      <t>レツ</t>
    </rPh>
    <rPh sb="4" eb="7">
      <t>デンゲンシュ</t>
    </rPh>
    <rPh sb="14" eb="15">
      <t>サイ</t>
    </rPh>
    <rPh sb="17" eb="19">
      <t>デンゲン</t>
    </rPh>
    <phoneticPr fontId="2"/>
  </si>
  <si>
    <t>太陽光</t>
    <phoneticPr fontId="2"/>
  </si>
  <si>
    <t>風力</t>
    <phoneticPr fontId="2"/>
  </si>
  <si>
    <t>他社から（FIT）</t>
    <rPh sb="0" eb="2">
      <t>タシャ</t>
    </rPh>
    <phoneticPr fontId="2"/>
  </si>
  <si>
    <t>電源構成 (FITの認定の有無)</t>
    <phoneticPr fontId="2"/>
  </si>
  <si>
    <t>▼メニュー電源構成の指定方法を選択してください</t>
    <rPh sb="5" eb="9">
      <t>デンゲンコウセイ</t>
    </rPh>
    <rPh sb="10" eb="12">
      <t>シテイ</t>
    </rPh>
    <rPh sb="12" eb="14">
      <t>ホウホウ</t>
    </rPh>
    <rPh sb="15" eb="17">
      <t>センタク</t>
    </rPh>
    <phoneticPr fontId="2"/>
  </si>
  <si>
    <t>電源構成を指定しない</t>
    <rPh sb="0" eb="4">
      <t>デンゲンコウセイ</t>
    </rPh>
    <rPh sb="5" eb="7">
      <t>シテイ</t>
    </rPh>
    <phoneticPr fontId="12"/>
  </si>
  <si>
    <t>FIT/非FIT/非再エネの３区分で電源構成を指定</t>
    <rPh sb="4" eb="5">
      <t>ヒ</t>
    </rPh>
    <rPh sb="9" eb="10">
      <t>ヒ</t>
    </rPh>
    <rPh sb="10" eb="11">
      <t>サイ</t>
    </rPh>
    <rPh sb="15" eb="17">
      <t>クブン</t>
    </rPh>
    <rPh sb="18" eb="22">
      <t>デンゲンコウセイ</t>
    </rPh>
    <rPh sb="23" eb="25">
      <t>シテイ</t>
    </rPh>
    <phoneticPr fontId="12"/>
  </si>
  <si>
    <t>非FIT再エネの電源種を細かく指定</t>
    <rPh sb="0" eb="1">
      <t>ヒ</t>
    </rPh>
    <rPh sb="4" eb="5">
      <t>サイ</t>
    </rPh>
    <rPh sb="8" eb="11">
      <t>デンゲンシュ</t>
    </rPh>
    <rPh sb="12" eb="13">
      <t>コマ</t>
    </rPh>
    <rPh sb="15" eb="17">
      <t>シテイ</t>
    </rPh>
    <phoneticPr fontId="12"/>
  </si>
  <si>
    <t>再エネの電源種を細かく指定</t>
    <rPh sb="0" eb="1">
      <t>サイ</t>
    </rPh>
    <rPh sb="4" eb="7">
      <t>デンゲンシュ</t>
    </rPh>
    <rPh sb="8" eb="9">
      <t>コマ</t>
    </rPh>
    <rPh sb="11" eb="13">
      <t>シテイ</t>
    </rPh>
    <phoneticPr fontId="12"/>
  </si>
  <si>
    <t>電源種を細かく指定</t>
    <rPh sb="0" eb="3">
      <t>デンゲンシュ</t>
    </rPh>
    <rPh sb="4" eb="5">
      <t>コマ</t>
    </rPh>
    <rPh sb="7" eb="9">
      <t>シテイ</t>
    </rPh>
    <phoneticPr fontId="12"/>
  </si>
  <si>
    <t>バイオマス（非FIT）</t>
    <phoneticPr fontId="2"/>
  </si>
  <si>
    <t>バイオマス（FIT）</t>
    <phoneticPr fontId="2"/>
  </si>
  <si>
    <t>バイオマス（非FIT）</t>
    <rPh sb="6" eb="7">
      <t>ヒ</t>
    </rPh>
    <phoneticPr fontId="2"/>
  </si>
  <si>
    <t>水力（3万kW未満）（非FIT）</t>
    <rPh sb="11" eb="12">
      <t>ヒ</t>
    </rPh>
    <phoneticPr fontId="12"/>
  </si>
  <si>
    <t>水力（3万kW以上）（非FIT）</t>
  </si>
  <si>
    <t>地熱（非FIT）</t>
    <rPh sb="3" eb="4">
      <t>ヒ</t>
    </rPh>
    <phoneticPr fontId="12"/>
  </si>
  <si>
    <t>他社から（FIT）</t>
    <rPh sb="0" eb="2">
      <t>タシャ</t>
    </rPh>
    <phoneticPr fontId="12"/>
  </si>
  <si>
    <t>非再エネ</t>
    <rPh sb="0" eb="1">
      <t>ヒ</t>
    </rPh>
    <rPh sb="1" eb="2">
      <t>サイ</t>
    </rPh>
    <phoneticPr fontId="12"/>
  </si>
  <si>
    <t>バイオマス（FIT）</t>
    <phoneticPr fontId="12"/>
  </si>
  <si>
    <t>バイオマス（非FIT）</t>
    <rPh sb="6" eb="7">
      <t>ヒ</t>
    </rPh>
    <phoneticPr fontId="12"/>
  </si>
  <si>
    <t>バイオマス</t>
    <phoneticPr fontId="2"/>
  </si>
  <si>
    <t>※左記の連絡先は公表されません。
書類作成者の連絡先（なるべく担当者名まで）を記載してください。</t>
    <phoneticPr fontId="2"/>
  </si>
  <si>
    <t>新設再生可能エネルギー
利用率</t>
    <phoneticPr fontId="2"/>
  </si>
  <si>
    <t>再エネ証書かつ再エネ電源（％）</t>
    <phoneticPr fontId="2"/>
  </si>
  <si>
    <t>メニューZ</t>
  </si>
  <si>
    <t>メニューY</t>
  </si>
  <si>
    <t>メニューX</t>
  </si>
  <si>
    <t>メニューW</t>
  </si>
  <si>
    <t>メニューV</t>
  </si>
  <si>
    <t>メニューU</t>
  </si>
  <si>
    <t>メニューT</t>
  </si>
  <si>
    <t>メニューS</t>
  </si>
  <si>
    <t>メニューR</t>
  </si>
  <si>
    <t>メニューQ</t>
  </si>
  <si>
    <t>メニューP</t>
  </si>
  <si>
    <t>メニューO</t>
  </si>
  <si>
    <t>メニューN</t>
  </si>
  <si>
    <t>メニューM</t>
  </si>
  <si>
    <t>メニューL</t>
  </si>
  <si>
    <t>メニューK</t>
  </si>
  <si>
    <t>メニューJ</t>
  </si>
  <si>
    <t>メニューI</t>
  </si>
  <si>
    <t>メニューH</t>
  </si>
  <si>
    <t>メニューG</t>
  </si>
  <si>
    <t>メニューF</t>
  </si>
  <si>
    <t>メニューE</t>
  </si>
  <si>
    <t>メニューD</t>
  </si>
  <si>
    <t>メニューC</t>
  </si>
  <si>
    <t>メニューB</t>
  </si>
  <si>
    <t>家庭向け販売</t>
    <rPh sb="0" eb="2">
      <t>カテイ</t>
    </rPh>
    <rPh sb="2" eb="3">
      <t>ム</t>
    </rPh>
    <rPh sb="4" eb="6">
      <t>ハンバイ</t>
    </rPh>
    <phoneticPr fontId="2"/>
  </si>
  <si>
    <t>低圧</t>
    <rPh sb="0" eb="2">
      <t>テイアツ</t>
    </rPh>
    <phoneticPr fontId="2"/>
  </si>
  <si>
    <t>特高</t>
    <rPh sb="0" eb="2">
      <t>トッコウ</t>
    </rPh>
    <phoneticPr fontId="2"/>
  </si>
  <si>
    <t>再エネ率</t>
    <rPh sb="0" eb="1">
      <t>サイ</t>
    </rPh>
    <rPh sb="3" eb="4">
      <t>リツ</t>
    </rPh>
    <phoneticPr fontId="2"/>
  </si>
  <si>
    <t>商品名</t>
    <rPh sb="0" eb="3">
      <t>ショウヒンメイ</t>
    </rPh>
    <phoneticPr fontId="2"/>
  </si>
  <si>
    <t>希望する</t>
    <rPh sb="0" eb="2">
      <t>キボウ</t>
    </rPh>
    <phoneticPr fontId="2"/>
  </si>
  <si>
    <t>＜プルダウン＞</t>
    <phoneticPr fontId="2"/>
  </si>
  <si>
    <t>事業者向け販売</t>
    <rPh sb="0" eb="2">
      <t>ジギョウ</t>
    </rPh>
    <rPh sb="2" eb="3">
      <t>シャ</t>
    </rPh>
    <rPh sb="3" eb="4">
      <t>ム</t>
    </rPh>
    <rPh sb="5" eb="7">
      <t>ハンバイ</t>
    </rPh>
    <phoneticPr fontId="2"/>
  </si>
  <si>
    <t>＜B列：100%メニュー掲載希望プルダウン＞</t>
    <rPh sb="2" eb="3">
      <t>レツ</t>
    </rPh>
    <rPh sb="12" eb="14">
      <t>ケイサイ</t>
    </rPh>
    <rPh sb="14" eb="16">
      <t>キボウ</t>
    </rPh>
    <phoneticPr fontId="2"/>
  </si>
  <si>
    <t>B3</t>
    <phoneticPr fontId="2"/>
  </si>
  <si>
    <t>再エネメニューの特徴（100字以内）</t>
    <rPh sb="0" eb="1">
      <t>サイ</t>
    </rPh>
    <rPh sb="8" eb="10">
      <t>トクチョウ</t>
    </rPh>
    <rPh sb="14" eb="15">
      <t>ジ</t>
    </rPh>
    <rPh sb="15" eb="17">
      <t>イナイ</t>
    </rPh>
    <phoneticPr fontId="2"/>
  </si>
  <si>
    <t>URL</t>
    <phoneticPr fontId="2"/>
  </si>
  <si>
    <t>本ページに記載された場合、これらの内容を都ＨＰに掲載することに同意したと判断いたします。また、再エネ100％メニューを要件とする補助金を検討中の方へ情報提供する場合がございます。</t>
    <rPh sb="0" eb="1">
      <t>ホン</t>
    </rPh>
    <rPh sb="5" eb="7">
      <t>キサイ</t>
    </rPh>
    <rPh sb="10" eb="12">
      <t>バアイ</t>
    </rPh>
    <rPh sb="17" eb="19">
      <t>ナイヨウ</t>
    </rPh>
    <rPh sb="20" eb="21">
      <t>ト</t>
    </rPh>
    <rPh sb="24" eb="26">
      <t>ケイサイ</t>
    </rPh>
    <rPh sb="31" eb="33">
      <t>ドウイ</t>
    </rPh>
    <rPh sb="36" eb="38">
      <t>ハンダン</t>
    </rPh>
    <rPh sb="47" eb="48">
      <t>サイ</t>
    </rPh>
    <rPh sb="59" eb="61">
      <t>ヨウケン</t>
    </rPh>
    <rPh sb="64" eb="67">
      <t>ホジョキン</t>
    </rPh>
    <rPh sb="68" eb="71">
      <t>ケントウチュウ</t>
    </rPh>
    <rPh sb="72" eb="73">
      <t>カタ</t>
    </rPh>
    <rPh sb="74" eb="76">
      <t>ジョウホウ</t>
    </rPh>
    <rPh sb="76" eb="78">
      <t>テイキョウ</t>
    </rPh>
    <rPh sb="80" eb="82">
      <t>バアイ</t>
    </rPh>
    <phoneticPr fontId="2"/>
  </si>
  <si>
    <t>事業者・家庭向け
再エネ100%メニュー
紹介ページの掲載希望</t>
    <rPh sb="21" eb="23">
      <t>ショウカイ</t>
    </rPh>
    <phoneticPr fontId="2"/>
  </si>
  <si>
    <t>第１号様式　添付資料</t>
    <rPh sb="6" eb="10">
      <t>テンプシリョウ</t>
    </rPh>
    <phoneticPr fontId="2"/>
  </si>
  <si>
    <t>任意</t>
    <rPh sb="0" eb="2">
      <t>ニンイ</t>
    </rPh>
    <phoneticPr fontId="2"/>
  </si>
  <si>
    <t>再エネ１００％メニュー紹介ページへの掲載情報</t>
    <rPh sb="0" eb="1">
      <t>サイ</t>
    </rPh>
    <rPh sb="11" eb="13">
      <t>ショウカイ</t>
    </rPh>
    <rPh sb="18" eb="20">
      <t>ケイサイ</t>
    </rPh>
    <rPh sb="20" eb="22">
      <t>ジョウホウ</t>
    </rPh>
    <phoneticPr fontId="2"/>
  </si>
  <si>
    <t>新規受付
（令和8年7月31日現在）</t>
    <rPh sb="0" eb="4">
      <t>シンキウケツケ</t>
    </rPh>
    <rPh sb="6" eb="8">
      <t>レイワ</t>
    </rPh>
    <rPh sb="9" eb="10">
      <t>ネン</t>
    </rPh>
    <rPh sb="11" eb="12">
      <t>ガツ</t>
    </rPh>
    <rPh sb="14" eb="15">
      <t>ニチ</t>
    </rPh>
    <rPh sb="15" eb="17">
      <t>ゲンザイ</t>
    </rPh>
    <phoneticPr fontId="2"/>
  </si>
  <si>
    <r>
      <rPr>
        <b/>
        <sz val="10"/>
        <rFont val="ＭＳ Ｐゴシック"/>
        <family val="3"/>
        <charset val="128"/>
      </rPr>
      <t>担当者の電話番号（非公表）</t>
    </r>
    <r>
      <rPr>
        <sz val="10"/>
        <rFont val="ＭＳ Ｐゴシック"/>
        <family val="3"/>
        <charset val="128"/>
      </rPr>
      <t xml:space="preserve">
（補助金の審査担当より、照会を
させていただく場合がございます。）</t>
    </r>
    <rPh sb="0" eb="3">
      <t>タントウシャ</t>
    </rPh>
    <rPh sb="4" eb="6">
      <t>デンワ</t>
    </rPh>
    <rPh sb="6" eb="8">
      <t>バンゴウ</t>
    </rPh>
    <rPh sb="9" eb="10">
      <t>ヒ</t>
    </rPh>
    <rPh sb="10" eb="12">
      <t>コウヒョウ</t>
    </rPh>
    <rPh sb="15" eb="18">
      <t>ホジョキン</t>
    </rPh>
    <rPh sb="19" eb="21">
      <t>シンサ</t>
    </rPh>
    <rPh sb="21" eb="23">
      <t>タントウ</t>
    </rPh>
    <rPh sb="26" eb="28">
      <t>ショウカイ</t>
    </rPh>
    <rPh sb="37" eb="39">
      <t>バアイ</t>
    </rPh>
    <phoneticPr fontId="2"/>
  </si>
  <si>
    <r>
      <t>Ｂ３　本ページに記載されたメニューについては、都内の事業者・一般家庭の方が購入できる再エネメニュー紹介ページに記載されます。</t>
    </r>
    <r>
      <rPr>
        <b/>
        <sz val="11"/>
        <color rgb="FFFF0000"/>
        <rFont val="ＭＳ Ｐ明朝"/>
        <family val="1"/>
        <charset val="128"/>
      </rPr>
      <t>記載は任意です。</t>
    </r>
    <rPh sb="8" eb="10">
      <t>キサイ</t>
    </rPh>
    <rPh sb="23" eb="25">
      <t>トナイ</t>
    </rPh>
    <rPh sb="26" eb="29">
      <t>ジギョウシャ</t>
    </rPh>
    <rPh sb="30" eb="32">
      <t>イッパン</t>
    </rPh>
    <rPh sb="32" eb="34">
      <t>カテイ</t>
    </rPh>
    <rPh sb="35" eb="36">
      <t>ホウ</t>
    </rPh>
    <rPh sb="37" eb="39">
      <t>コウニュウ</t>
    </rPh>
    <rPh sb="42" eb="43">
      <t>サイ</t>
    </rPh>
    <rPh sb="49" eb="51">
      <t>ショウカイ</t>
    </rPh>
    <rPh sb="55" eb="57">
      <t>キサイ</t>
    </rPh>
    <rPh sb="62" eb="64">
      <t>キサイ</t>
    </rPh>
    <rPh sb="65" eb="67">
      <t>ニンイ</t>
    </rPh>
    <phoneticPr fontId="2"/>
  </si>
  <si>
    <t>他社から（非FIT再エネ）</t>
    <phoneticPr fontId="2"/>
  </si>
  <si>
    <t>他社から（非FIT再エネ）</t>
    <phoneticPr fontId="12"/>
  </si>
  <si>
    <t>非FIT再エネ</t>
    <phoneticPr fontId="2"/>
  </si>
  <si>
    <t>ガイドライン入力方法編3ページを参照ください。</t>
  </si>
  <si>
    <t>ガイドライン入力方法編4～5ページを参照ください。</t>
    <phoneticPr fontId="2"/>
  </si>
  <si>
    <t>ガイドライン入力方法編9～11ページを参照ください。</t>
    <phoneticPr fontId="2"/>
  </si>
  <si>
    <t>ガイドライン入力方法編16～19ページを参照ください。</t>
    <phoneticPr fontId="2"/>
  </si>
  <si>
    <t>ガイドライン入力方法編20～22ページを参照ください。</t>
    <phoneticPr fontId="2"/>
  </si>
  <si>
    <t>ガイドライン入力方法編23～31ページを参照ください。</t>
    <phoneticPr fontId="2"/>
  </si>
  <si>
    <t>ガイドライン入力方法編32ページを参照ください。</t>
    <phoneticPr fontId="2"/>
  </si>
  <si>
    <t>ガイドライン入力方法編33～34ページを参照ください。</t>
    <phoneticPr fontId="2"/>
  </si>
  <si>
    <t>ガイドライン入力方法編35～36ページを参照ください。</t>
    <phoneticPr fontId="2"/>
  </si>
  <si>
    <t>ガイドライン入力方法編12～15ページを参照ください。</t>
    <phoneticPr fontId="2"/>
  </si>
  <si>
    <t>ガイドライン入力方法編6～8ぺージを参照ください。</t>
    <phoneticPr fontId="2"/>
  </si>
  <si>
    <t>その３（計画書）発電所番号</t>
    <rPh sb="4" eb="7">
      <t>ケイカクショ</t>
    </rPh>
    <rPh sb="8" eb="11">
      <t>ハツデンショ</t>
    </rPh>
    <rPh sb="11" eb="13">
      <t>バンゴウ</t>
    </rPh>
    <phoneticPr fontId="2"/>
  </si>
  <si>
    <t>A3_2シートの発電所番号</t>
    <rPh sb="8" eb="10">
      <t>ハツデン</t>
    </rPh>
    <rPh sb="10" eb="11">
      <t>ショ</t>
    </rPh>
    <rPh sb="11" eb="13">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</si>
</sst>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quot;  年  &quot;##&quot;  月  &quot;##&quot;  日  &quot;"/>
    <numFmt numFmtId="178" formatCode="#,##0.000_ "/>
    <numFmt numFmtId="179" formatCode="0.0%"/>
    <numFmt numFmtId="180" formatCode="0_ "/>
    <numFmt numFmtId="181" formatCode="0.000"/>
    <numFmt numFmtId="182" formatCode="#,##0_);[Red]\(#,##0\)"/>
    <numFmt numFmtId="183" formatCode="0_);[Red]\(0\)"/>
  </numFmts>
  <fonts count="6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20"/>
      <name val="ＭＳ Ｐ明朝"/>
      <family val="1"/>
      <charset val="128"/>
    </font>
    <font>
      <sz val="12"/>
      <name val="ＭＳ Ｐ明朝"/>
      <family val="1"/>
      <charset val="128"/>
    </font>
    <font>
      <sz val="10"/>
      <color indexed="13"/>
      <name val="ＭＳ Ｐ明朝"/>
      <family val="1"/>
      <charset val="128"/>
    </font>
    <font>
      <sz val="10"/>
      <color indexed="10"/>
      <name val="ＭＳ Ｐ明朝"/>
      <family val="1"/>
      <charset val="128"/>
    </font>
    <font>
      <sz val="9"/>
      <color indexed="10"/>
      <name val="ＭＳ Ｐ明朝"/>
      <family val="1"/>
      <charset val="128"/>
    </font>
    <font>
      <sz val="7.2"/>
      <color indexed="10"/>
      <name val="ＭＳ Ｐ明朝"/>
      <family val="1"/>
      <charset val="128"/>
    </font>
    <font>
      <sz val="11"/>
      <name val="ＭＳ Ｐ明朝"/>
      <family val="1"/>
      <charset val="128"/>
    </font>
    <font>
      <sz val="9"/>
      <name val="ＭＳ Ｐ明朝"/>
      <family val="1"/>
      <charset val="128"/>
    </font>
    <font>
      <b/>
      <sz val="9"/>
      <color indexed="81"/>
      <name val="ＭＳ Ｐゴシック"/>
      <family val="3"/>
      <charset val="128"/>
    </font>
    <font>
      <u/>
      <sz val="12"/>
      <color indexed="12"/>
      <name val="細明朝体"/>
      <family val="3"/>
      <charset val="128"/>
    </font>
    <font>
      <sz val="11"/>
      <color theme="1"/>
      <name val="ＭＳ Ｐゴシック"/>
      <family val="3"/>
      <charset val="128"/>
      <scheme val="minor"/>
    </font>
    <font>
      <b/>
      <sz val="11"/>
      <color rgb="FFFF0000"/>
      <name val="ＭＳ Ｐ明朝"/>
      <family val="1"/>
      <charset val="128"/>
    </font>
    <font>
      <sz val="11"/>
      <color rgb="FFFF0000"/>
      <name val="ＭＳ Ｐ明朝"/>
      <family val="1"/>
      <charset val="128"/>
    </font>
    <font>
      <sz val="6"/>
      <name val="ＭＳ Ｐゴシック"/>
      <family val="2"/>
      <charset val="128"/>
      <scheme val="minor"/>
    </font>
    <font>
      <sz val="9"/>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sz val="11"/>
      <color theme="1"/>
      <name val="ＭＳ Ｐ明朝"/>
      <family val="1"/>
      <charset val="128"/>
    </font>
    <font>
      <sz val="12"/>
      <color rgb="FFFF0000"/>
      <name val="ＭＳ Ｐ明朝"/>
      <family val="1"/>
      <charset val="128"/>
    </font>
    <font>
      <u/>
      <sz val="11"/>
      <color theme="10"/>
      <name val="ＭＳ Ｐゴシック"/>
      <family val="3"/>
      <charset val="128"/>
    </font>
    <font>
      <sz val="8"/>
      <name val="ＭＳ Ｐ明朝"/>
      <family val="1"/>
      <charset val="128"/>
    </font>
    <font>
      <b/>
      <sz val="10"/>
      <color theme="1"/>
      <name val="ＭＳ Ｐ明朝"/>
      <family val="1"/>
      <charset val="128"/>
    </font>
    <font>
      <sz val="10"/>
      <color theme="1"/>
      <name val="ＭＳ Ｐ明朝"/>
      <family val="1"/>
      <charset val="128"/>
    </font>
    <font>
      <sz val="9"/>
      <color theme="1"/>
      <name val="ＭＳ Ｐ明朝"/>
      <family val="1"/>
      <charset val="128"/>
    </font>
    <font>
      <sz val="9.8000000000000007"/>
      <name val="ＭＳ Ｐ明朝"/>
      <family val="1"/>
      <charset val="128"/>
    </font>
    <font>
      <sz val="7"/>
      <name val="ＭＳ Ｐ明朝"/>
      <family val="1"/>
      <charset val="128"/>
    </font>
    <font>
      <sz val="6"/>
      <name val="ＭＳ Ｐ明朝"/>
      <family val="1"/>
      <charset val="128"/>
    </font>
    <font>
      <b/>
      <sz val="10"/>
      <color rgb="FFFF0000"/>
      <name val="ＭＳ Ｐ明朝"/>
      <family val="1"/>
      <charset val="128"/>
    </font>
    <font>
      <b/>
      <u/>
      <sz val="10"/>
      <color rgb="FFFF0000"/>
      <name val="ＭＳ Ｐ明朝"/>
      <family val="1"/>
      <charset val="128"/>
    </font>
    <font>
      <b/>
      <u/>
      <sz val="10"/>
      <color indexed="10"/>
      <name val="ＭＳ Ｐ明朝"/>
      <family val="1"/>
      <charset val="128"/>
    </font>
    <font>
      <sz val="6"/>
      <name val="游ゴシック"/>
      <family val="3"/>
      <charset val="128"/>
    </font>
    <font>
      <u/>
      <sz val="11"/>
      <color theme="10"/>
      <name val="ＭＳ Ｐ明朝"/>
      <family val="1"/>
      <charset val="128"/>
    </font>
    <font>
      <sz val="16"/>
      <color theme="1"/>
      <name val="ＭＳ Ｐ明朝"/>
      <family val="1"/>
      <charset val="128"/>
    </font>
    <font>
      <b/>
      <sz val="10"/>
      <color indexed="10"/>
      <name val="ＭＳ Ｐ明朝"/>
      <family val="1"/>
      <charset val="128"/>
    </font>
    <font>
      <b/>
      <sz val="8"/>
      <name val="ＭＳ Ｐ明朝"/>
      <family val="1"/>
      <charset val="128"/>
    </font>
    <font>
      <sz val="6"/>
      <color theme="1"/>
      <name val="ＭＳ Ｐゴシック"/>
      <family val="2"/>
      <charset val="128"/>
      <scheme val="minor"/>
    </font>
    <font>
      <sz val="10"/>
      <color rgb="FFC00000"/>
      <name val="ＭＳ Ｐ明朝"/>
      <family val="1"/>
      <charset val="128"/>
    </font>
    <font>
      <b/>
      <sz val="10"/>
      <color rgb="FF00B050"/>
      <name val="ＭＳ Ｐ明朝"/>
      <family val="1"/>
      <charset val="128"/>
    </font>
    <font>
      <b/>
      <sz val="11"/>
      <color rgb="FF00B050"/>
      <name val="ＭＳ Ｐ明朝"/>
      <family val="1"/>
      <charset val="128"/>
    </font>
    <font>
      <b/>
      <sz val="9"/>
      <color rgb="FFFF0000"/>
      <name val="ＭＳ Ｐ明朝"/>
      <family val="1"/>
      <charset val="128"/>
    </font>
    <font>
      <b/>
      <sz val="8"/>
      <color rgb="FFFF0000"/>
      <name val="ＭＳ Ｐ明朝"/>
      <family val="1"/>
      <charset val="128"/>
    </font>
    <font>
      <b/>
      <sz val="10"/>
      <name val="ＭＳ Ｐ明朝"/>
      <family val="1"/>
      <charset val="128"/>
    </font>
    <font>
      <sz val="10"/>
      <color rgb="FF00B050"/>
      <name val="ＭＳ Ｐ明朝"/>
      <family val="1"/>
      <charset val="128"/>
    </font>
    <font>
      <b/>
      <sz val="9"/>
      <color indexed="81"/>
      <name val="MS P ゴシック"/>
      <family val="3"/>
      <charset val="128"/>
    </font>
    <font>
      <vertAlign val="subscript"/>
      <sz val="10"/>
      <name val="ＭＳ Ｐ明朝"/>
      <family val="1"/>
      <charset val="128"/>
    </font>
    <font>
      <sz val="9"/>
      <color rgb="FF000000"/>
      <name val="宋体"/>
      <charset val="128"/>
    </font>
    <font>
      <vertAlign val="subscript"/>
      <sz val="9"/>
      <name val="ＭＳ Ｐ明朝"/>
      <family val="1"/>
      <charset val="128"/>
    </font>
    <font>
      <sz val="9"/>
      <color indexed="81"/>
      <name val="MS P ゴシック"/>
      <family val="3"/>
      <charset val="128"/>
    </font>
    <font>
      <sz val="10"/>
      <name val="ＭＳ Ｐ明朝"/>
      <family val="1"/>
    </font>
    <font>
      <sz val="8"/>
      <name val="ＭＳ Ｐ明朝"/>
      <family val="1"/>
    </font>
    <font>
      <sz val="9"/>
      <name val="ＭＳ Ｐ明朝"/>
      <family val="1"/>
    </font>
    <font>
      <b/>
      <sz val="10"/>
      <name val="ＭＳ Ｐ明朝"/>
      <family val="1"/>
    </font>
    <font>
      <sz val="10"/>
      <color rgb="FFFF0000"/>
      <name val="ＭＳ Ｐ明朝"/>
      <family val="1"/>
      <charset val="128"/>
    </font>
    <font>
      <sz val="8"/>
      <color rgb="FFFF0000"/>
      <name val="ＭＳ Ｐ明朝"/>
      <family val="1"/>
      <charset val="128"/>
    </font>
    <font>
      <sz val="8"/>
      <name val="Meiryo UI"/>
      <family val="3"/>
      <charset val="128"/>
    </font>
    <font>
      <sz val="10"/>
      <color indexed="81"/>
      <name val="MS P ゴシック"/>
      <family val="3"/>
      <charset val="128"/>
    </font>
    <font>
      <u/>
      <sz val="9"/>
      <color indexed="81"/>
      <name val="MS P ゴシック"/>
      <family val="3"/>
      <charset val="128"/>
    </font>
    <font>
      <sz val="8"/>
      <color theme="1"/>
      <name val="ＭＳ Ｐ明朝"/>
      <family val="1"/>
      <charset val="128"/>
    </font>
    <font>
      <i/>
      <u/>
      <sz val="11"/>
      <name val="ＭＳ Ｐゴシック"/>
      <family val="3"/>
      <charset val="128"/>
    </font>
    <font>
      <b/>
      <sz val="10"/>
      <name val="ＭＳ Ｐゴシック"/>
      <family val="3"/>
      <charset val="128"/>
    </font>
    <font>
      <sz val="11"/>
      <color rgb="FFFF0000"/>
      <name val="ＭＳ Ｐゴシック"/>
      <family val="3"/>
      <charset val="128"/>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A6A6A6"/>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s>
  <borders count="276">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right style="hair">
        <color indexed="64"/>
      </right>
      <top style="hair">
        <color indexed="64"/>
      </top>
      <bottom style="medium">
        <color indexed="64"/>
      </bottom>
      <diagonal/>
    </border>
    <border>
      <left style="hair">
        <color auto="1"/>
      </left>
      <right style="hair">
        <color auto="1"/>
      </right>
      <top style="hair">
        <color indexed="64"/>
      </top>
      <bottom style="medium">
        <color auto="1"/>
      </bottom>
      <diagonal/>
    </border>
    <border>
      <left style="hair">
        <color auto="1"/>
      </left>
      <right style="medium">
        <color auto="1"/>
      </right>
      <top style="hair">
        <color indexed="64"/>
      </top>
      <bottom style="medium">
        <color auto="1"/>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style="double">
        <color indexed="64"/>
      </bottom>
      <diagonal/>
    </border>
    <border>
      <left style="thin">
        <color indexed="64"/>
      </left>
      <right style="medium">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double">
        <color indexed="64"/>
      </right>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auto="1"/>
      </right>
      <top style="thin">
        <color indexed="64"/>
      </top>
      <bottom style="hair">
        <color indexed="64"/>
      </bottom>
      <diagonal/>
    </border>
    <border>
      <left/>
      <right style="hair">
        <color indexed="64"/>
      </right>
      <top/>
      <bottom style="thin">
        <color indexed="64"/>
      </bottom>
      <diagonal/>
    </border>
    <border>
      <left/>
      <right style="hair">
        <color auto="1"/>
      </right>
      <top style="hair">
        <color auto="1"/>
      </top>
      <bottom/>
      <diagonal/>
    </border>
    <border>
      <left style="hair">
        <color indexed="64"/>
      </left>
      <right style="hair">
        <color indexed="64"/>
      </right>
      <top style="hair">
        <color indexed="64"/>
      </top>
      <bottom/>
      <diagonal/>
    </border>
    <border>
      <left style="hair">
        <color auto="1"/>
      </left>
      <right style="medium">
        <color auto="1"/>
      </right>
      <top style="hair">
        <color auto="1"/>
      </top>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double">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Up="1">
      <left style="thin">
        <color indexed="64"/>
      </left>
      <right style="hair">
        <color indexed="64"/>
      </right>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hair">
        <color indexed="64"/>
      </right>
      <top style="hair">
        <color indexed="64"/>
      </top>
      <bottom/>
      <diagonal/>
    </border>
    <border>
      <left/>
      <right style="double">
        <color indexed="64"/>
      </right>
      <top style="hair">
        <color indexed="64"/>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hair">
        <color indexed="64"/>
      </top>
      <bottom style="medium">
        <color indexed="64"/>
      </bottom>
      <diagonal/>
    </border>
    <border>
      <left style="double">
        <color indexed="64"/>
      </left>
      <right style="hair">
        <color indexed="64"/>
      </right>
      <top style="hair">
        <color indexed="64"/>
      </top>
      <bottom style="medium">
        <color auto="1"/>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auto="1"/>
      </left>
      <right style="hair">
        <color auto="1"/>
      </right>
      <top style="medium">
        <color auto="1"/>
      </top>
      <bottom style="double">
        <color indexed="64"/>
      </bottom>
      <diagonal/>
    </border>
    <border>
      <left style="thin">
        <color auto="1"/>
      </left>
      <right style="hair">
        <color indexed="64"/>
      </right>
      <top style="medium">
        <color auto="1"/>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thin">
        <color indexed="64"/>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hair">
        <color indexed="64"/>
      </right>
      <top style="thin">
        <color indexed="64"/>
      </top>
      <bottom style="hair">
        <color indexed="64"/>
      </bottom>
      <diagonal style="thin">
        <color indexed="64"/>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medium">
        <color indexed="64"/>
      </left>
      <right style="thin">
        <color indexed="64"/>
      </right>
      <top style="double">
        <color indexed="64"/>
      </top>
      <bottom/>
      <diagonal/>
    </border>
    <border>
      <left/>
      <right style="double">
        <color indexed="64"/>
      </right>
      <top style="thin">
        <color indexed="64"/>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uble">
        <color indexed="64"/>
      </left>
      <right/>
      <top style="thin">
        <color indexed="64"/>
      </top>
      <bottom/>
      <diagonal/>
    </border>
    <border>
      <left style="hair">
        <color auto="1"/>
      </left>
      <right style="double">
        <color indexed="64"/>
      </right>
      <top style="hair">
        <color auto="1"/>
      </top>
      <bottom/>
      <diagonal/>
    </border>
    <border>
      <left style="medium">
        <color auto="1"/>
      </left>
      <right style="thin">
        <color auto="1"/>
      </right>
      <top style="medium">
        <color auto="1"/>
      </top>
      <bottom style="medium">
        <color auto="1"/>
      </bottom>
      <diagonal/>
    </border>
    <border diagonalUp="1">
      <left style="hair">
        <color indexed="64"/>
      </left>
      <right style="hair">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auto="1"/>
      </top>
      <bottom style="thin">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hair">
        <color auto="1"/>
      </top>
      <bottom style="thin">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diagonal/>
    </border>
    <border>
      <left style="hair">
        <color auto="1"/>
      </left>
      <right style="double">
        <color indexed="64"/>
      </right>
      <top/>
      <bottom/>
      <diagonal/>
    </border>
    <border>
      <left style="double">
        <color indexed="64"/>
      </left>
      <right style="hair">
        <color indexed="64"/>
      </right>
      <top style="hair">
        <color indexed="64"/>
      </top>
      <bottom/>
      <diagonal/>
    </border>
    <border>
      <left style="hair">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double">
        <color indexed="64"/>
      </top>
      <bottom/>
      <diagonal/>
    </border>
    <border diagonalUp="1">
      <left style="double">
        <color indexed="64"/>
      </left>
      <right style="hair">
        <color indexed="64"/>
      </right>
      <top style="double">
        <color indexed="64"/>
      </top>
      <bottom style="hair">
        <color indexed="64"/>
      </bottom>
      <diagonal style="thin">
        <color indexed="64"/>
      </diagonal>
    </border>
    <border diagonalUp="1">
      <left style="hair">
        <color indexed="64"/>
      </left>
      <right style="thin">
        <color indexed="64"/>
      </right>
      <top style="double">
        <color indexed="64"/>
      </top>
      <bottom style="hair">
        <color indexed="64"/>
      </bottom>
      <diagonal style="thin">
        <color indexed="64"/>
      </diagonal>
    </border>
    <border diagonalUp="1">
      <left style="medium">
        <color indexed="64"/>
      </left>
      <right style="thin">
        <color indexed="64"/>
      </right>
      <top style="double">
        <color indexed="64"/>
      </top>
      <bottom style="hair">
        <color indexed="64"/>
      </bottom>
      <diagonal style="thin">
        <color indexed="64"/>
      </diagonal>
    </border>
    <border diagonalUp="1">
      <left style="hair">
        <color indexed="64"/>
      </left>
      <right style="double">
        <color indexed="64"/>
      </right>
      <top style="double">
        <color indexed="64"/>
      </top>
      <bottom style="hair">
        <color indexed="64"/>
      </bottom>
      <diagonal style="thin">
        <color indexed="64"/>
      </diagonal>
    </border>
    <border diagonalUp="1">
      <left/>
      <right style="thin">
        <color indexed="64"/>
      </right>
      <top style="double">
        <color indexed="64"/>
      </top>
      <bottom style="hair">
        <color indexed="64"/>
      </bottom>
      <diagonal style="thin">
        <color indexed="64"/>
      </diagonal>
    </border>
    <border>
      <left style="double">
        <color indexed="64"/>
      </left>
      <right style="hair">
        <color indexed="64"/>
      </right>
      <top style="thin">
        <color indexed="64"/>
      </top>
      <bottom/>
      <diagonal/>
    </border>
    <border>
      <left style="hair">
        <color indexed="64"/>
      </left>
      <right style="medium">
        <color indexed="64"/>
      </right>
      <top style="double">
        <color indexed="64"/>
      </top>
      <bottom style="medium">
        <color indexed="64"/>
      </bottom>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diagonalUp="1">
      <left style="thin">
        <color indexed="64"/>
      </left>
      <right style="hair">
        <color indexed="64"/>
      </right>
      <top style="hair">
        <color auto="1"/>
      </top>
      <bottom style="medium">
        <color indexed="64"/>
      </bottom>
      <diagonal style="thin">
        <color indexed="64"/>
      </diagonal>
    </border>
    <border>
      <left style="thin">
        <color indexed="64"/>
      </left>
      <right style="double">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double">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diagonalUp="1">
      <left style="double">
        <color indexed="64"/>
      </left>
      <right style="hair">
        <color indexed="64"/>
      </right>
      <top style="medium">
        <color indexed="64"/>
      </top>
      <bottom style="hair">
        <color indexed="64"/>
      </bottom>
      <diagonal style="thin">
        <color indexed="64"/>
      </diagonal>
    </border>
    <border diagonalUp="1">
      <left style="hair">
        <color indexed="64"/>
      </left>
      <right style="thin">
        <color indexed="64"/>
      </right>
      <top style="medium">
        <color indexed="64"/>
      </top>
      <bottom style="hair">
        <color indexed="64"/>
      </bottom>
      <diagonal style="thin">
        <color indexed="64"/>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double">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s>
  <cellStyleXfs count="27">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9" fontId="14"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4" fillId="0" borderId="0">
      <alignment vertical="center"/>
    </xf>
    <xf numFmtId="0" fontId="1" fillId="0" borderId="0"/>
    <xf numFmtId="0" fontId="14" fillId="0" borderId="0">
      <alignment vertical="center"/>
    </xf>
    <xf numFmtId="0" fontId="1" fillId="0" borderId="0"/>
    <xf numFmtId="0" fontId="1" fillId="0" borderId="0"/>
    <xf numFmtId="0" fontId="1" fillId="0" borderId="0">
      <alignment vertical="center"/>
    </xf>
    <xf numFmtId="0" fontId="1" fillId="0" borderId="0">
      <alignment vertical="center"/>
    </xf>
    <xf numFmtId="0" fontId="24"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alignment vertical="center"/>
    </xf>
  </cellStyleXfs>
  <cellXfs count="829">
    <xf numFmtId="0" fontId="0" fillId="0" borderId="0" xfId="0"/>
    <xf numFmtId="0" fontId="0" fillId="0" borderId="2" xfId="0" applyBorder="1" applyAlignment="1">
      <alignment vertical="center"/>
    </xf>
    <xf numFmtId="0" fontId="0" fillId="0" borderId="0" xfId="0" applyAlignment="1">
      <alignment vertical="center"/>
    </xf>
    <xf numFmtId="0" fontId="0" fillId="3" borderId="45" xfId="0" applyFill="1" applyBorder="1" applyAlignment="1" applyProtection="1">
      <alignment vertical="center"/>
      <protection locked="0"/>
    </xf>
    <xf numFmtId="0" fontId="10" fillId="0" borderId="71" xfId="0" applyFont="1" applyBorder="1" applyAlignment="1" applyProtection="1">
      <alignment horizontal="right"/>
      <protection locked="0"/>
    </xf>
    <xf numFmtId="10" fontId="3" fillId="3" borderId="6" xfId="1" applyNumberFormat="1" applyFont="1" applyFill="1" applyBorder="1" applyAlignment="1" applyProtection="1">
      <alignment horizontal="right" vertical="center" shrinkToFit="1"/>
    </xf>
    <xf numFmtId="0" fontId="30" fillId="0" borderId="2"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 fillId="3" borderId="0" xfId="15" applyFont="1" applyFill="1" applyAlignment="1" applyProtection="1">
      <alignment vertical="center"/>
      <protection hidden="1"/>
    </xf>
    <xf numFmtId="176" fontId="3" fillId="0" borderId="2" xfId="0" applyNumberFormat="1" applyFont="1" applyBorder="1" applyAlignment="1" applyProtection="1">
      <alignment horizontal="right" vertical="center" wrapText="1"/>
      <protection locked="0"/>
    </xf>
    <xf numFmtId="176" fontId="3" fillId="0" borderId="127" xfId="0" applyNumberFormat="1" applyFont="1" applyBorder="1" applyAlignment="1" applyProtection="1">
      <alignment horizontal="right" vertical="center"/>
      <protection locked="0"/>
    </xf>
    <xf numFmtId="176" fontId="3" fillId="0" borderId="128" xfId="0" applyNumberFormat="1" applyFont="1" applyBorder="1" applyAlignment="1" applyProtection="1">
      <alignment horizontal="right" vertical="center"/>
      <protection locked="0"/>
    </xf>
    <xf numFmtId="176" fontId="3" fillId="0" borderId="131" xfId="0" applyNumberFormat="1" applyFont="1" applyBorder="1" applyAlignment="1" applyProtection="1">
      <alignment horizontal="right" vertical="center"/>
      <protection locked="0"/>
    </xf>
    <xf numFmtId="176" fontId="3" fillId="0" borderId="132" xfId="0" applyNumberFormat="1" applyFont="1" applyBorder="1" applyAlignment="1" applyProtection="1">
      <alignment horizontal="right" vertical="center"/>
      <protection locked="0"/>
    </xf>
    <xf numFmtId="0" fontId="25" fillId="0" borderId="9" xfId="0" applyFont="1" applyBorder="1" applyAlignment="1" applyProtection="1">
      <alignment horizontal="left" vertical="center" wrapText="1"/>
      <protection locked="0"/>
    </xf>
    <xf numFmtId="49" fontId="25" fillId="0" borderId="2" xfId="0" applyNumberFormat="1" applyFont="1" applyBorder="1" applyAlignment="1" applyProtection="1">
      <alignment horizontal="left" vertical="center" wrapText="1"/>
      <protection locked="0"/>
    </xf>
    <xf numFmtId="0" fontId="30" fillId="0" borderId="159" xfId="0" applyFont="1" applyBorder="1" applyAlignment="1" applyProtection="1">
      <alignment horizontal="left" vertical="center" wrapText="1"/>
      <protection locked="0"/>
    </xf>
    <xf numFmtId="0" fontId="25" fillId="0" borderId="160" xfId="0" applyFont="1" applyBorder="1" applyAlignment="1" applyProtection="1">
      <alignment horizontal="left" vertical="center" wrapText="1"/>
      <protection locked="0"/>
    </xf>
    <xf numFmtId="176" fontId="25" fillId="0" borderId="2" xfId="0" applyNumberFormat="1" applyFont="1" applyBorder="1" applyAlignment="1" applyProtection="1">
      <alignment horizontal="center" vertical="center" wrapText="1"/>
      <protection locked="0"/>
    </xf>
    <xf numFmtId="55" fontId="25" fillId="0" borderId="8" xfId="0" applyNumberFormat="1" applyFont="1" applyBorder="1" applyAlignment="1" applyProtection="1">
      <alignment horizontal="center" vertical="center" wrapText="1"/>
      <protection locked="0"/>
    </xf>
    <xf numFmtId="0" fontId="25" fillId="0" borderId="2"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176" fontId="25" fillId="0" borderId="12" xfId="0" applyNumberFormat="1" applyFont="1" applyBorder="1" applyAlignment="1" applyProtection="1">
      <alignment horizontal="center" vertical="center" wrapText="1"/>
      <protection locked="0"/>
    </xf>
    <xf numFmtId="55" fontId="25" fillId="0" borderId="63" xfId="0" applyNumberFormat="1" applyFont="1" applyBorder="1" applyAlignment="1" applyProtection="1">
      <alignment horizontal="center" vertical="center" wrapText="1"/>
      <protection locked="0"/>
    </xf>
    <xf numFmtId="0" fontId="30" fillId="0" borderId="184" xfId="0" applyFont="1" applyBorder="1" applyAlignment="1" applyProtection="1">
      <alignment horizontal="left" vertical="center" wrapText="1"/>
      <protection locked="0"/>
    </xf>
    <xf numFmtId="0" fontId="25" fillId="0" borderId="151"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30" fillId="0" borderId="161" xfId="0" applyFont="1" applyBorder="1" applyAlignment="1" applyProtection="1">
      <alignment horizontal="left" vertical="center" wrapText="1"/>
      <protection locked="0"/>
    </xf>
    <xf numFmtId="0" fontId="25" fillId="0" borderId="162" xfId="0" applyFont="1" applyBorder="1" applyAlignment="1" applyProtection="1">
      <alignment horizontal="left" vertical="center" wrapText="1"/>
      <protection locked="0"/>
    </xf>
    <xf numFmtId="176" fontId="25" fillId="0" borderId="3" xfId="0" applyNumberFormat="1" applyFont="1" applyBorder="1" applyAlignment="1" applyProtection="1">
      <alignment horizontal="center" vertical="center" wrapText="1"/>
      <protection locked="0"/>
    </xf>
    <xf numFmtId="55" fontId="25" fillId="0" borderId="18" xfId="0" applyNumberFormat="1" applyFont="1" applyBorder="1" applyAlignment="1" applyProtection="1">
      <alignment horizontal="center" vertical="center" wrapText="1"/>
      <protection locked="0"/>
    </xf>
    <xf numFmtId="0" fontId="30" fillId="0" borderId="104" xfId="19" applyFont="1" applyBorder="1" applyAlignment="1" applyProtection="1">
      <alignment horizontal="left" vertical="center" wrapText="1"/>
      <protection locked="0"/>
    </xf>
    <xf numFmtId="0" fontId="0" fillId="0" borderId="2" xfId="0" applyBorder="1" applyAlignment="1">
      <alignment horizontal="center" vertical="center"/>
    </xf>
    <xf numFmtId="183" fontId="40" fillId="0" borderId="2" xfId="0" applyNumberFormat="1" applyFont="1" applyBorder="1" applyAlignment="1">
      <alignment vertical="center" wrapText="1" shrinkToFit="1"/>
    </xf>
    <xf numFmtId="176" fontId="3" fillId="0" borderId="125" xfId="0" applyNumberFormat="1" applyFont="1" applyBorder="1" applyAlignment="1" applyProtection="1">
      <alignment horizontal="right" vertical="center"/>
      <protection locked="0"/>
    </xf>
    <xf numFmtId="176" fontId="3" fillId="0" borderId="126" xfId="0" applyNumberFormat="1" applyFont="1" applyBorder="1" applyAlignment="1" applyProtection="1">
      <alignment horizontal="right" vertical="center"/>
      <protection locked="0"/>
    </xf>
    <xf numFmtId="0" fontId="0" fillId="3" borderId="0" xfId="0" applyFill="1" applyAlignment="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15" fillId="3" borderId="0" xfId="0" applyFont="1" applyFill="1"/>
    <xf numFmtId="0" fontId="0" fillId="3" borderId="0" xfId="0" applyFill="1"/>
    <xf numFmtId="0" fontId="42" fillId="3" borderId="0" xfId="0" applyFont="1" applyFill="1"/>
    <xf numFmtId="0" fontId="18" fillId="3" borderId="0" xfId="0" applyFont="1" applyFill="1" applyAlignment="1">
      <alignment vertical="center" wrapText="1"/>
    </xf>
    <xf numFmtId="0" fontId="18"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0" fillId="3" borderId="2" xfId="0" applyFill="1" applyBorder="1" applyAlignment="1">
      <alignment horizontal="left" vertical="center"/>
    </xf>
    <xf numFmtId="0" fontId="20" fillId="3" borderId="2" xfId="0" applyFont="1" applyFill="1" applyBorder="1" applyAlignment="1">
      <alignment horizontal="left" vertical="center"/>
    </xf>
    <xf numFmtId="0" fontId="0" fillId="3" borderId="2" xfId="0" applyFill="1" applyBorder="1" applyAlignment="1">
      <alignment horizontal="center" vertical="center"/>
    </xf>
    <xf numFmtId="0" fontId="20" fillId="3" borderId="2" xfId="0" applyFont="1" applyFill="1" applyBorder="1" applyAlignment="1">
      <alignment horizontal="left" vertical="center" wrapText="1"/>
    </xf>
    <xf numFmtId="0" fontId="0" fillId="3" borderId="0" xfId="0" applyFill="1" applyAlignment="1">
      <alignment horizontal="center"/>
    </xf>
    <xf numFmtId="0" fontId="10" fillId="3" borderId="0" xfId="0" applyFont="1" applyFill="1"/>
    <xf numFmtId="0" fontId="10" fillId="0" borderId="0" xfId="0" applyFont="1"/>
    <xf numFmtId="0" fontId="3" fillId="3" borderId="0" xfId="0" applyFont="1" applyFill="1"/>
    <xf numFmtId="0" fontId="22" fillId="3" borderId="0" xfId="0" applyFont="1" applyFill="1" applyAlignment="1">
      <alignment horizontal="right"/>
    </xf>
    <xf numFmtId="0" fontId="32" fillId="3" borderId="0" xfId="0" applyFont="1" applyFill="1"/>
    <xf numFmtId="14" fontId="10" fillId="3" borderId="0" xfId="0" applyNumberFormat="1" applyFont="1" applyFill="1"/>
    <xf numFmtId="0" fontId="3" fillId="3" borderId="0" xfId="0" applyFont="1" applyFill="1" applyAlignment="1">
      <alignment vertical="center"/>
    </xf>
    <xf numFmtId="0" fontId="3" fillId="0" borderId="0" xfId="0" applyFont="1" applyAlignment="1">
      <alignment vertical="center"/>
    </xf>
    <xf numFmtId="0" fontId="5" fillId="3" borderId="0" xfId="0" applyFont="1" applyFill="1" applyAlignment="1">
      <alignment horizontal="left" vertical="center"/>
    </xf>
    <xf numFmtId="0" fontId="4" fillId="3" borderId="0" xfId="0" applyFont="1" applyFill="1" applyAlignment="1">
      <alignment vertical="center"/>
    </xf>
    <xf numFmtId="0" fontId="10" fillId="3" borderId="0" xfId="0" applyFont="1" applyFill="1" applyAlignment="1">
      <alignment horizontal="right" vertical="center"/>
    </xf>
    <xf numFmtId="0" fontId="32" fillId="3" borderId="0" xfId="0" applyFont="1" applyFill="1" applyAlignment="1">
      <alignment vertical="center" wrapText="1"/>
    </xf>
    <xf numFmtId="0" fontId="11" fillId="3" borderId="0" xfId="0" applyFont="1" applyFill="1" applyAlignment="1">
      <alignment horizontal="center"/>
    </xf>
    <xf numFmtId="0" fontId="10" fillId="0" borderId="42" xfId="0" applyFont="1" applyBorder="1" applyAlignment="1">
      <alignment horizontal="distributed" vertical="center" indent="1"/>
    </xf>
    <xf numFmtId="0" fontId="23" fillId="3" borderId="0" xfId="0" applyFont="1" applyFill="1" applyAlignment="1">
      <alignment vertical="center"/>
    </xf>
    <xf numFmtId="0" fontId="10" fillId="0" borderId="9" xfId="0" applyFont="1" applyBorder="1" applyAlignment="1">
      <alignment horizontal="distributed" vertical="center" indent="1"/>
    </xf>
    <xf numFmtId="0" fontId="10" fillId="0" borderId="13" xfId="17" applyFont="1" applyBorder="1" applyAlignment="1">
      <alignment vertical="center"/>
    </xf>
    <xf numFmtId="0" fontId="10" fillId="0" borderId="65" xfId="0" applyFont="1" applyBorder="1" applyAlignment="1">
      <alignment vertical="center"/>
    </xf>
    <xf numFmtId="0" fontId="10" fillId="3" borderId="10" xfId="23" applyFont="1" applyFill="1" applyBorder="1" applyAlignment="1">
      <alignment horizontal="center" vertical="center"/>
    </xf>
    <xf numFmtId="0" fontId="36" fillId="3" borderId="0" xfId="21" applyFont="1" applyFill="1" applyProtection="1"/>
    <xf numFmtId="0" fontId="41" fillId="3" borderId="0" xfId="0" applyFont="1" applyFill="1" applyAlignment="1">
      <alignment vertical="center"/>
    </xf>
    <xf numFmtId="0" fontId="32" fillId="3" borderId="0" xfId="18" applyFont="1" applyFill="1" applyAlignment="1">
      <alignment vertical="center"/>
    </xf>
    <xf numFmtId="0" fontId="15" fillId="3" borderId="0" xfId="0" applyFont="1" applyFill="1" applyAlignment="1">
      <alignment vertical="center" wrapText="1"/>
    </xf>
    <xf numFmtId="0" fontId="10" fillId="3" borderId="0" xfId="0" applyFont="1" applyFill="1" applyAlignment="1">
      <alignment vertical="center"/>
    </xf>
    <xf numFmtId="0" fontId="3" fillId="3" borderId="0" xfId="0" applyFont="1" applyFill="1" applyAlignment="1" applyProtection="1">
      <alignment vertical="center"/>
      <protection hidden="1"/>
    </xf>
    <xf numFmtId="0" fontId="3" fillId="0" borderId="1" xfId="0" applyFont="1" applyBorder="1" applyAlignment="1">
      <alignment horizontal="left" vertical="center"/>
    </xf>
    <xf numFmtId="0" fontId="3" fillId="0" borderId="0" xfId="0" applyFont="1" applyAlignment="1">
      <alignment horizontal="left" vertical="center"/>
    </xf>
    <xf numFmtId="0" fontId="3" fillId="3" borderId="11" xfId="0" applyFont="1" applyFill="1" applyBorder="1" applyAlignment="1">
      <alignment horizontal="left" vertical="center"/>
    </xf>
    <xf numFmtId="0" fontId="3" fillId="3" borderId="15" xfId="0" applyFont="1" applyFill="1" applyBorder="1" applyAlignment="1">
      <alignment vertical="center"/>
    </xf>
    <xf numFmtId="0" fontId="3" fillId="3" borderId="64" xfId="0" applyFont="1" applyFill="1" applyBorder="1" applyAlignment="1">
      <alignment vertical="center"/>
    </xf>
    <xf numFmtId="0" fontId="38" fillId="3" borderId="0" xfId="0" applyFont="1" applyFill="1" applyAlignment="1">
      <alignment vertical="center" wrapText="1"/>
    </xf>
    <xf numFmtId="0" fontId="3" fillId="3" borderId="1" xfId="0" applyFont="1" applyFill="1" applyBorder="1" applyAlignment="1">
      <alignment vertical="center"/>
    </xf>
    <xf numFmtId="0" fontId="32" fillId="3" borderId="0" xfId="0" applyFont="1" applyFill="1" applyAlignment="1">
      <alignment vertical="center"/>
    </xf>
    <xf numFmtId="0" fontId="3" fillId="3" borderId="2" xfId="0" applyFont="1" applyFill="1" applyBorder="1" applyAlignment="1">
      <alignment horizontal="center" vertical="center" wrapText="1"/>
    </xf>
    <xf numFmtId="0" fontId="34" fillId="3" borderId="0" xfId="0" applyFont="1" applyFill="1" applyAlignment="1">
      <alignment vertical="center"/>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7" fillId="3" borderId="0" xfId="0" applyFont="1" applyFill="1"/>
    <xf numFmtId="0" fontId="3" fillId="3" borderId="0" xfId="0" applyFont="1" applyFill="1" applyAlignment="1">
      <alignment horizontal="left" vertical="center" wrapText="1"/>
    </xf>
    <xf numFmtId="0" fontId="7" fillId="3" borderId="0" xfId="0" applyFont="1" applyFill="1" applyAlignment="1">
      <alignment vertical="center"/>
    </xf>
    <xf numFmtId="0" fontId="8" fillId="3" borderId="0" xfId="0" applyFont="1" applyFill="1" applyAlignment="1">
      <alignment vertical="center"/>
    </xf>
    <xf numFmtId="0" fontId="3" fillId="3" borderId="0" xfId="0" applyFont="1" applyFill="1" applyAlignment="1">
      <alignment horizontal="right" vertical="center"/>
    </xf>
    <xf numFmtId="0" fontId="3" fillId="3" borderId="0" xfId="0" applyFont="1" applyFill="1" applyAlignment="1">
      <alignment horizontal="center" vertical="center"/>
    </xf>
    <xf numFmtId="0" fontId="9" fillId="3" borderId="0" xfId="0" applyFont="1" applyFill="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0" xfId="6" applyNumberFormat="1" applyFont="1" applyFill="1" applyAlignment="1" applyProtection="1">
      <alignment horizontal="center" vertical="center"/>
    </xf>
    <xf numFmtId="49" fontId="3" fillId="3" borderId="0" xfId="6" applyNumberFormat="1" applyFont="1" applyFill="1" applyAlignment="1" applyProtection="1">
      <alignment horizontal="center" vertical="center"/>
    </xf>
    <xf numFmtId="49" fontId="3" fillId="3" borderId="0" xfId="0" applyNumberFormat="1" applyFont="1" applyFill="1" applyAlignment="1">
      <alignment horizontal="center" vertical="center"/>
    </xf>
    <xf numFmtId="0" fontId="3" fillId="2" borderId="20" xfId="0" applyFont="1" applyFill="1" applyBorder="1" applyAlignment="1">
      <alignment horizontal="left" vertical="center"/>
    </xf>
    <xf numFmtId="0" fontId="3" fillId="3" borderId="0" xfId="15" applyFont="1" applyFill="1" applyAlignment="1">
      <alignment vertical="center"/>
    </xf>
    <xf numFmtId="0" fontId="3" fillId="2" borderId="15" xfId="0" applyFont="1" applyFill="1" applyBorder="1" applyAlignment="1">
      <alignment horizontal="center" vertical="center"/>
    </xf>
    <xf numFmtId="0" fontId="3" fillId="2" borderId="0" xfId="0" applyFont="1" applyFill="1" applyAlignment="1">
      <alignment horizontal="left" vertical="center"/>
    </xf>
    <xf numFmtId="0" fontId="3" fillId="2" borderId="13"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3" xfId="0" applyFont="1" applyFill="1" applyBorder="1" applyAlignment="1">
      <alignment horizontal="left" vertical="center"/>
    </xf>
    <xf numFmtId="0" fontId="3" fillId="2" borderId="66" xfId="0" applyFont="1" applyFill="1" applyBorder="1" applyAlignment="1">
      <alignment horizontal="left" vertical="center"/>
    </xf>
    <xf numFmtId="0" fontId="3" fillId="3" borderId="0" xfId="0" applyFont="1" applyFill="1" applyAlignment="1">
      <alignment horizontal="left" vertical="center"/>
    </xf>
    <xf numFmtId="0" fontId="7" fillId="3" borderId="0" xfId="0" applyFont="1" applyFill="1" applyAlignment="1">
      <alignment horizontal="left" vertical="center"/>
    </xf>
    <xf numFmtId="14" fontId="3" fillId="3" borderId="0" xfId="0" applyNumberFormat="1" applyFont="1" applyFill="1"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vertical="center"/>
    </xf>
    <xf numFmtId="0" fontId="32" fillId="3" borderId="0" xfId="0" applyFont="1" applyFill="1" applyAlignment="1">
      <alignment vertical="top"/>
    </xf>
    <xf numFmtId="0" fontId="43" fillId="3" borderId="0" xfId="0" applyFont="1" applyFill="1" applyAlignment="1">
      <alignment vertical="center"/>
    </xf>
    <xf numFmtId="0" fontId="3" fillId="3" borderId="50" xfId="0" applyFont="1" applyFill="1" applyBorder="1" applyAlignment="1">
      <alignment vertical="center"/>
    </xf>
    <xf numFmtId="0" fontId="3" fillId="3" borderId="5" xfId="0" applyFont="1" applyFill="1" applyBorder="1" applyAlignment="1">
      <alignment vertical="center"/>
    </xf>
    <xf numFmtId="0" fontId="3" fillId="3" borderId="171"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76" xfId="0" applyFont="1" applyFill="1" applyBorder="1" applyAlignment="1">
      <alignment horizontal="center" vertical="center"/>
    </xf>
    <xf numFmtId="0" fontId="3" fillId="3" borderId="77" xfId="0" applyFont="1" applyFill="1" applyBorder="1" applyAlignment="1">
      <alignment horizontal="center" vertical="center"/>
    </xf>
    <xf numFmtId="10" fontId="3" fillId="9" borderId="133" xfId="0" applyNumberFormat="1" applyFont="1" applyFill="1" applyBorder="1" applyAlignment="1">
      <alignment horizontal="right" vertical="center"/>
    </xf>
    <xf numFmtId="10" fontId="3" fillId="9" borderId="201" xfId="0" applyNumberFormat="1" applyFont="1" applyFill="1" applyBorder="1" applyAlignment="1">
      <alignment horizontal="right" vertical="center"/>
    </xf>
    <xf numFmtId="0" fontId="3" fillId="3" borderId="204" xfId="0" applyFont="1" applyFill="1" applyBorder="1" applyAlignment="1">
      <alignment horizontal="center" vertical="center" wrapText="1"/>
    </xf>
    <xf numFmtId="0" fontId="11" fillId="3" borderId="99" xfId="0" applyFont="1" applyFill="1" applyBorder="1" applyAlignment="1">
      <alignment horizontal="center" vertical="center" wrapText="1"/>
    </xf>
    <xf numFmtId="0" fontId="3" fillId="3" borderId="99" xfId="0" applyFont="1" applyFill="1" applyBorder="1" applyAlignment="1">
      <alignment horizontal="center" vertical="center" wrapText="1"/>
    </xf>
    <xf numFmtId="0" fontId="11" fillId="3" borderId="134" xfId="0" applyFont="1" applyFill="1" applyBorder="1" applyAlignment="1">
      <alignment horizontal="center" vertical="center" wrapText="1"/>
    </xf>
    <xf numFmtId="0" fontId="3" fillId="3" borderId="135" xfId="0" applyFont="1" applyFill="1" applyBorder="1" applyAlignment="1">
      <alignment horizontal="center" vertical="center" wrapText="1"/>
    </xf>
    <xf numFmtId="0" fontId="25" fillId="3" borderId="136" xfId="0" applyFont="1" applyFill="1" applyBorder="1" applyAlignment="1">
      <alignment horizontal="left" vertical="center" wrapText="1"/>
    </xf>
    <xf numFmtId="0" fontId="25" fillId="3" borderId="0" xfId="0" applyFont="1" applyFill="1" applyAlignment="1">
      <alignment vertical="center" wrapText="1"/>
    </xf>
    <xf numFmtId="0" fontId="25" fillId="3" borderId="142" xfId="0" applyFont="1" applyFill="1" applyBorder="1" applyAlignment="1">
      <alignment horizontal="left" vertical="center" wrapText="1"/>
    </xf>
    <xf numFmtId="182" fontId="3" fillId="9" borderId="147" xfId="0" applyNumberFormat="1" applyFont="1" applyFill="1" applyBorder="1" applyAlignment="1">
      <alignment horizontal="center" vertical="center" wrapText="1"/>
    </xf>
    <xf numFmtId="10" fontId="3" fillId="9" borderId="146" xfId="0" applyNumberFormat="1" applyFont="1" applyFill="1" applyBorder="1" applyAlignment="1">
      <alignment horizontal="center" vertical="center" wrapText="1"/>
    </xf>
    <xf numFmtId="0" fontId="25" fillId="3" borderId="2" xfId="0" applyFont="1" applyFill="1" applyBorder="1" applyAlignment="1">
      <alignment vertical="center" wrapText="1"/>
    </xf>
    <xf numFmtId="0" fontId="25" fillId="3" borderId="148" xfId="0" applyFont="1" applyFill="1" applyBorder="1" applyAlignment="1">
      <alignment vertical="center"/>
    </xf>
    <xf numFmtId="10" fontId="3" fillId="9" borderId="147" xfId="0" applyNumberFormat="1" applyFont="1" applyFill="1" applyBorder="1" applyAlignment="1">
      <alignment horizontal="center" vertical="center"/>
    </xf>
    <xf numFmtId="180" fontId="3" fillId="3" borderId="0" xfId="0" applyNumberFormat="1" applyFont="1" applyFill="1" applyAlignment="1">
      <alignment vertical="center"/>
    </xf>
    <xf numFmtId="182" fontId="25" fillId="0" borderId="5" xfId="0" applyNumberFormat="1" applyFont="1" applyBorder="1" applyAlignment="1">
      <alignment horizontal="center" vertical="center" wrapText="1"/>
    </xf>
    <xf numFmtId="0" fontId="15" fillId="3" borderId="0" xfId="0" applyFont="1" applyFill="1" applyAlignment="1">
      <alignment vertical="center"/>
    </xf>
    <xf numFmtId="9" fontId="3" fillId="3" borderId="0" xfId="1" applyFont="1" applyFill="1" applyBorder="1" applyAlignment="1" applyProtection="1">
      <alignment vertical="center"/>
    </xf>
    <xf numFmtId="0" fontId="27" fillId="3" borderId="0" xfId="0" applyFont="1" applyFill="1" applyAlignment="1">
      <alignment vertical="center"/>
    </xf>
    <xf numFmtId="0" fontId="37" fillId="3" borderId="0" xfId="0" applyFont="1" applyFill="1" applyAlignment="1">
      <alignment vertical="center"/>
    </xf>
    <xf numFmtId="0" fontId="27" fillId="3" borderId="21" xfId="0" applyFont="1" applyFill="1" applyBorder="1" applyAlignment="1">
      <alignment vertical="center"/>
    </xf>
    <xf numFmtId="0" fontId="27" fillId="3" borderId="4" xfId="0" applyFont="1" applyFill="1" applyBorder="1" applyAlignment="1">
      <alignment vertical="center"/>
    </xf>
    <xf numFmtId="0" fontId="27" fillId="3" borderId="172" xfId="0" applyFont="1" applyFill="1" applyBorder="1" applyAlignment="1">
      <alignment horizontal="center" vertical="center"/>
    </xf>
    <xf numFmtId="0" fontId="27" fillId="3" borderId="75" xfId="0" applyFont="1" applyFill="1" applyBorder="1" applyAlignment="1">
      <alignment horizontal="center" vertical="center"/>
    </xf>
    <xf numFmtId="0" fontId="27" fillId="3" borderId="76" xfId="0" applyFont="1" applyFill="1" applyBorder="1" applyAlignment="1">
      <alignment horizontal="center" vertical="center"/>
    </xf>
    <xf numFmtId="0" fontId="27" fillId="3" borderId="77" xfId="0" applyFont="1" applyFill="1" applyBorder="1" applyAlignment="1">
      <alignment horizontal="center" vertical="center"/>
    </xf>
    <xf numFmtId="0" fontId="22" fillId="3" borderId="0" xfId="0" applyFont="1" applyFill="1" applyAlignment="1">
      <alignment vertical="center"/>
    </xf>
    <xf numFmtId="0" fontId="27" fillId="3" borderId="5" xfId="0" applyFont="1" applyFill="1" applyBorder="1" applyAlignment="1">
      <alignment horizontal="center" vertical="center" wrapText="1"/>
    </xf>
    <xf numFmtId="9" fontId="27" fillId="3" borderId="5" xfId="0" applyNumberFormat="1" applyFont="1" applyFill="1" applyBorder="1" applyAlignment="1">
      <alignment horizontal="center" vertical="center"/>
    </xf>
    <xf numFmtId="0" fontId="27" fillId="3" borderId="5" xfId="0" applyFont="1" applyFill="1" applyBorder="1" applyAlignment="1">
      <alignment vertical="center"/>
    </xf>
    <xf numFmtId="0" fontId="27" fillId="3" borderId="0" xfId="0" applyFont="1" applyFill="1" applyAlignment="1">
      <alignment horizontal="left" vertical="center"/>
    </xf>
    <xf numFmtId="0" fontId="27" fillId="3" borderId="0" xfId="0" applyFont="1" applyFill="1" applyAlignment="1">
      <alignment horizontal="center" vertical="center" wrapText="1"/>
    </xf>
    <xf numFmtId="9" fontId="27" fillId="3" borderId="0" xfId="0" applyNumberFormat="1" applyFont="1" applyFill="1" applyAlignment="1">
      <alignment horizontal="center" vertical="center"/>
    </xf>
    <xf numFmtId="9" fontId="3" fillId="3" borderId="0" xfId="0" applyNumberFormat="1" applyFont="1" applyFill="1" applyAlignment="1">
      <alignment horizontal="center" vertical="center"/>
    </xf>
    <xf numFmtId="0" fontId="3" fillId="3" borderId="0" xfId="0" applyFont="1" applyFill="1" applyAlignment="1">
      <alignment vertical="center" wrapText="1"/>
    </xf>
    <xf numFmtId="0" fontId="42" fillId="3" borderId="0" xfId="22" applyFont="1" applyFill="1" applyAlignment="1">
      <alignment vertical="center"/>
    </xf>
    <xf numFmtId="0" fontId="3" fillId="3" borderId="0" xfId="22" applyFont="1" applyFill="1" applyAlignment="1">
      <alignment vertical="center"/>
    </xf>
    <xf numFmtId="0" fontId="42" fillId="3" borderId="0" xfId="22" applyFont="1" applyFill="1"/>
    <xf numFmtId="0" fontId="11" fillId="0" borderId="21" xfId="0" applyFont="1" applyBorder="1" applyAlignment="1">
      <alignment horizontal="center" vertical="center" wrapText="1"/>
    </xf>
    <xf numFmtId="0" fontId="3" fillId="3" borderId="38" xfId="0" applyFont="1" applyFill="1" applyBorder="1" applyAlignment="1">
      <alignment horizontal="center" vertical="center"/>
    </xf>
    <xf numFmtId="0" fontId="3" fillId="3" borderId="92" xfId="0" applyFont="1" applyFill="1" applyBorder="1" applyAlignment="1">
      <alignment horizontal="center" vertical="center"/>
    </xf>
    <xf numFmtId="0" fontId="25" fillId="3" borderId="92"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26" fillId="3" borderId="0" xfId="0" applyFont="1" applyFill="1" applyAlignment="1">
      <alignment vertical="center"/>
    </xf>
    <xf numFmtId="0" fontId="3" fillId="3" borderId="72" xfId="0" applyFont="1" applyFill="1" applyBorder="1" applyAlignment="1">
      <alignment horizontal="center" vertical="center"/>
    </xf>
    <xf numFmtId="0" fontId="32" fillId="3" borderId="0" xfId="22" applyFont="1" applyFill="1" applyAlignment="1">
      <alignment vertical="top"/>
    </xf>
    <xf numFmtId="0" fontId="27" fillId="3" borderId="0" xfId="0" applyFont="1" applyFill="1" applyAlignment="1">
      <alignment horizontal="justify" vertical="center" wrapText="1"/>
    </xf>
    <xf numFmtId="0" fontId="28" fillId="3" borderId="0" xfId="0" applyFont="1" applyFill="1" applyAlignment="1">
      <alignment horizontal="justify" vertical="center" wrapText="1"/>
    </xf>
    <xf numFmtId="0" fontId="3" fillId="3" borderId="51" xfId="0" applyFont="1" applyFill="1" applyBorder="1" applyAlignment="1">
      <alignment horizontal="center" vertical="center"/>
    </xf>
    <xf numFmtId="0" fontId="25" fillId="3" borderId="0" xfId="0" applyFont="1" applyFill="1" applyAlignment="1">
      <alignment vertical="center"/>
    </xf>
    <xf numFmtId="0" fontId="3" fillId="3" borderId="15" xfId="15" applyFont="1" applyFill="1" applyBorder="1" applyAlignment="1">
      <alignment vertical="center"/>
    </xf>
    <xf numFmtId="178" fontId="47" fillId="3" borderId="0" xfId="15" applyNumberFormat="1" applyFont="1" applyFill="1" applyAlignment="1">
      <alignment vertical="center"/>
    </xf>
    <xf numFmtId="0" fontId="47" fillId="3" borderId="0" xfId="15" applyFont="1" applyFill="1" applyAlignment="1">
      <alignment vertical="center"/>
    </xf>
    <xf numFmtId="0" fontId="3" fillId="3" borderId="0" xfId="15" applyFont="1" applyFill="1" applyAlignment="1">
      <alignment horizontal="center" vertical="center"/>
    </xf>
    <xf numFmtId="0" fontId="42" fillId="3" borderId="0" xfId="0" applyFont="1" applyFill="1" applyAlignment="1">
      <alignment vertical="center"/>
    </xf>
    <xf numFmtId="0" fontId="3" fillId="3" borderId="0" xfId="15" applyFont="1" applyFill="1" applyAlignment="1">
      <alignment horizontal="right" vertical="center"/>
    </xf>
    <xf numFmtId="0" fontId="11" fillId="3" borderId="0" xfId="15" applyFont="1" applyFill="1" applyAlignment="1">
      <alignment horizontal="center" vertical="center" wrapText="1"/>
    </xf>
    <xf numFmtId="0" fontId="3" fillId="0" borderId="0" xfId="15" applyFont="1" applyAlignment="1">
      <alignment vertical="center"/>
    </xf>
    <xf numFmtId="10" fontId="25" fillId="0" borderId="176" xfId="15" applyNumberFormat="1" applyFont="1" applyBorder="1" applyAlignment="1">
      <alignment horizontal="center" vertical="center"/>
    </xf>
    <xf numFmtId="10" fontId="30" fillId="3" borderId="175" xfId="15" applyNumberFormat="1" applyFont="1" applyFill="1" applyBorder="1" applyAlignment="1">
      <alignment horizontal="center" vertical="center" wrapText="1"/>
    </xf>
    <xf numFmtId="10" fontId="25" fillId="0" borderId="150" xfId="15" applyNumberFormat="1" applyFont="1" applyBorder="1" applyAlignment="1">
      <alignment horizontal="center" vertical="center"/>
    </xf>
    <xf numFmtId="178" fontId="25" fillId="0" borderId="150" xfId="15" applyNumberFormat="1" applyFont="1" applyBorder="1" applyAlignment="1">
      <alignment horizontal="center" vertical="center"/>
    </xf>
    <xf numFmtId="0" fontId="31" fillId="7" borderId="173" xfId="15" applyFont="1" applyFill="1" applyBorder="1" applyAlignment="1">
      <alignment horizontal="center" vertical="center" wrapText="1"/>
    </xf>
    <xf numFmtId="0" fontId="31" fillId="7" borderId="105" xfId="15" applyFont="1" applyFill="1" applyBorder="1" applyAlignment="1">
      <alignment horizontal="center" vertical="center" wrapText="1"/>
    </xf>
    <xf numFmtId="0" fontId="25" fillId="9" borderId="189" xfId="2" applyNumberFormat="1" applyFont="1" applyFill="1" applyBorder="1" applyAlignment="1" applyProtection="1">
      <alignment horizontal="left" vertical="center" wrapText="1"/>
    </xf>
    <xf numFmtId="0" fontId="10" fillId="3" borderId="0" xfId="15" applyFont="1" applyFill="1" applyAlignment="1">
      <alignment vertical="center"/>
    </xf>
    <xf numFmtId="0" fontId="25" fillId="9" borderId="108" xfId="2" applyNumberFormat="1" applyFont="1" applyFill="1" applyBorder="1" applyAlignment="1" applyProtection="1">
      <alignment horizontal="left" vertical="center" wrapText="1"/>
    </xf>
    <xf numFmtId="0" fontId="30" fillId="0" borderId="9" xfId="15" applyFont="1" applyBorder="1" applyAlignment="1">
      <alignment horizontal="center" vertical="center"/>
    </xf>
    <xf numFmtId="0" fontId="25" fillId="7" borderId="110" xfId="15" applyFont="1" applyFill="1" applyBorder="1" applyAlignment="1">
      <alignment horizontal="center" vertical="center" wrapText="1"/>
    </xf>
    <xf numFmtId="0" fontId="25" fillId="9" borderId="122" xfId="2" applyNumberFormat="1" applyFont="1" applyFill="1" applyBorder="1" applyAlignment="1" applyProtection="1">
      <alignment horizontal="left" vertical="center" wrapText="1"/>
    </xf>
    <xf numFmtId="0" fontId="25" fillId="9" borderId="84" xfId="2" applyNumberFormat="1" applyFont="1" applyFill="1" applyBorder="1" applyAlignment="1" applyProtection="1">
      <alignment horizontal="left" vertical="center" wrapText="1"/>
    </xf>
    <xf numFmtId="0" fontId="27" fillId="3" borderId="0" xfId="0" applyFont="1" applyFill="1"/>
    <xf numFmtId="0" fontId="25" fillId="0" borderId="190" xfId="15" applyFont="1" applyBorder="1" applyAlignment="1" applyProtection="1">
      <alignment horizontal="center" vertical="center"/>
      <protection locked="0"/>
    </xf>
    <xf numFmtId="0" fontId="25" fillId="0" borderId="191" xfId="15" applyFont="1" applyBorder="1" applyAlignment="1" applyProtection="1">
      <alignment horizontal="center" vertical="center"/>
      <protection locked="0"/>
    </xf>
    <xf numFmtId="0" fontId="25" fillId="0" borderId="192" xfId="15" applyFont="1" applyBorder="1" applyAlignment="1" applyProtection="1">
      <alignment horizontal="center" vertical="center"/>
      <protection locked="0"/>
    </xf>
    <xf numFmtId="0" fontId="3" fillId="3" borderId="0" xfId="15" applyFont="1" applyFill="1" applyAlignment="1">
      <alignment horizontal="center" vertical="center" wrapText="1"/>
    </xf>
    <xf numFmtId="0" fontId="28" fillId="3" borderId="0" xfId="15" applyFont="1" applyFill="1" applyAlignment="1">
      <alignment vertical="center"/>
    </xf>
    <xf numFmtId="178" fontId="3" fillId="3" borderId="0" xfId="15" applyNumberFormat="1" applyFont="1" applyFill="1" applyAlignment="1">
      <alignment vertical="center"/>
    </xf>
    <xf numFmtId="0" fontId="3" fillId="3" borderId="1" xfId="15" applyFont="1" applyFill="1" applyBorder="1" applyAlignment="1">
      <alignment vertical="center" wrapText="1"/>
    </xf>
    <xf numFmtId="0" fontId="29" fillId="3" borderId="0" xfId="15" applyFont="1" applyFill="1" applyAlignment="1">
      <alignment vertical="center"/>
    </xf>
    <xf numFmtId="0" fontId="28" fillId="3" borderId="0" xfId="15" applyFont="1" applyFill="1" applyAlignment="1">
      <alignment horizontal="left" vertical="center" wrapText="1"/>
    </xf>
    <xf numFmtId="0" fontId="10" fillId="3" borderId="0" xfId="15" applyFont="1" applyFill="1" applyAlignment="1">
      <alignment horizontal="left" vertical="center" wrapText="1"/>
    </xf>
    <xf numFmtId="10" fontId="25" fillId="3" borderId="99" xfId="15" applyNumberFormat="1" applyFont="1" applyFill="1" applyBorder="1" applyAlignment="1">
      <alignment horizontal="center" vertical="center"/>
    </xf>
    <xf numFmtId="10" fontId="31" fillId="3" borderId="175" xfId="15" applyNumberFormat="1" applyFont="1" applyFill="1" applyBorder="1" applyAlignment="1">
      <alignment horizontal="center" vertical="center" wrapText="1"/>
    </xf>
    <xf numFmtId="10" fontId="25" fillId="3" borderId="11" xfId="15" applyNumberFormat="1" applyFont="1" applyFill="1" applyBorder="1" applyAlignment="1">
      <alignment horizontal="center" vertical="center"/>
    </xf>
    <xf numFmtId="178" fontId="25" fillId="3" borderId="15" xfId="15" applyNumberFormat="1" applyFont="1" applyFill="1" applyBorder="1" applyAlignment="1">
      <alignment horizontal="center" vertical="center"/>
    </xf>
    <xf numFmtId="10" fontId="25" fillId="3" borderId="100" xfId="2" applyNumberFormat="1" applyFont="1" applyFill="1" applyBorder="1" applyAlignment="1" applyProtection="1">
      <alignment horizontal="center" vertical="center"/>
    </xf>
    <xf numFmtId="10" fontId="3" fillId="3" borderId="0" xfId="15" applyNumberFormat="1" applyFont="1" applyFill="1" applyAlignment="1">
      <alignment vertical="center"/>
    </xf>
    <xf numFmtId="0" fontId="25" fillId="3" borderId="2"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8" xfId="0" applyFont="1" applyFill="1" applyBorder="1" applyAlignment="1">
      <alignment horizontal="center" vertical="center"/>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26" fillId="3" borderId="0" xfId="0" applyFont="1" applyFill="1" applyAlignment="1">
      <alignment vertical="center" wrapText="1"/>
    </xf>
    <xf numFmtId="0" fontId="26" fillId="3" borderId="0" xfId="0" applyFont="1" applyFill="1" applyAlignment="1">
      <alignment vertical="top" wrapText="1"/>
    </xf>
    <xf numFmtId="0" fontId="26" fillId="3" borderId="0" xfId="0" applyFont="1" applyFill="1" applyAlignment="1">
      <alignment horizontal="left" vertical="top" wrapText="1"/>
    </xf>
    <xf numFmtId="176" fontId="3" fillId="3" borderId="6" xfId="0" applyNumberFormat="1" applyFont="1" applyFill="1" applyBorder="1" applyAlignment="1">
      <alignment horizontal="right" vertical="center" shrinkToFit="1"/>
    </xf>
    <xf numFmtId="0" fontId="34" fillId="3" borderId="0" xfId="0" applyFont="1" applyFill="1" applyAlignment="1">
      <alignment vertical="center" wrapText="1"/>
    </xf>
    <xf numFmtId="0" fontId="3" fillId="3" borderId="0" xfId="0" applyFont="1" applyFill="1" applyAlignment="1" applyProtection="1">
      <alignment vertical="center"/>
      <protection locked="0" hidden="1"/>
    </xf>
    <xf numFmtId="176" fontId="3" fillId="9" borderId="206" xfId="0" applyNumberFormat="1" applyFont="1" applyFill="1" applyBorder="1" applyAlignment="1">
      <alignment horizontal="right" vertical="center" wrapText="1"/>
    </xf>
    <xf numFmtId="176" fontId="3" fillId="9" borderId="207" xfId="0" applyNumberFormat="1" applyFont="1" applyFill="1" applyBorder="1" applyAlignment="1">
      <alignment horizontal="right" vertical="center"/>
    </xf>
    <xf numFmtId="176" fontId="3" fillId="9" borderId="208" xfId="0" applyNumberFormat="1" applyFont="1" applyFill="1" applyBorder="1" applyAlignment="1">
      <alignment horizontal="right" vertical="center"/>
    </xf>
    <xf numFmtId="176" fontId="3" fillId="9" borderId="205" xfId="0" applyNumberFormat="1" applyFont="1" applyFill="1" applyBorder="1" applyAlignment="1">
      <alignment horizontal="right" vertical="center" wrapText="1"/>
    </xf>
    <xf numFmtId="176" fontId="3" fillId="9" borderId="209" xfId="0" applyNumberFormat="1" applyFont="1" applyFill="1" applyBorder="1" applyAlignment="1">
      <alignment horizontal="right" vertical="center"/>
    </xf>
    <xf numFmtId="176" fontId="3" fillId="9" borderId="210" xfId="0" applyNumberFormat="1" applyFont="1" applyFill="1" applyBorder="1" applyAlignment="1">
      <alignment horizontal="right" vertical="center"/>
    </xf>
    <xf numFmtId="10" fontId="3" fillId="9" borderId="198" xfId="0" applyNumberFormat="1" applyFont="1" applyFill="1" applyBorder="1" applyAlignment="1">
      <alignment horizontal="right" vertical="center"/>
    </xf>
    <xf numFmtId="10" fontId="3" fillId="9" borderId="211" xfId="0" applyNumberFormat="1" applyFont="1" applyFill="1" applyBorder="1" applyAlignment="1">
      <alignment horizontal="right" vertical="center"/>
    </xf>
    <xf numFmtId="178" fontId="25" fillId="3" borderId="163" xfId="15" applyNumberFormat="1" applyFont="1" applyFill="1" applyBorder="1" applyAlignment="1">
      <alignment horizontal="center" vertical="center"/>
    </xf>
    <xf numFmtId="0" fontId="15" fillId="3" borderId="0" xfId="0" applyFont="1" applyFill="1" applyAlignment="1">
      <alignment horizontal="left" vertical="top" wrapText="1"/>
    </xf>
    <xf numFmtId="0" fontId="25" fillId="6" borderId="197" xfId="0" applyFont="1" applyFill="1" applyBorder="1" applyAlignment="1">
      <alignment vertical="center" wrapText="1"/>
    </xf>
    <xf numFmtId="0" fontId="25" fillId="6" borderId="143" xfId="0" applyFont="1" applyFill="1" applyBorder="1" applyAlignment="1">
      <alignment vertical="center" wrapText="1"/>
    </xf>
    <xf numFmtId="0" fontId="25" fillId="6" borderId="190" xfId="0" applyFont="1" applyFill="1" applyBorder="1" applyAlignment="1">
      <alignment vertical="center" wrapText="1"/>
    </xf>
    <xf numFmtId="0" fontId="3" fillId="3" borderId="0" xfId="24" applyFont="1" applyFill="1"/>
    <xf numFmtId="0" fontId="3" fillId="3" borderId="0" xfId="24" applyFont="1" applyFill="1" applyAlignment="1">
      <alignment vertical="center"/>
    </xf>
    <xf numFmtId="179" fontId="3" fillId="3" borderId="213" xfId="25" applyNumberFormat="1" applyFont="1" applyFill="1" applyBorder="1" applyAlignment="1" applyProtection="1">
      <alignment vertical="center"/>
    </xf>
    <xf numFmtId="179" fontId="3" fillId="3" borderId="152" xfId="25" applyNumberFormat="1" applyFont="1" applyFill="1" applyBorder="1" applyAlignment="1" applyProtection="1">
      <alignment vertical="center"/>
    </xf>
    <xf numFmtId="179" fontId="3" fillId="0" borderId="152" xfId="25" applyNumberFormat="1" applyFont="1" applyFill="1" applyBorder="1" applyAlignment="1" applyProtection="1">
      <alignment vertical="center"/>
    </xf>
    <xf numFmtId="0" fontId="27" fillId="3" borderId="0" xfId="22" applyFont="1" applyFill="1" applyAlignment="1">
      <alignment horizontal="justify" vertical="center" wrapText="1"/>
    </xf>
    <xf numFmtId="10" fontId="25" fillId="3" borderId="151" xfId="15" applyNumberFormat="1" applyFont="1" applyFill="1" applyBorder="1" applyAlignment="1">
      <alignment horizontal="center" vertical="center"/>
    </xf>
    <xf numFmtId="10" fontId="3" fillId="9" borderId="215" xfId="0" applyNumberFormat="1" applyFont="1" applyFill="1" applyBorder="1" applyAlignment="1">
      <alignment horizontal="right" vertical="center"/>
    </xf>
    <xf numFmtId="0" fontId="3" fillId="3" borderId="0" xfId="24" applyFont="1" applyFill="1" applyAlignment="1">
      <alignment horizontal="center" vertical="center"/>
    </xf>
    <xf numFmtId="0" fontId="3" fillId="3" borderId="2" xfId="15" applyFont="1" applyFill="1" applyBorder="1" applyAlignment="1">
      <alignment vertical="center" wrapText="1"/>
    </xf>
    <xf numFmtId="0" fontId="10" fillId="3" borderId="2" xfId="15" applyFont="1" applyFill="1" applyBorder="1" applyAlignment="1">
      <alignment vertical="center"/>
    </xf>
    <xf numFmtId="0" fontId="30" fillId="0" borderId="179" xfId="19" applyFont="1" applyBorder="1" applyAlignment="1" applyProtection="1">
      <alignment horizontal="left" vertical="center" wrapText="1"/>
      <protection locked="0"/>
    </xf>
    <xf numFmtId="0" fontId="30" fillId="0" borderId="218" xfId="19" applyFont="1" applyBorder="1" applyAlignment="1" applyProtection="1">
      <alignment horizontal="left" vertical="center" wrapText="1"/>
      <protection locked="0"/>
    </xf>
    <xf numFmtId="0" fontId="3" fillId="0" borderId="188" xfId="19" applyFont="1" applyBorder="1" applyAlignment="1" applyProtection="1">
      <alignment horizontal="center" vertical="center"/>
      <protection locked="0"/>
    </xf>
    <xf numFmtId="0" fontId="3" fillId="0" borderId="104" xfId="19" applyFont="1" applyBorder="1" applyAlignment="1" applyProtection="1">
      <alignment horizontal="center" vertical="center"/>
      <protection locked="0"/>
    </xf>
    <xf numFmtId="0" fontId="3" fillId="0" borderId="179" xfId="19" applyFont="1" applyBorder="1" applyAlignment="1" applyProtection="1">
      <alignment horizontal="center" vertical="center"/>
      <protection locked="0"/>
    </xf>
    <xf numFmtId="0" fontId="3" fillId="0" borderId="121" xfId="19" applyFont="1" applyBorder="1" applyAlignment="1" applyProtection="1">
      <alignment horizontal="center" vertical="center"/>
      <protection locked="0"/>
    </xf>
    <xf numFmtId="10" fontId="3" fillId="0" borderId="2" xfId="0" applyNumberFormat="1" applyFont="1" applyBorder="1" applyAlignment="1" applyProtection="1">
      <alignment horizontal="right" vertical="center" wrapText="1"/>
      <protection locked="0"/>
    </xf>
    <xf numFmtId="176" fontId="3" fillId="0" borderId="3" xfId="0" applyNumberFormat="1" applyFont="1" applyBorder="1" applyAlignment="1">
      <alignment horizontal="right" vertical="center" wrapText="1" shrinkToFit="1"/>
    </xf>
    <xf numFmtId="10" fontId="3" fillId="0" borderId="83" xfId="0" applyNumberFormat="1" applyFont="1" applyBorder="1" applyAlignment="1">
      <alignment horizontal="right" vertical="center" wrapText="1"/>
    </xf>
    <xf numFmtId="10" fontId="3" fillId="0" borderId="18" xfId="0" applyNumberFormat="1" applyFont="1" applyBorder="1" applyAlignment="1">
      <alignment horizontal="right" vertical="center" wrapText="1"/>
    </xf>
    <xf numFmtId="10" fontId="3" fillId="0" borderId="8" xfId="0" applyNumberFormat="1" applyFont="1" applyBorder="1" applyAlignment="1" applyProtection="1">
      <alignment horizontal="right" vertical="center" wrapText="1"/>
      <protection locked="0"/>
    </xf>
    <xf numFmtId="0" fontId="0" fillId="0" borderId="18" xfId="0" applyBorder="1" applyAlignment="1">
      <alignment vertical="center"/>
    </xf>
    <xf numFmtId="176" fontId="27" fillId="0" borderId="187" xfId="0" applyNumberFormat="1" applyFont="1" applyBorder="1" applyAlignment="1">
      <alignment horizontal="right" vertical="center" wrapText="1"/>
    </xf>
    <xf numFmtId="0" fontId="3" fillId="0" borderId="180" xfId="0" applyFont="1" applyBorder="1" applyAlignment="1">
      <alignment vertical="center" wrapText="1"/>
    </xf>
    <xf numFmtId="0" fontId="0" fillId="10" borderId="195" xfId="0" applyFill="1" applyBorder="1" applyAlignment="1">
      <alignment vertical="center"/>
    </xf>
    <xf numFmtId="0" fontId="0" fillId="10" borderId="196" xfId="0" applyFill="1" applyBorder="1" applyAlignment="1">
      <alignment vertical="center"/>
    </xf>
    <xf numFmtId="0" fontId="31" fillId="7" borderId="183" xfId="15" applyFont="1" applyFill="1" applyBorder="1" applyAlignment="1">
      <alignment horizontal="center" vertical="center" wrapText="1"/>
    </xf>
    <xf numFmtId="178" fontId="25" fillId="0" borderId="202" xfId="15" applyNumberFormat="1" applyFont="1" applyBorder="1" applyAlignment="1">
      <alignment horizontal="center" vertical="center"/>
    </xf>
    <xf numFmtId="10" fontId="3" fillId="11" borderId="225" xfId="15" applyNumberFormat="1" applyFont="1" applyFill="1" applyBorder="1" applyAlignment="1">
      <alignment horizontal="center" vertical="center" shrinkToFit="1"/>
    </xf>
    <xf numFmtId="10" fontId="3" fillId="11" borderId="226" xfId="15" applyNumberFormat="1" applyFont="1" applyFill="1" applyBorder="1" applyAlignment="1">
      <alignment horizontal="center" vertical="center" shrinkToFit="1"/>
    </xf>
    <xf numFmtId="10" fontId="3" fillId="11" borderId="219" xfId="15" applyNumberFormat="1" applyFont="1" applyFill="1" applyBorder="1" applyAlignment="1">
      <alignment horizontal="center" vertical="center" shrinkToFit="1"/>
    </xf>
    <xf numFmtId="0" fontId="10" fillId="12" borderId="0" xfId="15" applyFont="1" applyFill="1" applyAlignment="1">
      <alignment vertical="center"/>
    </xf>
    <xf numFmtId="0" fontId="10" fillId="13" borderId="0" xfId="15" applyFont="1" applyFill="1" applyAlignment="1">
      <alignment vertical="center"/>
    </xf>
    <xf numFmtId="0" fontId="3" fillId="3" borderId="188" xfId="19" applyFont="1" applyFill="1" applyBorder="1" applyAlignment="1" applyProtection="1">
      <alignment horizontal="center" vertical="center"/>
      <protection locked="0"/>
    </xf>
    <xf numFmtId="0" fontId="3" fillId="3" borderId="104" xfId="19" applyFont="1" applyFill="1" applyBorder="1" applyAlignment="1" applyProtection="1">
      <alignment horizontal="center" vertical="center"/>
      <protection locked="0"/>
    </xf>
    <xf numFmtId="0" fontId="3" fillId="3" borderId="179" xfId="19" applyFont="1" applyFill="1" applyBorder="1" applyAlignment="1" applyProtection="1">
      <alignment horizontal="center" vertical="center"/>
      <protection locked="0"/>
    </xf>
    <xf numFmtId="0" fontId="3" fillId="3" borderId="121" xfId="19" applyFont="1" applyFill="1" applyBorder="1" applyAlignment="1" applyProtection="1">
      <alignment horizontal="center" vertical="center"/>
      <protection locked="0"/>
    </xf>
    <xf numFmtId="0" fontId="3" fillId="3" borderId="155" xfId="19" applyFont="1" applyFill="1" applyBorder="1" applyAlignment="1" applyProtection="1">
      <alignment horizontal="center" vertical="center"/>
      <protection locked="0"/>
    </xf>
    <xf numFmtId="0" fontId="30" fillId="14" borderId="71" xfId="26" applyFont="1" applyFill="1" applyBorder="1" applyAlignment="1" applyProtection="1">
      <alignment horizontal="left" vertical="center" wrapText="1"/>
      <protection locked="0"/>
    </xf>
    <xf numFmtId="10" fontId="3" fillId="11" borderId="227" xfId="15" applyNumberFormat="1" applyFont="1" applyFill="1" applyBorder="1" applyAlignment="1">
      <alignment horizontal="center" vertical="center" shrinkToFit="1"/>
    </xf>
    <xf numFmtId="0" fontId="30" fillId="11" borderId="228" xfId="19" applyFont="1" applyFill="1" applyBorder="1" applyAlignment="1" applyProtection="1">
      <alignment horizontal="left" vertical="center" wrapText="1"/>
      <protection locked="0"/>
    </xf>
    <xf numFmtId="0" fontId="25" fillId="3" borderId="52" xfId="0" applyFont="1" applyFill="1" applyBorder="1" applyAlignment="1">
      <alignment horizontal="left" vertical="center" wrapText="1"/>
    </xf>
    <xf numFmtId="0" fontId="10" fillId="3" borderId="6" xfId="0" applyFont="1" applyFill="1" applyBorder="1"/>
    <xf numFmtId="176" fontId="3" fillId="11" borderId="230" xfId="24" applyNumberFormat="1" applyFont="1" applyFill="1" applyBorder="1" applyAlignment="1">
      <alignment horizontal="center" vertical="center"/>
    </xf>
    <xf numFmtId="0" fontId="25" fillId="3" borderId="101" xfId="0" applyFont="1" applyFill="1" applyBorder="1" applyAlignment="1">
      <alignment horizontal="left" vertical="center"/>
    </xf>
    <xf numFmtId="0" fontId="25" fillId="3" borderId="102" xfId="0" applyFont="1" applyFill="1" applyBorder="1" applyAlignment="1">
      <alignment horizontal="center" vertical="center"/>
    </xf>
    <xf numFmtId="0" fontId="25" fillId="3" borderId="232" xfId="0" applyFont="1" applyFill="1" applyBorder="1" applyAlignment="1">
      <alignment horizontal="center" vertical="center"/>
    </xf>
    <xf numFmtId="10" fontId="3" fillId="9" borderId="234" xfId="0" applyNumberFormat="1" applyFont="1" applyFill="1" applyBorder="1" applyAlignment="1">
      <alignment horizontal="center" vertical="center" wrapText="1"/>
    </xf>
    <xf numFmtId="10" fontId="3" fillId="9" borderId="229" xfId="0" applyNumberFormat="1" applyFont="1" applyFill="1" applyBorder="1" applyAlignment="1">
      <alignment horizontal="center" vertical="center"/>
    </xf>
    <xf numFmtId="176" fontId="3" fillId="9" borderId="233" xfId="0" applyNumberFormat="1" applyFont="1" applyFill="1" applyBorder="1" applyAlignment="1">
      <alignment horizontal="center" vertical="center" wrapText="1"/>
    </xf>
    <xf numFmtId="10" fontId="3" fillId="11" borderId="231" xfId="24" applyNumberFormat="1" applyFont="1" applyFill="1" applyBorder="1" applyAlignment="1">
      <alignment horizontal="center" vertical="center"/>
    </xf>
    <xf numFmtId="0" fontId="53" fillId="3" borderId="0" xfId="15" applyFont="1" applyFill="1" applyAlignment="1">
      <alignment vertical="center"/>
    </xf>
    <xf numFmtId="0" fontId="55" fillId="3" borderId="0" xfId="15" applyFont="1" applyFill="1" applyAlignment="1">
      <alignment horizontal="center" vertical="center" wrapText="1"/>
    </xf>
    <xf numFmtId="0" fontId="54" fillId="9" borderId="123" xfId="2" applyNumberFormat="1" applyFont="1" applyFill="1" applyBorder="1" applyAlignment="1">
      <alignment horizontal="left" vertical="center" wrapText="1"/>
    </xf>
    <xf numFmtId="0" fontId="54" fillId="9" borderId="109" xfId="2" applyNumberFormat="1" applyFont="1" applyFill="1" applyBorder="1" applyAlignment="1">
      <alignment horizontal="left" vertical="center" wrapText="1"/>
    </xf>
    <xf numFmtId="0" fontId="54" fillId="9" borderId="222" xfId="2" applyNumberFormat="1" applyFont="1" applyFill="1" applyBorder="1" applyAlignment="1">
      <alignment horizontal="left" vertical="center" wrapText="1"/>
    </xf>
    <xf numFmtId="10" fontId="54" fillId="0" borderId="221" xfId="2" applyNumberFormat="1" applyFont="1" applyBorder="1" applyAlignment="1">
      <alignment horizontal="center" vertical="center"/>
    </xf>
    <xf numFmtId="10" fontId="27" fillId="0" borderId="236" xfId="0" applyNumberFormat="1" applyFont="1" applyBorder="1" applyAlignment="1">
      <alignment horizontal="right" vertical="center" wrapText="1"/>
    </xf>
    <xf numFmtId="176" fontId="27" fillId="0" borderId="207" xfId="0" applyNumberFormat="1" applyFont="1" applyBorder="1" applyAlignment="1">
      <alignment horizontal="right" vertical="center" wrapText="1"/>
    </xf>
    <xf numFmtId="10" fontId="27" fillId="0" borderId="208" xfId="0" applyNumberFormat="1" applyFont="1" applyBorder="1" applyAlignment="1">
      <alignment horizontal="right" vertical="center" wrapText="1"/>
    </xf>
    <xf numFmtId="176" fontId="27" fillId="0" borderId="209" xfId="0" applyNumberFormat="1" applyFont="1" applyBorder="1" applyAlignment="1">
      <alignment horizontal="right" vertical="center" wrapText="1"/>
    </xf>
    <xf numFmtId="10" fontId="27" fillId="0" borderId="210" xfId="0" applyNumberFormat="1" applyFont="1" applyBorder="1" applyAlignment="1">
      <alignment horizontal="right" vertical="center" wrapText="1"/>
    </xf>
    <xf numFmtId="0" fontId="30" fillId="11" borderId="239" xfId="19" applyFont="1" applyFill="1" applyBorder="1" applyAlignment="1" applyProtection="1">
      <alignment horizontal="left" vertical="center" wrapText="1"/>
      <protection locked="0"/>
    </xf>
    <xf numFmtId="10" fontId="3" fillId="11" borderId="162" xfId="15" applyNumberFormat="1" applyFont="1" applyFill="1" applyBorder="1" applyAlignment="1">
      <alignment horizontal="center" vertical="center" shrinkToFit="1"/>
    </xf>
    <xf numFmtId="176" fontId="3" fillId="9" borderId="235" xfId="0" applyNumberFormat="1" applyFont="1" applyFill="1" applyBorder="1" applyAlignment="1">
      <alignment horizontal="center" vertical="center"/>
    </xf>
    <xf numFmtId="0" fontId="32" fillId="3" borderId="0" xfId="22" applyFont="1" applyFill="1" applyAlignment="1">
      <alignment horizontal="left" vertical="center" wrapText="1"/>
    </xf>
    <xf numFmtId="0" fontId="54" fillId="9" borderId="85" xfId="2" applyNumberFormat="1" applyFont="1" applyFill="1" applyBorder="1" applyAlignment="1">
      <alignment horizontal="left" vertical="center" wrapText="1"/>
    </xf>
    <xf numFmtId="0" fontId="42" fillId="3" borderId="0" xfId="22" applyFont="1" applyFill="1" applyAlignment="1">
      <alignment vertical="top"/>
    </xf>
    <xf numFmtId="0" fontId="32" fillId="3" borderId="0" xfId="22" applyFont="1" applyFill="1" applyAlignment="1">
      <alignment vertical="center"/>
    </xf>
    <xf numFmtId="0" fontId="57" fillId="3" borderId="0" xfId="22" applyFont="1" applyFill="1" applyAlignment="1">
      <alignment vertical="center"/>
    </xf>
    <xf numFmtId="0" fontId="3" fillId="3" borderId="242" xfId="0" applyFont="1" applyFill="1" applyBorder="1" applyAlignment="1">
      <alignment horizontal="center" vertical="center"/>
    </xf>
    <xf numFmtId="0" fontId="3" fillId="3" borderId="241" xfId="0" applyFont="1" applyFill="1" applyBorder="1" applyAlignment="1">
      <alignment horizontal="center" vertical="center"/>
    </xf>
    <xf numFmtId="0" fontId="3" fillId="3" borderId="243" xfId="0" applyFont="1" applyFill="1" applyBorder="1" applyAlignment="1">
      <alignment horizontal="center" vertical="center"/>
    </xf>
    <xf numFmtId="0" fontId="25" fillId="0" borderId="42" xfId="0" applyFont="1" applyBorder="1" applyAlignment="1" applyProtection="1">
      <alignment horizontal="left" vertical="center" wrapText="1"/>
      <protection locked="0"/>
    </xf>
    <xf numFmtId="49" fontId="25" fillId="0" borderId="40" xfId="0" applyNumberFormat="1" applyFont="1" applyBorder="1" applyAlignment="1" applyProtection="1">
      <alignment horizontal="left" vertical="center" wrapText="1"/>
      <protection locked="0"/>
    </xf>
    <xf numFmtId="0" fontId="30" fillId="0" borderId="244" xfId="0" applyFont="1" applyBorder="1" applyAlignment="1" applyProtection="1">
      <alignment horizontal="left" vertical="center" wrapText="1"/>
      <protection locked="0"/>
    </xf>
    <xf numFmtId="0" fontId="25" fillId="0" borderId="245"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protection locked="0"/>
    </xf>
    <xf numFmtId="176" fontId="25" fillId="0" borderId="40" xfId="0" applyNumberFormat="1" applyFont="1" applyBorder="1" applyAlignment="1" applyProtection="1">
      <alignment horizontal="center" vertical="center" wrapText="1"/>
      <protection locked="0"/>
    </xf>
    <xf numFmtId="55" fontId="25" fillId="0" borderId="45" xfId="0" applyNumberFormat="1" applyFont="1" applyBorder="1" applyAlignment="1" applyProtection="1">
      <alignment horizontal="center" vertical="center" wrapText="1"/>
      <protection locked="0"/>
    </xf>
    <xf numFmtId="0" fontId="58" fillId="3" borderId="0" xfId="0" applyFont="1" applyFill="1" applyAlignment="1">
      <alignment vertical="center"/>
    </xf>
    <xf numFmtId="10" fontId="3" fillId="11" borderId="182" xfId="0" applyNumberFormat="1" applyFont="1" applyFill="1" applyBorder="1" applyAlignment="1">
      <alignment horizontal="center" vertical="center" wrapText="1"/>
    </xf>
    <xf numFmtId="0" fontId="16" fillId="3" borderId="0" xfId="0" applyFont="1" applyFill="1"/>
    <xf numFmtId="10" fontId="3" fillId="9" borderId="257" xfId="0" applyNumberFormat="1" applyFont="1" applyFill="1" applyBorder="1" applyAlignment="1">
      <alignment horizontal="right" vertical="center"/>
    </xf>
    <xf numFmtId="0" fontId="27" fillId="3" borderId="0" xfId="0" applyFont="1" applyFill="1" applyAlignment="1">
      <alignment horizontal="left" vertical="center" wrapText="1"/>
    </xf>
    <xf numFmtId="0" fontId="3" fillId="3" borderId="0" xfId="15" applyFont="1" applyFill="1" applyAlignment="1">
      <alignment horizontal="left" vertical="center" wrapText="1"/>
    </xf>
    <xf numFmtId="0" fontId="3" fillId="3" borderId="11" xfId="15" applyFont="1" applyFill="1" applyBorder="1" applyAlignment="1">
      <alignment horizontal="left" vertical="center" wrapText="1"/>
    </xf>
    <xf numFmtId="0" fontId="10" fillId="3" borderId="16" xfId="15" applyFont="1" applyFill="1" applyBorder="1" applyAlignment="1">
      <alignment horizontal="left" vertical="center" wrapText="1"/>
    </xf>
    <xf numFmtId="0" fontId="27" fillId="3" borderId="19" xfId="0" applyFont="1" applyFill="1" applyBorder="1" applyAlignment="1">
      <alignment horizontal="left" vertical="center" wrapText="1"/>
    </xf>
    <xf numFmtId="0" fontId="3" fillId="3" borderId="61" xfId="15" applyFont="1" applyFill="1" applyBorder="1" applyAlignment="1">
      <alignment horizontal="left" vertical="center" wrapText="1"/>
    </xf>
    <xf numFmtId="0" fontId="27" fillId="3" borderId="258" xfId="0" applyFont="1" applyFill="1" applyBorder="1" applyAlignment="1">
      <alignment horizontal="justify" vertical="center" wrapText="1"/>
    </xf>
    <xf numFmtId="0" fontId="27" fillId="3" borderId="259" xfId="0" applyFont="1" applyFill="1" applyBorder="1" applyAlignment="1">
      <alignment horizontal="justify" vertical="center" wrapText="1"/>
    </xf>
    <xf numFmtId="0" fontId="27" fillId="3" borderId="260" xfId="0" applyFont="1" applyFill="1" applyBorder="1" applyAlignment="1">
      <alignment horizontal="justify" vertical="center" wrapText="1"/>
    </xf>
    <xf numFmtId="0" fontId="3" fillId="3" borderId="71" xfId="0" applyFont="1" applyFill="1" applyBorder="1" applyAlignment="1">
      <alignment vertical="center"/>
    </xf>
    <xf numFmtId="10" fontId="3" fillId="0" borderId="0" xfId="15" applyNumberFormat="1" applyFont="1" applyAlignment="1">
      <alignment vertical="center"/>
    </xf>
    <xf numFmtId="0" fontId="45" fillId="3" borderId="0" xfId="0" applyFont="1" applyFill="1" applyAlignment="1">
      <alignment vertical="center"/>
    </xf>
    <xf numFmtId="0" fontId="43" fillId="3" borderId="0" xfId="0" applyFont="1" applyFill="1" applyAlignment="1">
      <alignment vertical="top"/>
    </xf>
    <xf numFmtId="0" fontId="46" fillId="3" borderId="0" xfId="15" applyFont="1" applyFill="1" applyAlignment="1">
      <alignment vertical="center"/>
    </xf>
    <xf numFmtId="0" fontId="3" fillId="0" borderId="2" xfId="15" applyFont="1" applyBorder="1" applyAlignment="1">
      <alignment vertical="center" wrapText="1"/>
    </xf>
    <xf numFmtId="0" fontId="3" fillId="3" borderId="2" xfId="15" applyFont="1" applyFill="1" applyBorder="1" applyAlignment="1">
      <alignment horizontal="left" vertical="center" wrapText="1"/>
    </xf>
    <xf numFmtId="0" fontId="27" fillId="3" borderId="2" xfId="0" applyFont="1" applyFill="1" applyBorder="1" applyAlignment="1">
      <alignment horizontal="left" vertical="center" wrapText="1"/>
    </xf>
    <xf numFmtId="0" fontId="10" fillId="3" borderId="2" xfId="15" applyFont="1" applyFill="1" applyBorder="1" applyAlignment="1">
      <alignment horizontal="left" vertical="center" wrapText="1"/>
    </xf>
    <xf numFmtId="0" fontId="3" fillId="3" borderId="14" xfId="15" applyFont="1" applyFill="1" applyBorder="1" applyAlignment="1">
      <alignment horizontal="left" vertical="center" wrapText="1"/>
    </xf>
    <xf numFmtId="0" fontId="27" fillId="3" borderId="14" xfId="0" applyFont="1" applyFill="1" applyBorder="1" applyAlignment="1">
      <alignment horizontal="left" vertical="center" wrapText="1"/>
    </xf>
    <xf numFmtId="0" fontId="10" fillId="3" borderId="14" xfId="15" applyFont="1" applyFill="1" applyBorder="1" applyAlignment="1">
      <alignment horizontal="left" vertical="center" wrapText="1"/>
    </xf>
    <xf numFmtId="0" fontId="27" fillId="3" borderId="2" xfId="0" applyFont="1" applyFill="1" applyBorder="1" applyAlignment="1">
      <alignment horizontal="left" wrapText="1"/>
    </xf>
    <xf numFmtId="0" fontId="10" fillId="3" borderId="2" xfId="15" applyFont="1" applyFill="1" applyBorder="1" applyAlignment="1">
      <alignment vertical="center" wrapText="1"/>
    </xf>
    <xf numFmtId="0" fontId="3" fillId="3" borderId="2" xfId="15" applyFont="1" applyFill="1" applyBorder="1" applyAlignment="1">
      <alignment vertical="center"/>
    </xf>
    <xf numFmtId="0" fontId="59" fillId="3" borderId="14" xfId="15" applyFont="1" applyFill="1" applyBorder="1" applyAlignment="1">
      <alignment vertical="center" wrapText="1"/>
    </xf>
    <xf numFmtId="0" fontId="25" fillId="3" borderId="2" xfId="15" applyFont="1" applyFill="1" applyBorder="1" applyAlignment="1">
      <alignment vertical="center"/>
    </xf>
    <xf numFmtId="0" fontId="59" fillId="3" borderId="2" xfId="15" applyFont="1" applyFill="1" applyBorder="1" applyAlignment="1">
      <alignment vertical="center" wrapText="1"/>
    </xf>
    <xf numFmtId="0" fontId="10" fillId="15" borderId="0" xfId="15" applyFont="1" applyFill="1" applyAlignment="1">
      <alignment vertical="center"/>
    </xf>
    <xf numFmtId="176" fontId="28" fillId="0" borderId="127" xfId="0" applyNumberFormat="1" applyFont="1" applyBorder="1" applyAlignment="1">
      <alignment horizontal="right" vertical="center" wrapText="1"/>
    </xf>
    <xf numFmtId="176" fontId="28" fillId="0" borderId="128" xfId="0" applyNumberFormat="1" applyFont="1" applyBorder="1" applyAlignment="1">
      <alignment horizontal="right" vertical="center" wrapText="1"/>
    </xf>
    <xf numFmtId="176" fontId="28" fillId="0" borderId="127" xfId="0" applyNumberFormat="1" applyFont="1" applyBorder="1" applyAlignment="1" applyProtection="1">
      <alignment horizontal="right" vertical="center" wrapText="1"/>
      <protection locked="0"/>
    </xf>
    <xf numFmtId="176" fontId="28" fillId="0" borderId="128" xfId="0" applyNumberFormat="1" applyFont="1" applyBorder="1" applyAlignment="1" applyProtection="1">
      <alignment horizontal="right" vertical="center" wrapText="1"/>
      <protection locked="0"/>
    </xf>
    <xf numFmtId="0" fontId="0" fillId="0" borderId="0" xfId="0"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10" fontId="0" fillId="0" borderId="16" xfId="0" applyNumberFormat="1" applyBorder="1" applyAlignment="1">
      <alignment horizontal="center" vertical="center"/>
    </xf>
    <xf numFmtId="0" fontId="0" fillId="0" borderId="39" xfId="0" applyBorder="1" applyAlignment="1">
      <alignment horizontal="center" vertical="center" wrapText="1"/>
    </xf>
    <xf numFmtId="0" fontId="30" fillId="0" borderId="67" xfId="15" applyFont="1" applyBorder="1" applyAlignment="1">
      <alignment horizontal="center" vertical="center"/>
    </xf>
    <xf numFmtId="0" fontId="63" fillId="0" borderId="0" xfId="0" applyFont="1"/>
    <xf numFmtId="0" fontId="19" fillId="0" borderId="265" xfId="0" applyFont="1" applyBorder="1" applyAlignment="1">
      <alignment horizontal="center" vertical="center" wrapText="1"/>
    </xf>
    <xf numFmtId="0" fontId="19" fillId="0" borderId="264" xfId="0" applyFont="1" applyBorder="1" applyAlignment="1">
      <alignment horizontal="center" vertical="center" wrapText="1"/>
    </xf>
    <xf numFmtId="0" fontId="19" fillId="0" borderId="263" xfId="0" applyFont="1" applyBorder="1" applyAlignment="1">
      <alignment horizontal="center" vertical="center"/>
    </xf>
    <xf numFmtId="0" fontId="19" fillId="0" borderId="242" xfId="0" applyFont="1" applyBorder="1" applyAlignment="1">
      <alignment horizontal="center" vertical="center"/>
    </xf>
    <xf numFmtId="0" fontId="19" fillId="0" borderId="241" xfId="0" applyFont="1" applyBorder="1" applyAlignment="1">
      <alignment horizontal="center" vertical="center"/>
    </xf>
    <xf numFmtId="0" fontId="0" fillId="0" borderId="16" xfId="0" applyBorder="1" applyAlignment="1" applyProtection="1">
      <alignment horizontal="center" vertical="center"/>
      <protection locked="0"/>
    </xf>
    <xf numFmtId="0" fontId="0" fillId="0" borderId="45"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26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7" xfId="0" applyBorder="1" applyAlignment="1" applyProtection="1">
      <alignment horizontal="center" vertical="center" wrapText="1"/>
      <protection locked="0"/>
    </xf>
    <xf numFmtId="0" fontId="0" fillId="0" borderId="267" xfId="0" applyBorder="1" applyAlignment="1" applyProtection="1">
      <alignment horizontal="center" vertical="center"/>
      <protection locked="0"/>
    </xf>
    <xf numFmtId="10" fontId="28" fillId="0" borderId="84" xfId="1" applyNumberFormat="1" applyFont="1" applyFill="1" applyBorder="1" applyAlignment="1" applyProtection="1">
      <alignment horizontal="right" vertical="center" wrapText="1"/>
    </xf>
    <xf numFmtId="10" fontId="28" fillId="0" borderId="85" xfId="1" applyNumberFormat="1" applyFont="1" applyFill="1" applyBorder="1" applyAlignment="1" applyProtection="1">
      <alignment horizontal="right" vertical="center" wrapText="1"/>
    </xf>
    <xf numFmtId="10" fontId="28" fillId="0" borderId="130" xfId="0" applyNumberFormat="1" applyFont="1" applyBorder="1" applyAlignment="1" applyProtection="1">
      <alignment horizontal="right" vertical="center" wrapText="1"/>
      <protection locked="0"/>
    </xf>
    <xf numFmtId="10" fontId="28" fillId="0" borderId="256" xfId="0" applyNumberFormat="1" applyFont="1" applyBorder="1" applyAlignment="1" applyProtection="1">
      <alignment horizontal="right" vertical="center" wrapText="1"/>
      <protection locked="0"/>
    </xf>
    <xf numFmtId="0" fontId="3" fillId="3" borderId="243" xfId="15" applyFont="1" applyFill="1" applyBorder="1" applyAlignment="1" applyProtection="1">
      <alignment horizontal="center" vertical="center"/>
      <protection locked="0"/>
    </xf>
    <xf numFmtId="10" fontId="3" fillId="0" borderId="216" xfId="15" applyNumberFormat="1" applyFont="1" applyBorder="1" applyAlignment="1" applyProtection="1">
      <alignment horizontal="center" vertical="center" shrinkToFit="1"/>
      <protection locked="0"/>
    </xf>
    <xf numFmtId="10" fontId="3" fillId="0" borderId="152" xfId="15" applyNumberFormat="1" applyFont="1" applyBorder="1" applyAlignment="1" applyProtection="1">
      <alignment horizontal="center" vertical="center" shrinkToFit="1"/>
      <protection locked="0"/>
    </xf>
    <xf numFmtId="10" fontId="3" fillId="0" borderId="212" xfId="15" applyNumberFormat="1" applyFont="1" applyBorder="1" applyAlignment="1" applyProtection="1">
      <alignment horizontal="center" vertical="center" shrinkToFit="1"/>
      <protection locked="0"/>
    </xf>
    <xf numFmtId="10" fontId="3" fillId="0" borderId="217" xfId="15" applyNumberFormat="1" applyFont="1" applyBorder="1" applyAlignment="1" applyProtection="1">
      <alignment horizontal="center" vertical="center" shrinkToFit="1"/>
      <protection locked="0"/>
    </xf>
    <xf numFmtId="10" fontId="3" fillId="0" borderId="178" xfId="15" applyNumberFormat="1" applyFont="1" applyBorder="1" applyAlignment="1" applyProtection="1">
      <alignment horizontal="center" vertical="center" shrinkToFit="1"/>
      <protection locked="0"/>
    </xf>
    <xf numFmtId="10" fontId="3" fillId="0" borderId="203" xfId="15" applyNumberFormat="1" applyFont="1" applyBorder="1" applyAlignment="1" applyProtection="1">
      <alignment horizontal="center" vertical="center" shrinkToFit="1"/>
      <protection locked="0"/>
    </xf>
    <xf numFmtId="10" fontId="3" fillId="11" borderId="237" xfId="15" applyNumberFormat="1" applyFont="1" applyFill="1" applyBorder="1" applyAlignment="1" applyProtection="1">
      <alignment horizontal="center" vertical="center" shrinkToFit="1"/>
      <protection locked="0"/>
    </xf>
    <xf numFmtId="10" fontId="3" fillId="0" borderId="238" xfId="15" applyNumberFormat="1" applyFont="1" applyBorder="1" applyAlignment="1" applyProtection="1">
      <alignment horizontal="center" vertical="center" shrinkToFit="1"/>
      <protection locked="0"/>
    </xf>
    <xf numFmtId="10" fontId="3" fillId="0" borderId="240" xfId="15" applyNumberFormat="1" applyFont="1" applyBorder="1" applyAlignment="1" applyProtection="1">
      <alignment horizontal="center" vertical="center" shrinkToFit="1"/>
      <protection locked="0"/>
    </xf>
    <xf numFmtId="10" fontId="3" fillId="0" borderId="139" xfId="0" applyNumberFormat="1" applyFont="1" applyBorder="1" applyAlignment="1" applyProtection="1">
      <alignment horizontal="center" vertical="center" wrapText="1"/>
      <protection locked="0"/>
    </xf>
    <xf numFmtId="10" fontId="3" fillId="0" borderId="80" xfId="0" applyNumberFormat="1" applyFont="1" applyBorder="1" applyAlignment="1" applyProtection="1">
      <alignment horizontal="center" vertical="center" wrapText="1"/>
      <protection locked="0"/>
    </xf>
    <xf numFmtId="176" fontId="3" fillId="11" borderId="78" xfId="0" applyNumberFormat="1" applyFont="1" applyFill="1" applyBorder="1" applyAlignment="1">
      <alignment horizontal="center" vertical="center" wrapText="1"/>
    </xf>
    <xf numFmtId="182" fontId="3" fillId="9" borderId="140" xfId="0" applyNumberFormat="1" applyFont="1" applyFill="1" applyBorder="1" applyAlignment="1">
      <alignment horizontal="center" vertical="center" wrapText="1"/>
    </xf>
    <xf numFmtId="182" fontId="3" fillId="9" borderId="145" xfId="0" applyNumberFormat="1" applyFont="1" applyFill="1" applyBorder="1" applyAlignment="1">
      <alignment horizontal="center" vertical="center" wrapText="1"/>
    </xf>
    <xf numFmtId="182" fontId="3" fillId="9" borderId="144" xfId="0" applyNumberFormat="1" applyFont="1" applyFill="1" applyBorder="1" applyAlignment="1">
      <alignment horizontal="center" vertical="center" wrapText="1"/>
    </xf>
    <xf numFmtId="0" fontId="30" fillId="3" borderId="223" xfId="19" applyFont="1" applyFill="1" applyBorder="1" applyAlignment="1">
      <alignment horizontal="left" vertical="center" wrapText="1"/>
    </xf>
    <xf numFmtId="10" fontId="3" fillId="3" borderId="224" xfId="15" applyNumberFormat="1" applyFont="1" applyFill="1" applyBorder="1" applyAlignment="1">
      <alignment horizontal="center" vertical="center" shrinkToFit="1"/>
    </xf>
    <xf numFmtId="0" fontId="3" fillId="3" borderId="173" xfId="19" applyFont="1" applyFill="1" applyBorder="1" applyAlignment="1">
      <alignment horizontal="center" vertical="center"/>
    </xf>
    <xf numFmtId="0" fontId="25" fillId="3" borderId="105" xfId="2" applyNumberFormat="1" applyFont="1" applyFill="1" applyBorder="1" applyAlignment="1" applyProtection="1">
      <alignment horizontal="left" vertical="center" wrapText="1"/>
    </xf>
    <xf numFmtId="0" fontId="25" fillId="3" borderId="106" xfId="2" applyNumberFormat="1" applyFont="1" applyFill="1" applyBorder="1" applyAlignment="1" applyProtection="1">
      <alignment horizontal="left" vertical="center" wrapText="1"/>
    </xf>
    <xf numFmtId="0" fontId="30" fillId="3" borderId="78" xfId="19" applyFont="1" applyFill="1" applyBorder="1" applyAlignment="1">
      <alignment horizontal="left" vertical="center" wrapText="1"/>
    </xf>
    <xf numFmtId="10" fontId="3" fillId="3" borderId="137" xfId="15" applyNumberFormat="1" applyFont="1" applyFill="1" applyBorder="1" applyAlignment="1">
      <alignment horizontal="center" vertical="center" shrinkToFit="1"/>
    </xf>
    <xf numFmtId="0" fontId="3" fillId="3" borderId="140" xfId="19" applyFont="1" applyFill="1" applyBorder="1" applyAlignment="1">
      <alignment horizontal="center" vertical="center"/>
    </xf>
    <xf numFmtId="0" fontId="25" fillId="3" borderId="79" xfId="2" applyNumberFormat="1" applyFont="1" applyFill="1" applyBorder="1" applyAlignment="1" applyProtection="1">
      <alignment horizontal="left" vertical="center" wrapText="1"/>
    </xf>
    <xf numFmtId="0" fontId="25" fillId="3" borderId="80" xfId="2" applyNumberFormat="1" applyFont="1" applyFill="1" applyBorder="1" applyAlignment="1" applyProtection="1">
      <alignment horizontal="left" vertical="center" wrapText="1"/>
    </xf>
    <xf numFmtId="0" fontId="30" fillId="3" borderId="108" xfId="2" applyNumberFormat="1" applyFont="1" applyFill="1" applyBorder="1" applyAlignment="1" applyProtection="1">
      <alignment horizontal="left" vertical="center" wrapText="1"/>
    </xf>
    <xf numFmtId="10" fontId="3" fillId="3" borderId="58" xfId="15" applyNumberFormat="1" applyFont="1" applyFill="1" applyBorder="1" applyAlignment="1">
      <alignment horizontal="center" vertical="center" shrinkToFit="1"/>
    </xf>
    <xf numFmtId="0" fontId="3" fillId="3" borderId="143" xfId="19" applyFont="1" applyFill="1" applyBorder="1" applyAlignment="1">
      <alignment horizontal="center" vertical="center"/>
    </xf>
    <xf numFmtId="0" fontId="25" fillId="3" borderId="108" xfId="2" applyNumberFormat="1" applyFont="1" applyFill="1" applyBorder="1" applyAlignment="1" applyProtection="1">
      <alignment horizontal="left" vertical="center" wrapText="1"/>
    </xf>
    <xf numFmtId="0" fontId="25" fillId="3" borderId="109" xfId="2" applyNumberFormat="1" applyFont="1" applyFill="1" applyBorder="1" applyAlignment="1" applyProtection="1">
      <alignment horizontal="left" vertical="center" wrapText="1"/>
    </xf>
    <xf numFmtId="0" fontId="30" fillId="3" borderId="119" xfId="19" applyFont="1" applyFill="1" applyBorder="1" applyAlignment="1">
      <alignment horizontal="left" vertical="center" wrapText="1"/>
    </xf>
    <xf numFmtId="10" fontId="3" fillId="3" borderId="120" xfId="15" applyNumberFormat="1" applyFont="1" applyFill="1" applyBorder="1" applyAlignment="1">
      <alignment horizontal="center" vertical="center" shrinkToFit="1"/>
    </xf>
    <xf numFmtId="0" fontId="3" fillId="3" borderId="174" xfId="19" applyFont="1" applyFill="1" applyBorder="1" applyAlignment="1">
      <alignment horizontal="center" vertical="center"/>
    </xf>
    <xf numFmtId="0" fontId="25" fillId="3" borderId="122" xfId="2" applyNumberFormat="1" applyFont="1" applyFill="1" applyBorder="1" applyAlignment="1" applyProtection="1">
      <alignment horizontal="left" vertical="center" wrapText="1"/>
    </xf>
    <xf numFmtId="0" fontId="25" fillId="3" borderId="123" xfId="2" applyNumberFormat="1" applyFont="1" applyFill="1" applyBorder="1" applyAlignment="1" applyProtection="1">
      <alignment horizontal="left" vertical="center" wrapText="1"/>
    </xf>
    <xf numFmtId="0" fontId="30" fillId="3" borderId="83" xfId="19" applyFont="1" applyFill="1" applyBorder="1" applyAlignment="1">
      <alignment horizontal="left" vertical="center" wrapText="1"/>
    </xf>
    <xf numFmtId="10" fontId="3" fillId="3" borderId="154" xfId="15" applyNumberFormat="1" applyFont="1" applyFill="1" applyBorder="1" applyAlignment="1">
      <alignment horizontal="center" vertical="center" shrinkToFit="1"/>
    </xf>
    <xf numFmtId="0" fontId="3" fillId="3" borderId="170" xfId="19" applyFont="1" applyFill="1" applyBorder="1" applyAlignment="1">
      <alignment horizontal="center" vertical="center"/>
    </xf>
    <xf numFmtId="0" fontId="25" fillId="3" borderId="84" xfId="2" applyNumberFormat="1" applyFont="1" applyFill="1" applyBorder="1" applyAlignment="1" applyProtection="1">
      <alignment horizontal="left" vertical="center" wrapText="1"/>
    </xf>
    <xf numFmtId="0" fontId="25" fillId="3" borderId="85" xfId="2" applyNumberFormat="1" applyFont="1" applyFill="1" applyBorder="1" applyAlignment="1" applyProtection="1">
      <alignment horizontal="left" vertical="center" wrapText="1"/>
    </xf>
    <xf numFmtId="0" fontId="30" fillId="3" borderId="249" xfId="19" applyFont="1" applyFill="1" applyBorder="1" applyAlignment="1">
      <alignment horizontal="left" vertical="center" wrapText="1"/>
    </xf>
    <xf numFmtId="10" fontId="3" fillId="3" borderId="250" xfId="15" applyNumberFormat="1" applyFont="1" applyFill="1" applyBorder="1" applyAlignment="1">
      <alignment horizontal="center" vertical="center" shrinkToFit="1"/>
    </xf>
    <xf numFmtId="0" fontId="3" fillId="3" borderId="251" xfId="19" applyFont="1" applyFill="1" applyBorder="1" applyAlignment="1">
      <alignment horizontal="center" vertical="center"/>
    </xf>
    <xf numFmtId="0" fontId="25" fillId="3" borderId="247" xfId="2" applyNumberFormat="1" applyFont="1" applyFill="1" applyBorder="1" applyAlignment="1" applyProtection="1">
      <alignment horizontal="left" vertical="center" wrapText="1"/>
    </xf>
    <xf numFmtId="0" fontId="25" fillId="3" borderId="252" xfId="2" applyNumberFormat="1" applyFont="1" applyFill="1" applyBorder="1" applyAlignment="1" applyProtection="1">
      <alignment horizontal="left" vertical="center" wrapText="1"/>
    </xf>
    <xf numFmtId="0" fontId="30" fillId="3" borderId="253" xfId="19" applyFont="1" applyFill="1" applyBorder="1" applyAlignment="1">
      <alignment horizontal="left" vertical="center" wrapText="1"/>
    </xf>
    <xf numFmtId="10" fontId="3" fillId="3" borderId="254" xfId="15" applyNumberFormat="1" applyFont="1" applyFill="1" applyBorder="1" applyAlignment="1">
      <alignment horizontal="center" vertical="center" shrinkToFit="1"/>
    </xf>
    <xf numFmtId="0" fontId="30" fillId="3" borderId="9" xfId="15" applyFont="1" applyFill="1" applyBorder="1" applyAlignment="1">
      <alignment horizontal="center" vertical="center"/>
    </xf>
    <xf numFmtId="0" fontId="31" fillId="7" borderId="103" xfId="15" applyFont="1" applyFill="1" applyBorder="1" applyAlignment="1">
      <alignment horizontal="center" vertical="center" wrapText="1"/>
    </xf>
    <xf numFmtId="0" fontId="31" fillId="7" borderId="177" xfId="15" applyFont="1" applyFill="1" applyBorder="1" applyAlignment="1">
      <alignment horizontal="center" vertical="center" wrapText="1"/>
    </xf>
    <xf numFmtId="0" fontId="25" fillId="0" borderId="190" xfId="15" applyFont="1" applyBorder="1" applyAlignment="1">
      <alignment horizontal="center" vertical="center"/>
    </xf>
    <xf numFmtId="0" fontId="25" fillId="0" borderId="191" xfId="15" applyFont="1" applyBorder="1" applyAlignment="1">
      <alignment horizontal="center" vertical="center"/>
    </xf>
    <xf numFmtId="0" fontId="25" fillId="0" borderId="192" xfId="15" applyFont="1" applyBorder="1" applyAlignment="1">
      <alignment horizontal="center" vertical="center"/>
    </xf>
    <xf numFmtId="0" fontId="31" fillId="7" borderId="246" xfId="15" applyFont="1" applyFill="1" applyBorder="1" applyAlignment="1">
      <alignment horizontal="center" vertical="center" wrapText="1"/>
    </xf>
    <xf numFmtId="0" fontId="31" fillId="7" borderId="247" xfId="15" applyFont="1" applyFill="1" applyBorder="1" applyAlignment="1">
      <alignment horizontal="center" vertical="center" wrapText="1"/>
    </xf>
    <xf numFmtId="0" fontId="31" fillId="7" borderId="248" xfId="15" applyFont="1" applyFill="1" applyBorder="1" applyAlignment="1">
      <alignment horizontal="center" vertical="center" wrapText="1"/>
    </xf>
    <xf numFmtId="179" fontId="3" fillId="3" borderId="214" xfId="1" applyNumberFormat="1" applyFont="1" applyFill="1" applyBorder="1" applyAlignment="1" applyProtection="1">
      <alignment vertical="center"/>
    </xf>
    <xf numFmtId="179" fontId="3" fillId="0" borderId="2" xfId="1" applyNumberFormat="1" applyFont="1" applyFill="1" applyBorder="1" applyAlignment="1" applyProtection="1">
      <alignment vertical="center"/>
    </xf>
    <xf numFmtId="10" fontId="0" fillId="0" borderId="2" xfId="1" applyNumberFormat="1" applyFont="1" applyBorder="1" applyAlignment="1">
      <alignment horizontal="center" vertical="center"/>
    </xf>
    <xf numFmtId="10" fontId="0" fillId="0" borderId="3" xfId="1" applyNumberFormat="1" applyFont="1" applyBorder="1" applyAlignment="1">
      <alignment horizontal="center" vertical="center"/>
    </xf>
    <xf numFmtId="0" fontId="0" fillId="0" borderId="40" xfId="0"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65" fillId="0" borderId="0" xfId="0" applyFont="1" applyAlignment="1">
      <alignment horizontal="left" vertical="center" wrapText="1"/>
    </xf>
    <xf numFmtId="0" fontId="30" fillId="3" borderId="273" xfId="19" applyFont="1" applyFill="1" applyBorder="1" applyAlignment="1">
      <alignment horizontal="left" vertical="center" wrapText="1"/>
    </xf>
    <xf numFmtId="10" fontId="3" fillId="3" borderId="274" xfId="15" applyNumberFormat="1" applyFont="1" applyFill="1" applyBorder="1" applyAlignment="1">
      <alignment horizontal="center" vertical="center" shrinkToFit="1"/>
    </xf>
    <xf numFmtId="10" fontId="3" fillId="3" borderId="139" xfId="15" applyNumberFormat="1" applyFont="1" applyFill="1" applyBorder="1" applyAlignment="1">
      <alignment horizontal="center" vertical="center" shrinkToFit="1"/>
    </xf>
    <xf numFmtId="0" fontId="3" fillId="3" borderId="275" xfId="19" applyFont="1" applyFill="1" applyBorder="1" applyAlignment="1">
      <alignment horizontal="center" vertical="center"/>
    </xf>
    <xf numFmtId="0" fontId="25" fillId="3" borderId="131" xfId="2" applyNumberFormat="1" applyFont="1" applyFill="1" applyBorder="1" applyAlignment="1" applyProtection="1">
      <alignment horizontal="left" vertical="center" wrapText="1"/>
    </xf>
    <xf numFmtId="0" fontId="25" fillId="3" borderId="132" xfId="2" applyNumberFormat="1" applyFont="1" applyFill="1" applyBorder="1" applyAlignment="1" applyProtection="1">
      <alignment horizontal="left" vertical="center" wrapText="1"/>
    </xf>
    <xf numFmtId="0" fontId="19" fillId="5" borderId="12" xfId="0" applyFont="1" applyFill="1" applyBorder="1" applyAlignment="1">
      <alignment horizontal="center" vertical="center" textRotation="255"/>
    </xf>
    <xf numFmtId="0" fontId="19" fillId="5" borderId="16" xfId="0" applyFont="1" applyFill="1" applyBorder="1" applyAlignment="1">
      <alignment horizontal="center" vertical="center" textRotation="255"/>
    </xf>
    <xf numFmtId="0" fontId="0" fillId="3" borderId="21" xfId="0" applyFill="1" applyBorder="1" applyAlignment="1">
      <alignment horizontal="left" vertical="center"/>
    </xf>
    <xf numFmtId="0" fontId="0" fillId="3" borderId="4"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29" xfId="0" applyFill="1" applyBorder="1" applyAlignment="1">
      <alignment horizontal="left" vertical="center"/>
    </xf>
    <xf numFmtId="0" fontId="0" fillId="3" borderId="24" xfId="0" applyFill="1" applyBorder="1" applyAlignment="1">
      <alignment horizontal="left" vertical="center"/>
    </xf>
    <xf numFmtId="0" fontId="19" fillId="3" borderId="2" xfId="0" applyFont="1" applyFill="1" applyBorder="1" applyAlignment="1">
      <alignment horizontal="center" vertical="center" textRotation="255"/>
    </xf>
    <xf numFmtId="0" fontId="18" fillId="4" borderId="12"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32" fillId="3" borderId="0" xfId="0" applyFont="1" applyFill="1" applyAlignment="1">
      <alignment horizontal="left" vertical="center" wrapText="1"/>
    </xf>
    <xf numFmtId="0" fontId="32" fillId="3" borderId="0" xfId="0" applyFont="1" applyFill="1" applyAlignment="1">
      <alignment horizontal="left" vertical="center"/>
    </xf>
    <xf numFmtId="0" fontId="15" fillId="3" borderId="0" xfId="0" applyFont="1" applyFill="1" applyAlignment="1">
      <alignment horizontal="left" vertical="center" wrapText="1"/>
    </xf>
    <xf numFmtId="0" fontId="10" fillId="0" borderId="28" xfId="0" applyFont="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3" borderId="49" xfId="0" applyFont="1" applyFill="1" applyBorder="1" applyAlignment="1">
      <alignment horizontal="left" vertical="top" indent="1"/>
    </xf>
    <xf numFmtId="0" fontId="10" fillId="3" borderId="17" xfId="0" applyFont="1" applyFill="1" applyBorder="1" applyAlignment="1">
      <alignment horizontal="left" vertical="top" indent="1"/>
    </xf>
    <xf numFmtId="0" fontId="10" fillId="3" borderId="7" xfId="0" applyFont="1" applyFill="1" applyBorder="1" applyAlignment="1">
      <alignment horizontal="left" vertical="top" indent="1"/>
    </xf>
    <xf numFmtId="0" fontId="10" fillId="0" borderId="2"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2" xfId="0" applyFont="1" applyBorder="1" applyAlignment="1">
      <alignment horizontal="left" vertical="center" indent="1"/>
    </xf>
    <xf numFmtId="0" fontId="10" fillId="0" borderId="8" xfId="0" applyFont="1" applyBorder="1" applyAlignment="1">
      <alignment horizontal="left" vertical="center" indent="1"/>
    </xf>
    <xf numFmtId="0" fontId="10" fillId="0" borderId="31" xfId="0" applyFont="1" applyBorder="1" applyAlignment="1">
      <alignment horizontal="center" vertical="center"/>
    </xf>
    <xf numFmtId="0" fontId="10" fillId="0" borderId="39" xfId="0" applyFont="1" applyBorder="1" applyAlignment="1">
      <alignment horizontal="center" vertical="center"/>
    </xf>
    <xf numFmtId="0" fontId="10" fillId="0" borderId="1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10" fillId="0" borderId="19" xfId="17" applyFont="1" applyBorder="1" applyAlignment="1" applyProtection="1">
      <alignment horizontal="left" vertical="center"/>
      <protection locked="0"/>
    </xf>
    <xf numFmtId="0" fontId="10" fillId="3" borderId="23" xfId="17" applyFont="1" applyFill="1" applyBorder="1" applyAlignment="1">
      <alignment horizontal="center" vertical="center"/>
    </xf>
    <xf numFmtId="0" fontId="10" fillId="3" borderId="24" xfId="17" applyFont="1" applyFill="1" applyBorder="1" applyAlignment="1">
      <alignment horizontal="center" vertical="center"/>
    </xf>
    <xf numFmtId="0" fontId="10" fillId="0" borderId="28" xfId="17" applyFont="1" applyBorder="1" applyAlignment="1" applyProtection="1">
      <alignment horizontal="left" vertical="center" wrapText="1"/>
      <protection locked="0"/>
    </xf>
    <xf numFmtId="0" fontId="10" fillId="0" borderId="29" xfId="17" applyFont="1" applyBorder="1" applyAlignment="1" applyProtection="1">
      <alignment horizontal="left" vertical="center" wrapText="1"/>
      <protection locked="0"/>
    </xf>
    <xf numFmtId="0" fontId="10" fillId="0" borderId="30" xfId="17" applyFont="1" applyBorder="1" applyAlignment="1" applyProtection="1">
      <alignment horizontal="left" vertical="center" wrapText="1"/>
      <protection locked="0"/>
    </xf>
    <xf numFmtId="0" fontId="11" fillId="3" borderId="0" xfId="0" applyFont="1" applyFill="1" applyAlignment="1">
      <alignment horizontal="center" shrinkToFit="1"/>
    </xf>
    <xf numFmtId="0" fontId="4" fillId="3" borderId="0" xfId="0" applyFont="1" applyFill="1" applyAlignment="1">
      <alignment horizontal="center"/>
    </xf>
    <xf numFmtId="0" fontId="10" fillId="3" borderId="0" xfId="0" applyFont="1" applyFill="1" applyAlignment="1">
      <alignment horizontal="left" vertical="top" wrapText="1"/>
    </xf>
    <xf numFmtId="0" fontId="10" fillId="0" borderId="40"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3" borderId="21" xfId="17" applyFont="1" applyFill="1" applyBorder="1" applyAlignment="1">
      <alignment horizontal="center" vertical="center"/>
    </xf>
    <xf numFmtId="0" fontId="10" fillId="3" borderId="22" xfId="17" applyFont="1" applyFill="1" applyBorder="1" applyAlignment="1">
      <alignment horizontal="center" vertical="center"/>
    </xf>
    <xf numFmtId="0" fontId="10" fillId="0" borderId="36" xfId="17" applyFont="1" applyBorder="1" applyAlignment="1" applyProtection="1">
      <alignment horizontal="left" vertical="center" wrapText="1"/>
      <protection locked="0"/>
    </xf>
    <xf numFmtId="0" fontId="10" fillId="0" borderId="4" xfId="17" applyFont="1" applyBorder="1" applyAlignment="1" applyProtection="1">
      <alignment horizontal="left" vertical="center" wrapText="1"/>
      <protection locked="0"/>
    </xf>
    <xf numFmtId="0" fontId="10" fillId="0" borderId="37" xfId="17" applyFont="1" applyBorder="1" applyAlignment="1" applyProtection="1">
      <alignment horizontal="left" vertical="center" wrapText="1"/>
      <protection locked="0"/>
    </xf>
    <xf numFmtId="0" fontId="10" fillId="3" borderId="72" xfId="17" applyFont="1" applyFill="1" applyBorder="1" applyAlignment="1">
      <alignment horizontal="center" vertical="center"/>
    </xf>
    <xf numFmtId="0" fontId="10" fillId="3" borderId="67" xfId="17" applyFont="1" applyFill="1" applyBorder="1" applyAlignment="1">
      <alignment horizontal="center" vertical="center"/>
    </xf>
    <xf numFmtId="0" fontId="10" fillId="0" borderId="14" xfId="17" applyFont="1" applyBorder="1" applyAlignment="1" applyProtection="1">
      <alignment horizontal="left" vertical="center" wrapText="1"/>
      <protection locked="0"/>
    </xf>
    <xf numFmtId="0" fontId="10" fillId="0" borderId="34" xfId="17" applyFont="1" applyBorder="1" applyAlignment="1" applyProtection="1">
      <alignment horizontal="left" vertical="center" wrapText="1"/>
      <protection locked="0"/>
    </xf>
    <xf numFmtId="0" fontId="10" fillId="0" borderId="35" xfId="17" applyFont="1" applyBorder="1" applyAlignment="1" applyProtection="1">
      <alignment horizontal="left" vertical="center" wrapText="1"/>
      <protection locked="0"/>
    </xf>
    <xf numFmtId="0" fontId="4" fillId="3" borderId="0" xfId="0" applyFont="1" applyFill="1" applyAlignment="1">
      <alignment horizontal="center" vertical="center"/>
    </xf>
    <xf numFmtId="0" fontId="3" fillId="0" borderId="50" xfId="18" applyFont="1" applyBorder="1" applyAlignment="1">
      <alignment horizontal="center" vertical="center" wrapText="1"/>
    </xf>
    <xf numFmtId="0" fontId="3" fillId="0" borderId="5" xfId="18" applyFont="1" applyBorder="1" applyAlignment="1">
      <alignment horizontal="center" vertical="center" wrapText="1"/>
    </xf>
    <xf numFmtId="0" fontId="3" fillId="0" borderId="73" xfId="18" applyFont="1" applyBorder="1" applyAlignment="1">
      <alignment horizontal="center" vertical="center" wrapText="1"/>
    </xf>
    <xf numFmtId="0" fontId="3" fillId="0" borderId="1" xfId="18" applyFont="1" applyBorder="1" applyAlignment="1">
      <alignment horizontal="center" vertical="center" wrapText="1"/>
    </xf>
    <xf numFmtId="0" fontId="3" fillId="0" borderId="0" xfId="18" applyFont="1" applyAlignment="1">
      <alignment horizontal="center" vertical="center" wrapText="1"/>
    </xf>
    <xf numFmtId="0" fontId="3" fillId="0" borderId="11" xfId="18" applyFont="1" applyBorder="1" applyAlignment="1">
      <alignment horizontal="center" vertical="center" wrapText="1"/>
    </xf>
    <xf numFmtId="0" fontId="3" fillId="0" borderId="74" xfId="18" applyFont="1" applyBorder="1" applyAlignment="1">
      <alignment horizontal="center" vertical="center" wrapText="1"/>
    </xf>
    <xf numFmtId="0" fontId="3" fillId="0" borderId="19" xfId="18" applyFont="1" applyBorder="1" applyAlignment="1">
      <alignment horizontal="center" vertical="center" wrapText="1"/>
    </xf>
    <xf numFmtId="0" fontId="3" fillId="0" borderId="61" xfId="18" applyFont="1" applyBorder="1" applyAlignment="1">
      <alignment horizontal="center" vertical="center" wrapText="1"/>
    </xf>
    <xf numFmtId="0" fontId="10" fillId="3" borderId="3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0" borderId="36"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3" borderId="14"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0" borderId="14"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6" fillId="0" borderId="5" xfId="18" applyFont="1" applyBorder="1" applyAlignment="1">
      <alignment vertical="center"/>
    </xf>
    <xf numFmtId="0" fontId="6" fillId="0" borderId="261" xfId="18" applyFont="1" applyBorder="1" applyAlignment="1">
      <alignment vertical="center"/>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51"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0" borderId="52" xfId="0" applyFont="1" applyBorder="1" applyAlignment="1">
      <alignment horizontal="left" vertical="center" wrapText="1"/>
    </xf>
    <xf numFmtId="0" fontId="3" fillId="0" borderId="6" xfId="0" applyFont="1" applyBorder="1" applyAlignment="1">
      <alignment horizontal="left" vertical="center" wrapText="1"/>
    </xf>
    <xf numFmtId="0" fontId="3" fillId="0" borderId="53" xfId="0" applyFont="1" applyBorder="1" applyAlignment="1">
      <alignment horizontal="left" vertical="center" wrapText="1"/>
    </xf>
    <xf numFmtId="0" fontId="11" fillId="0" borderId="34" xfId="0" applyFont="1" applyBorder="1" applyAlignment="1">
      <alignment horizontal="center" vertical="center"/>
    </xf>
    <xf numFmtId="0" fontId="11" fillId="0" borderId="67" xfId="0" applyFont="1" applyBorder="1" applyAlignment="1">
      <alignment horizontal="center" vertical="center"/>
    </xf>
    <xf numFmtId="0" fontId="3" fillId="0" borderId="14"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pplyProtection="1">
      <alignment horizontal="left" vertical="center" wrapText="1"/>
      <protection locked="0"/>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23" xfId="18" applyFont="1" applyBorder="1" applyAlignment="1">
      <alignment vertical="center" wrapText="1"/>
    </xf>
    <xf numFmtId="0" fontId="3" fillId="0" borderId="29" xfId="18" applyFont="1" applyBorder="1" applyAlignment="1">
      <alignment vertical="center" wrapText="1"/>
    </xf>
    <xf numFmtId="0" fontId="3" fillId="0" borderId="24" xfId="18" applyFont="1" applyBorder="1" applyAlignment="1">
      <alignment vertical="center" wrapText="1"/>
    </xf>
    <xf numFmtId="0" fontId="3" fillId="0" borderId="28" xfId="18" applyFont="1" applyBorder="1" applyAlignment="1" applyProtection="1">
      <alignment horizontal="left" vertical="center" wrapText="1"/>
      <protection locked="0"/>
    </xf>
    <xf numFmtId="0" fontId="3" fillId="0" borderId="29" xfId="18" applyFont="1" applyBorder="1" applyAlignment="1" applyProtection="1">
      <alignment horizontal="left" vertical="center" wrapText="1"/>
      <protection locked="0"/>
    </xf>
    <xf numFmtId="0" fontId="3" fillId="0" borderId="30" xfId="18" applyFont="1" applyBorder="1" applyAlignment="1" applyProtection="1">
      <alignment horizontal="left" vertical="center" wrapText="1"/>
      <protection locked="0"/>
    </xf>
    <xf numFmtId="0" fontId="3" fillId="0" borderId="21" xfId="0" applyFont="1" applyBorder="1" applyAlignment="1">
      <alignment horizontal="left" vertical="center"/>
    </xf>
    <xf numFmtId="0" fontId="3" fillId="0" borderId="4" xfId="0" applyFont="1" applyBorder="1" applyAlignment="1">
      <alignment horizontal="left" vertical="center"/>
    </xf>
    <xf numFmtId="0" fontId="3" fillId="0" borderId="48"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0" borderId="5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1"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52" xfId="0" applyFont="1" applyBorder="1" applyAlignment="1">
      <alignment vertical="center" wrapText="1"/>
    </xf>
    <xf numFmtId="0" fontId="3" fillId="0" borderId="6" xfId="0" applyFont="1" applyBorder="1" applyAlignment="1">
      <alignment vertical="center" wrapText="1"/>
    </xf>
    <xf numFmtId="0" fontId="3" fillId="0" borderId="53" xfId="0" applyFont="1" applyBorder="1" applyAlignment="1">
      <alignment vertical="center" wrapText="1"/>
    </xf>
    <xf numFmtId="0" fontId="3" fillId="2" borderId="34" xfId="0" applyFont="1" applyFill="1" applyBorder="1" applyAlignment="1">
      <alignment horizontal="left" vertical="center" shrinkToFit="1"/>
    </xf>
    <xf numFmtId="0" fontId="3" fillId="2" borderId="54" xfId="0" applyFont="1" applyFill="1" applyBorder="1" applyAlignment="1">
      <alignment horizontal="left" vertical="center" shrinkToFit="1"/>
    </xf>
    <xf numFmtId="0" fontId="3" fillId="2" borderId="6" xfId="0" applyFont="1" applyFill="1" applyBorder="1" applyAlignment="1">
      <alignment horizontal="left" vertical="center"/>
    </xf>
    <xf numFmtId="0" fontId="3" fillId="2" borderId="26"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55" xfId="0" applyFont="1" applyFill="1" applyBorder="1" applyAlignment="1">
      <alignment horizontal="left" vertical="center" shrinkToFit="1"/>
    </xf>
    <xf numFmtId="177" fontId="3" fillId="0" borderId="4" xfId="0" applyNumberFormat="1" applyFont="1" applyBorder="1" applyAlignment="1" applyProtection="1">
      <alignment horizontal="center" vertical="center"/>
      <protection locked="0"/>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46" xfId="0" applyFont="1" applyBorder="1" applyAlignment="1">
      <alignment horizontal="left" vertical="center"/>
    </xf>
    <xf numFmtId="177" fontId="3" fillId="0" borderId="4" xfId="0" applyNumberFormat="1" applyFont="1" applyBorder="1" applyAlignment="1">
      <alignment horizontal="center" vertical="center"/>
    </xf>
    <xf numFmtId="177" fontId="3" fillId="0" borderId="37" xfId="0" applyNumberFormat="1" applyFont="1" applyBorder="1" applyAlignment="1">
      <alignment horizontal="center" vertical="center"/>
    </xf>
    <xf numFmtId="0" fontId="3" fillId="0" borderId="62" xfId="0" applyFont="1" applyBorder="1" applyAlignment="1">
      <alignment horizontal="left" vertical="center"/>
    </xf>
    <xf numFmtId="0" fontId="3" fillId="0" borderId="34" xfId="0" applyFont="1" applyBorder="1" applyAlignment="1">
      <alignment horizontal="left" vertical="center"/>
    </xf>
    <xf numFmtId="0" fontId="3" fillId="0" borderId="26"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6" xfId="0" applyFont="1" applyBorder="1" applyAlignment="1" applyProtection="1">
      <alignment horizontal="left" vertical="center" shrinkToFit="1"/>
      <protection locked="0"/>
    </xf>
    <xf numFmtId="0" fontId="3" fillId="0" borderId="47" xfId="0" applyFont="1" applyBorder="1" applyAlignment="1" applyProtection="1">
      <alignment horizontal="left" vertical="center" shrinkToFit="1"/>
      <protection locked="0"/>
    </xf>
    <xf numFmtId="0" fontId="3" fillId="0" borderId="43"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0" fontId="3" fillId="0" borderId="49"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2" fillId="3" borderId="0" xfId="0" applyFont="1" applyFill="1" applyAlignment="1">
      <alignment horizontal="left" vertical="top" wrapText="1"/>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vertical="center"/>
    </xf>
    <xf numFmtId="0" fontId="3" fillId="0" borderId="3" xfId="0" applyFont="1" applyBorder="1" applyAlignment="1">
      <alignment horizontal="center" vertical="center"/>
    </xf>
    <xf numFmtId="178" fontId="3" fillId="0" borderId="28" xfId="0" applyNumberFormat="1" applyFont="1" applyBorder="1" applyAlignment="1">
      <alignment horizontal="right" vertical="center" wrapText="1"/>
    </xf>
    <xf numFmtId="178" fontId="3" fillId="0" borderId="29" xfId="0" applyNumberFormat="1" applyFont="1" applyBorder="1" applyAlignment="1">
      <alignment horizontal="right" vertical="center" wrapText="1"/>
    </xf>
    <xf numFmtId="178" fontId="3" fillId="0" borderId="24" xfId="0" applyNumberFormat="1" applyFont="1" applyBorder="1" applyAlignment="1">
      <alignment horizontal="right" vertical="center" wrapText="1"/>
    </xf>
    <xf numFmtId="178" fontId="3" fillId="0" borderId="30" xfId="0" applyNumberFormat="1" applyFont="1" applyBorder="1" applyAlignment="1">
      <alignment horizontal="right" vertical="center" wrapText="1"/>
    </xf>
    <xf numFmtId="0" fontId="11" fillId="0" borderId="40"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178" fontId="3" fillId="3" borderId="14" xfId="0" applyNumberFormat="1" applyFont="1" applyFill="1" applyBorder="1" applyAlignment="1" applyProtection="1">
      <alignment horizontal="right" vertical="center" wrapText="1"/>
      <protection locked="0"/>
    </xf>
    <xf numFmtId="178" fontId="3" fillId="3" borderId="34" xfId="0" applyNumberFormat="1" applyFont="1" applyFill="1" applyBorder="1" applyAlignment="1" applyProtection="1">
      <alignment horizontal="right" vertical="center" wrapText="1"/>
      <protection locked="0"/>
    </xf>
    <xf numFmtId="178" fontId="3" fillId="3" borderId="67" xfId="0" applyNumberFormat="1" applyFont="1" applyFill="1" applyBorder="1" applyAlignment="1" applyProtection="1">
      <alignment horizontal="right" vertical="center" wrapText="1"/>
      <protection locked="0"/>
    </xf>
    <xf numFmtId="178" fontId="3" fillId="3" borderId="35" xfId="0" applyNumberFormat="1" applyFont="1" applyFill="1" applyBorder="1" applyAlignment="1" applyProtection="1">
      <alignment horizontal="right" vertical="center" wrapText="1"/>
      <protection locked="0"/>
    </xf>
    <xf numFmtId="0" fontId="3" fillId="3" borderId="101" xfId="0" applyFont="1" applyFill="1" applyBorder="1" applyAlignment="1">
      <alignment horizontal="center" vertical="center" wrapText="1"/>
    </xf>
    <xf numFmtId="0" fontId="3" fillId="3" borderId="102" xfId="0" applyFont="1" applyFill="1" applyBorder="1" applyAlignment="1">
      <alignment horizontal="center" vertical="center" wrapText="1"/>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11" fillId="3" borderId="60"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5" xfId="0" applyFont="1" applyFill="1" applyBorder="1" applyAlignment="1">
      <alignment horizontal="center" vertical="center" wrapText="1"/>
    </xf>
    <xf numFmtId="0" fontId="3" fillId="6" borderId="74" xfId="0" applyFont="1" applyFill="1" applyBorder="1" applyAlignment="1">
      <alignment horizontal="center" vertical="center" wrapText="1"/>
    </xf>
    <xf numFmtId="0" fontId="3" fillId="6" borderId="129" xfId="0" applyFont="1" applyFill="1" applyBorder="1" applyAlignment="1">
      <alignment horizontal="center" vertical="center" wrapText="1"/>
    </xf>
    <xf numFmtId="0" fontId="25" fillId="4" borderId="58" xfId="0" applyFont="1" applyFill="1" applyBorder="1" applyAlignment="1">
      <alignment horizontal="center" vertical="center" wrapText="1"/>
    </xf>
    <xf numFmtId="0" fontId="25" fillId="4" borderId="141" xfId="0" applyFont="1" applyFill="1" applyBorder="1" applyAlignment="1">
      <alignment horizontal="center" vertical="center" wrapText="1"/>
    </xf>
    <xf numFmtId="0" fontId="10" fillId="3" borderId="4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00"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95"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97"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9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5" fillId="4" borderId="137" xfId="0" applyFont="1" applyFill="1" applyBorder="1" applyAlignment="1">
      <alignment horizontal="center" vertical="center" wrapText="1"/>
    </xf>
    <xf numFmtId="0" fontId="25" fillId="4" borderId="138" xfId="0" applyFont="1" applyFill="1" applyBorder="1" applyAlignment="1">
      <alignment horizontal="center" vertical="center" wrapText="1"/>
    </xf>
    <xf numFmtId="0" fontId="25" fillId="4" borderId="58" xfId="0" applyFont="1" applyFill="1" applyBorder="1" applyAlignment="1">
      <alignment horizontal="center" vertical="center"/>
    </xf>
    <xf numFmtId="0" fontId="25" fillId="4" borderId="141" xfId="0" applyFont="1" applyFill="1" applyBorder="1" applyAlignment="1">
      <alignment horizontal="center" vertical="center"/>
    </xf>
    <xf numFmtId="0" fontId="3" fillId="3" borderId="0" xfId="24" applyFont="1" applyFill="1" applyAlignment="1">
      <alignment horizontal="center" vertical="center" wrapText="1"/>
    </xf>
    <xf numFmtId="0" fontId="3" fillId="8" borderId="120" xfId="0" applyFont="1" applyFill="1" applyBorder="1" applyAlignment="1">
      <alignment horizontal="center" vertical="center"/>
    </xf>
    <xf numFmtId="0" fontId="3" fillId="8" borderId="149" xfId="0" applyFont="1" applyFill="1" applyBorder="1" applyAlignment="1">
      <alignment horizontal="center" vertical="center"/>
    </xf>
    <xf numFmtId="0" fontId="25" fillId="8" borderId="58" xfId="0" applyFont="1" applyFill="1" applyBorder="1" applyAlignment="1">
      <alignment horizontal="center" vertical="center" wrapText="1"/>
    </xf>
    <xf numFmtId="0" fontId="25" fillId="8" borderId="141" xfId="0" applyFont="1" applyFill="1" applyBorder="1" applyAlignment="1">
      <alignment horizontal="center" vertical="center" wrapText="1"/>
    </xf>
    <xf numFmtId="0" fontId="38" fillId="0" borderId="0" xfId="0" applyFont="1" applyAlignment="1">
      <alignment horizontal="left" vertical="center" wrapText="1"/>
    </xf>
    <xf numFmtId="0" fontId="27" fillId="0" borderId="49" xfId="0" applyFont="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3" fillId="3" borderId="50"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1" fillId="3" borderId="86" xfId="0" applyFont="1" applyFill="1" applyBorder="1" applyAlignment="1">
      <alignment horizontal="center" vertical="center" wrapText="1"/>
    </xf>
    <xf numFmtId="0" fontId="11" fillId="3" borderId="87" xfId="0" applyFont="1" applyFill="1" applyBorder="1" applyAlignment="1">
      <alignment horizontal="center" vertical="center" wrapText="1"/>
    </xf>
    <xf numFmtId="10" fontId="3" fillId="0" borderId="88" xfId="0" applyNumberFormat="1" applyFont="1" applyBorder="1" applyAlignment="1" applyProtection="1">
      <alignment horizontal="right" vertical="center"/>
      <protection locked="0"/>
    </xf>
    <xf numFmtId="10" fontId="3" fillId="0" borderId="89" xfId="0" applyNumberFormat="1" applyFont="1" applyBorder="1" applyAlignment="1" applyProtection="1">
      <alignment horizontal="right" vertical="center"/>
      <protection locked="0"/>
    </xf>
    <xf numFmtId="0" fontId="11" fillId="3" borderId="81" xfId="0" applyFont="1" applyFill="1" applyBorder="1" applyAlignment="1">
      <alignment horizontal="center" vertical="center" wrapText="1"/>
    </xf>
    <xf numFmtId="0" fontId="11" fillId="3" borderId="81" xfId="0" applyFont="1" applyFill="1" applyBorder="1" applyAlignment="1">
      <alignment horizontal="center" vertical="center"/>
    </xf>
    <xf numFmtId="0" fontId="11" fillId="3" borderId="82" xfId="0" applyFont="1" applyFill="1" applyBorder="1" applyAlignment="1">
      <alignment horizontal="center" vertical="center"/>
    </xf>
    <xf numFmtId="10" fontId="3" fillId="0" borderId="90" xfId="0" applyNumberFormat="1" applyFont="1" applyBorder="1" applyAlignment="1" applyProtection="1">
      <alignment horizontal="right" vertical="center"/>
      <protection locked="0"/>
    </xf>
    <xf numFmtId="10" fontId="3" fillId="0" borderId="91" xfId="0" applyNumberFormat="1" applyFont="1" applyBorder="1" applyAlignment="1" applyProtection="1">
      <alignment horizontal="right" vertical="center"/>
      <protection locked="0"/>
    </xf>
    <xf numFmtId="0" fontId="27" fillId="3" borderId="51"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52" xfId="0" applyFont="1" applyFill="1" applyBorder="1" applyAlignment="1">
      <alignment horizontal="center" vertical="center" wrapText="1"/>
    </xf>
    <xf numFmtId="0" fontId="27" fillId="3" borderId="53" xfId="0" applyFont="1" applyFill="1" applyBorder="1" applyAlignment="1">
      <alignment horizontal="center" vertical="center" wrapText="1"/>
    </xf>
    <xf numFmtId="0" fontId="62" fillId="3" borderId="115" xfId="0" applyFont="1" applyFill="1" applyBorder="1" applyAlignment="1">
      <alignment horizontal="center" vertical="center" wrapText="1"/>
    </xf>
    <xf numFmtId="0" fontId="62" fillId="3" borderId="57" xfId="0" applyFont="1" applyFill="1" applyBorder="1" applyAlignment="1">
      <alignment horizontal="center" vertical="center" wrapText="1"/>
    </xf>
    <xf numFmtId="0" fontId="62" fillId="3" borderId="117" xfId="0" applyFont="1" applyFill="1" applyBorder="1" applyAlignment="1">
      <alignment horizontal="center" vertical="center" wrapText="1"/>
    </xf>
    <xf numFmtId="0" fontId="62" fillId="3" borderId="46" xfId="0" applyFont="1" applyFill="1" applyBorder="1" applyAlignment="1">
      <alignment horizontal="center" vertical="center" wrapText="1"/>
    </xf>
    <xf numFmtId="0" fontId="62" fillId="3" borderId="90" xfId="0" applyFont="1" applyFill="1" applyBorder="1" applyAlignment="1">
      <alignment horizontal="center" vertical="center" wrapText="1"/>
    </xf>
    <xf numFmtId="0" fontId="62" fillId="3" borderId="8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1" fillId="3" borderId="0" xfId="0" applyFont="1" applyFill="1" applyAlignment="1">
      <alignment horizontal="left" vertical="center" wrapText="1"/>
    </xf>
    <xf numFmtId="0" fontId="32" fillId="3" borderId="0" xfId="22" applyFont="1" applyFill="1" applyAlignment="1">
      <alignment horizontal="left" vertical="center" wrapText="1"/>
    </xf>
    <xf numFmtId="9" fontId="25" fillId="0" borderId="111" xfId="15" applyNumberFormat="1" applyFont="1" applyBorder="1" applyAlignment="1">
      <alignment horizontal="center" vertical="center" wrapText="1"/>
    </xf>
    <xf numFmtId="9" fontId="25" fillId="0" borderId="57" xfId="15" applyNumberFormat="1" applyFont="1" applyBorder="1" applyAlignment="1">
      <alignment horizontal="center" vertical="center" wrapText="1"/>
    </xf>
    <xf numFmtId="9" fontId="25" fillId="0" borderId="68" xfId="15" applyNumberFormat="1" applyFont="1" applyBorder="1" applyAlignment="1">
      <alignment horizontal="center" vertical="center" wrapText="1"/>
    </xf>
    <xf numFmtId="0" fontId="25" fillId="3" borderId="110" xfId="15" applyFont="1" applyFill="1" applyBorder="1" applyAlignment="1" applyProtection="1">
      <alignment horizontal="center" vertical="center" wrapText="1"/>
      <protection locked="0"/>
    </xf>
    <xf numFmtId="0" fontId="25" fillId="3" borderId="113" xfId="15" applyFont="1" applyFill="1" applyBorder="1" applyAlignment="1" applyProtection="1">
      <alignment horizontal="center" vertical="center" wrapText="1"/>
      <protection locked="0"/>
    </xf>
    <xf numFmtId="10" fontId="25" fillId="0" borderId="116" xfId="15" applyNumberFormat="1" applyFont="1" applyBorder="1" applyAlignment="1" applyProtection="1">
      <alignment horizontal="center" vertical="center"/>
      <protection locked="0"/>
    </xf>
    <xf numFmtId="10" fontId="25" fillId="0" borderId="70" xfId="15" applyNumberFormat="1" applyFont="1" applyBorder="1" applyAlignment="1" applyProtection="1">
      <alignment horizontal="center" vertical="center"/>
      <protection locked="0"/>
    </xf>
    <xf numFmtId="10" fontId="25" fillId="0" borderId="117" xfId="15" applyNumberFormat="1" applyFont="1" applyBorder="1" applyAlignment="1" applyProtection="1">
      <alignment horizontal="center" vertical="center"/>
      <protection locked="0"/>
    </xf>
    <xf numFmtId="10" fontId="25" fillId="11" borderId="156" xfId="15" applyNumberFormat="1" applyFont="1" applyFill="1" applyBorder="1" applyAlignment="1">
      <alignment horizontal="center" vertical="center"/>
    </xf>
    <xf numFmtId="10" fontId="25" fillId="11" borderId="157" xfId="15" applyNumberFormat="1" applyFont="1" applyFill="1" applyBorder="1" applyAlignment="1">
      <alignment horizontal="center" vertical="center"/>
    </xf>
    <xf numFmtId="10" fontId="25" fillId="11" borderId="158" xfId="15" applyNumberFormat="1" applyFont="1" applyFill="1" applyBorder="1" applyAlignment="1">
      <alignment horizontal="center" vertical="center"/>
    </xf>
    <xf numFmtId="0" fontId="25" fillId="7" borderId="193" xfId="15" applyFont="1" applyFill="1" applyBorder="1" applyAlignment="1">
      <alignment horizontal="center" vertical="center" wrapText="1"/>
    </xf>
    <xf numFmtId="0" fontId="25" fillId="7" borderId="39" xfId="15" applyFont="1" applyFill="1" applyBorder="1" applyAlignment="1">
      <alignment horizontal="center" vertical="center" wrapText="1"/>
    </xf>
    <xf numFmtId="0" fontId="25" fillId="0" borderId="34" xfId="15" applyFont="1" applyBorder="1" applyAlignment="1" applyProtection="1">
      <alignment horizontal="center" vertical="center" wrapText="1"/>
      <protection locked="0"/>
    </xf>
    <xf numFmtId="0" fontId="25" fillId="0" borderId="107" xfId="15" applyFont="1" applyBorder="1" applyAlignment="1" applyProtection="1">
      <alignment horizontal="center" vertical="center" wrapText="1"/>
      <protection locked="0"/>
    </xf>
    <xf numFmtId="0" fontId="25" fillId="0" borderId="166" xfId="15" applyFont="1" applyBorder="1" applyAlignment="1">
      <alignment horizontal="center" vertical="center" wrapText="1"/>
    </xf>
    <xf numFmtId="0" fontId="25" fillId="0" borderId="167" xfId="15" applyFont="1" applyBorder="1" applyAlignment="1">
      <alignment horizontal="center" vertical="center" wrapText="1"/>
    </xf>
    <xf numFmtId="0" fontId="25" fillId="0" borderId="168" xfId="15" applyFont="1" applyBorder="1" applyAlignment="1">
      <alignment horizontal="center" vertical="center" wrapText="1"/>
    </xf>
    <xf numFmtId="181" fontId="25" fillId="0" borderId="112" xfId="15" applyNumberFormat="1" applyFont="1" applyBorder="1" applyAlignment="1" applyProtection="1">
      <alignment horizontal="center" vertical="center"/>
      <protection locked="0"/>
    </xf>
    <xf numFmtId="181" fontId="25" fillId="0" borderId="46" xfId="15" applyNumberFormat="1" applyFont="1" applyBorder="1" applyAlignment="1" applyProtection="1">
      <alignment horizontal="center" vertical="center"/>
      <protection locked="0"/>
    </xf>
    <xf numFmtId="0" fontId="25" fillId="0" borderId="114" xfId="15" applyFont="1" applyBorder="1" applyAlignment="1">
      <alignment horizontal="center" vertical="center" wrapText="1"/>
    </xf>
    <xf numFmtId="0" fontId="25" fillId="0" borderId="69" xfId="15" applyFont="1" applyBorder="1" applyAlignment="1">
      <alignment horizontal="center" vertical="center" wrapText="1"/>
    </xf>
    <xf numFmtId="0" fontId="25" fillId="0" borderId="115" xfId="15" applyFont="1" applyBorder="1" applyAlignment="1">
      <alignment horizontal="center" vertical="center" wrapText="1"/>
    </xf>
    <xf numFmtId="0" fontId="25" fillId="0" borderId="111" xfId="15" applyFont="1" applyBorder="1" applyAlignment="1">
      <alignment horizontal="center" vertical="center" wrapText="1"/>
    </xf>
    <xf numFmtId="0" fontId="25" fillId="0" borderId="57" xfId="15" applyFont="1" applyBorder="1" applyAlignment="1">
      <alignment horizontal="center" vertical="center" wrapText="1"/>
    </xf>
    <xf numFmtId="0" fontId="25" fillId="3" borderId="124" xfId="15" applyFont="1" applyFill="1" applyBorder="1" applyAlignment="1" applyProtection="1">
      <alignment horizontal="center" vertical="center" wrapText="1"/>
      <protection locked="0"/>
    </xf>
    <xf numFmtId="10" fontId="25" fillId="11" borderId="165" xfId="15" applyNumberFormat="1" applyFont="1" applyFill="1" applyBorder="1" applyAlignment="1">
      <alignment horizontal="center" vertical="center"/>
    </xf>
    <xf numFmtId="10" fontId="25" fillId="11" borderId="81" xfId="15" applyNumberFormat="1" applyFont="1" applyFill="1" applyBorder="1" applyAlignment="1">
      <alignment horizontal="center" vertical="center"/>
    </xf>
    <xf numFmtId="10" fontId="25" fillId="11" borderId="82" xfId="15" applyNumberFormat="1" applyFont="1" applyFill="1" applyBorder="1" applyAlignment="1">
      <alignment horizontal="center" vertical="center"/>
    </xf>
    <xf numFmtId="0" fontId="25" fillId="3" borderId="118" xfId="15" applyFont="1" applyFill="1" applyBorder="1" applyAlignment="1" applyProtection="1">
      <alignment horizontal="center" vertical="center" wrapText="1"/>
      <protection locked="0"/>
    </xf>
    <xf numFmtId="0" fontId="24" fillId="0" borderId="96" xfId="21" applyBorder="1" applyAlignment="1" applyProtection="1">
      <alignment horizontal="center" vertical="center" wrapText="1"/>
      <protection locked="0"/>
    </xf>
    <xf numFmtId="0" fontId="25" fillId="0" borderId="97" xfId="15" applyFont="1" applyBorder="1" applyAlignment="1" applyProtection="1">
      <alignment horizontal="center" vertical="center" wrapText="1"/>
      <protection locked="0"/>
    </xf>
    <xf numFmtId="0" fontId="25" fillId="0" borderId="98" xfId="15" applyFont="1" applyBorder="1" applyAlignment="1" applyProtection="1">
      <alignment horizontal="center" vertical="center" wrapText="1"/>
      <protection locked="0"/>
    </xf>
    <xf numFmtId="0" fontId="25" fillId="7" borderId="266" xfId="15" applyFont="1" applyFill="1" applyBorder="1" applyAlignment="1">
      <alignment horizontal="center" vertical="center" wrapText="1"/>
    </xf>
    <xf numFmtId="0" fontId="25" fillId="7" borderId="61" xfId="15" applyFont="1" applyFill="1" applyBorder="1" applyAlignment="1">
      <alignment horizontal="center" vertical="center" wrapText="1"/>
    </xf>
    <xf numFmtId="0" fontId="46" fillId="0" borderId="199" xfId="15" applyFont="1" applyBorder="1" applyAlignment="1">
      <alignment horizontal="center" vertical="center"/>
    </xf>
    <xf numFmtId="0" fontId="46" fillId="0" borderId="4" xfId="15" applyFont="1" applyBorder="1" applyAlignment="1">
      <alignment horizontal="center" vertical="center"/>
    </xf>
    <xf numFmtId="0" fontId="56" fillId="0" borderId="37" xfId="15" applyFont="1" applyBorder="1" applyAlignment="1">
      <alignment horizontal="center" vertical="center"/>
    </xf>
    <xf numFmtId="178" fontId="3" fillId="0" borderId="202" xfId="15" applyNumberFormat="1" applyFont="1" applyBorder="1" applyAlignment="1">
      <alignment horizontal="center" vertical="center"/>
    </xf>
    <xf numFmtId="178" fontId="3" fillId="0" borderId="25" xfId="15" applyNumberFormat="1" applyFont="1" applyBorder="1" applyAlignment="1">
      <alignment horizontal="center" vertical="center"/>
    </xf>
    <xf numFmtId="10" fontId="3" fillId="0" borderId="181" xfId="15" applyNumberFormat="1" applyFont="1" applyBorder="1" applyAlignment="1">
      <alignment horizontal="center" vertical="center"/>
    </xf>
    <xf numFmtId="10" fontId="53" fillId="0" borderId="220" xfId="15" applyNumberFormat="1" applyFont="1" applyBorder="1" applyAlignment="1">
      <alignment horizontal="center" vertical="center"/>
    </xf>
    <xf numFmtId="0" fontId="39" fillId="0" borderId="50" xfId="15" applyFont="1" applyBorder="1" applyAlignment="1">
      <alignment horizontal="center" vertical="center"/>
    </xf>
    <xf numFmtId="0" fontId="39" fillId="0" borderId="5" xfId="15" applyFont="1" applyBorder="1" applyAlignment="1">
      <alignment horizontal="center" vertical="center"/>
    </xf>
    <xf numFmtId="0" fontId="39" fillId="0" borderId="94" xfId="15" applyFont="1" applyBorder="1" applyAlignment="1">
      <alignment horizontal="center" vertical="center"/>
    </xf>
    <xf numFmtId="0" fontId="25" fillId="0" borderId="111" xfId="15" applyFont="1" applyBorder="1" applyAlignment="1">
      <alignment horizontal="center"/>
    </xf>
    <xf numFmtId="0" fontId="25" fillId="0" borderId="57" xfId="15" applyFont="1" applyBorder="1" applyAlignment="1">
      <alignment horizontal="center"/>
    </xf>
    <xf numFmtId="0" fontId="25" fillId="0" borderId="194" xfId="15" applyFont="1" applyBorder="1" applyAlignment="1">
      <alignment horizontal="center"/>
    </xf>
    <xf numFmtId="0" fontId="25" fillId="3" borderId="180" xfId="15" applyFont="1" applyFill="1" applyBorder="1" applyAlignment="1" applyProtection="1">
      <alignment horizontal="center" vertical="center" wrapText="1"/>
      <protection locked="0"/>
    </xf>
    <xf numFmtId="0" fontId="25" fillId="3" borderId="255" xfId="15" applyFont="1" applyFill="1" applyBorder="1" applyAlignment="1" applyProtection="1">
      <alignment horizontal="center" vertical="center" wrapText="1"/>
      <protection locked="0"/>
    </xf>
    <xf numFmtId="0" fontId="10" fillId="14" borderId="50" xfId="0" applyFont="1" applyFill="1" applyBorder="1" applyAlignment="1" applyProtection="1">
      <alignment vertical="center" wrapText="1"/>
      <protection locked="0"/>
    </xf>
    <xf numFmtId="0" fontId="10" fillId="14" borderId="5" xfId="0" applyFont="1" applyFill="1" applyBorder="1" applyAlignment="1" applyProtection="1">
      <alignment vertical="center" wrapText="1"/>
      <protection locked="0"/>
    </xf>
    <xf numFmtId="0" fontId="10" fillId="14" borderId="261" xfId="0" applyFont="1" applyFill="1" applyBorder="1" applyAlignment="1" applyProtection="1">
      <alignment vertical="center" wrapText="1"/>
      <protection locked="0"/>
    </xf>
    <xf numFmtId="0" fontId="10" fillId="14" borderId="52" xfId="0" applyFont="1" applyFill="1" applyBorder="1" applyAlignment="1" applyProtection="1">
      <alignment vertical="center" wrapText="1"/>
      <protection locked="0"/>
    </xf>
    <xf numFmtId="0" fontId="10" fillId="14" borderId="6" xfId="0" applyFont="1" applyFill="1" applyBorder="1" applyAlignment="1" applyProtection="1">
      <alignment vertical="center" wrapText="1"/>
      <protection locked="0"/>
    </xf>
    <xf numFmtId="0" fontId="10" fillId="14" borderId="262" xfId="0" applyFont="1" applyFill="1" applyBorder="1" applyAlignment="1" applyProtection="1">
      <alignment vertical="center" wrapText="1"/>
      <protection locked="0"/>
    </xf>
    <xf numFmtId="0" fontId="3" fillId="3" borderId="258" xfId="15" applyFont="1" applyFill="1" applyBorder="1" applyAlignment="1">
      <alignment horizontal="center" vertical="center" wrapText="1"/>
    </xf>
    <xf numFmtId="0" fontId="3" fillId="3" borderId="259" xfId="15" applyFont="1" applyFill="1" applyBorder="1" applyAlignment="1">
      <alignment horizontal="center" vertical="center"/>
    </xf>
    <xf numFmtId="0" fontId="11" fillId="3" borderId="259" xfId="15" applyFont="1" applyFill="1" applyBorder="1" applyAlignment="1">
      <alignment horizontal="center" vertical="center" wrapText="1"/>
    </xf>
    <xf numFmtId="0" fontId="11" fillId="3" borderId="260" xfId="15" applyFont="1" applyFill="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0" fillId="0" borderId="258" xfId="0" applyBorder="1" applyAlignment="1">
      <alignment horizontal="center"/>
    </xf>
    <xf numFmtId="0" fontId="0" fillId="0" borderId="260" xfId="0" applyBorder="1" applyAlignment="1">
      <alignment horizontal="center"/>
    </xf>
    <xf numFmtId="0" fontId="19" fillId="0" borderId="93" xfId="0" applyFont="1" applyBorder="1" applyAlignment="1">
      <alignment horizontal="center" vertical="center" wrapText="1"/>
    </xf>
    <xf numFmtId="0" fontId="19" fillId="0" borderId="267" xfId="0" applyFont="1" applyBorder="1" applyAlignment="1">
      <alignment horizontal="center" vertical="center" wrapText="1"/>
    </xf>
    <xf numFmtId="0" fontId="19" fillId="0" borderId="92" xfId="0" applyFont="1" applyBorder="1" applyAlignment="1">
      <alignment horizontal="center" vertical="center"/>
    </xf>
    <xf numFmtId="0" fontId="19" fillId="0" borderId="27" xfId="0" applyFont="1" applyBorder="1" applyAlignment="1">
      <alignment horizontal="center" vertical="center"/>
    </xf>
    <xf numFmtId="0" fontId="19" fillId="0" borderId="9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6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00" xfId="0" applyFont="1" applyBorder="1" applyAlignment="1">
      <alignment horizontal="center" vertical="center" wrapText="1"/>
    </xf>
    <xf numFmtId="0" fontId="32" fillId="3" borderId="0" xfId="15" applyFont="1" applyFill="1" applyAlignment="1">
      <alignment horizontal="left" vertical="center" wrapText="1"/>
    </xf>
    <xf numFmtId="0" fontId="25" fillId="3" borderId="34" xfId="15" applyFont="1" applyFill="1" applyBorder="1" applyAlignment="1">
      <alignment horizontal="center" vertical="center" wrapText="1"/>
    </xf>
    <xf numFmtId="0" fontId="25" fillId="3" borderId="107" xfId="15" applyFont="1" applyFill="1" applyBorder="1" applyAlignment="1">
      <alignment horizontal="center" vertical="center" wrapText="1"/>
    </xf>
    <xf numFmtId="0" fontId="25" fillId="3" borderId="110" xfId="15" applyFont="1" applyFill="1" applyBorder="1" applyAlignment="1">
      <alignment horizontal="center" vertical="center" wrapText="1"/>
    </xf>
    <xf numFmtId="0" fontId="25" fillId="3" borderId="113" xfId="15" applyFont="1" applyFill="1" applyBorder="1" applyAlignment="1">
      <alignment horizontal="center" vertical="center" wrapText="1"/>
    </xf>
    <xf numFmtId="178" fontId="25" fillId="3" borderId="116" xfId="15" applyNumberFormat="1" applyFont="1" applyFill="1" applyBorder="1" applyAlignment="1">
      <alignment horizontal="center" vertical="center"/>
    </xf>
    <xf numFmtId="178" fontId="25" fillId="3" borderId="70" xfId="15" applyNumberFormat="1" applyFont="1" applyFill="1" applyBorder="1" applyAlignment="1">
      <alignment horizontal="center" vertical="center"/>
    </xf>
    <xf numFmtId="178" fontId="25" fillId="3" borderId="117" xfId="15" applyNumberFormat="1" applyFont="1" applyFill="1" applyBorder="1" applyAlignment="1">
      <alignment horizontal="center" vertical="center"/>
    </xf>
    <xf numFmtId="0" fontId="25" fillId="3" borderId="111" xfId="15" applyFont="1" applyFill="1" applyBorder="1" applyAlignment="1">
      <alignment horizontal="center" vertical="center" wrapText="1"/>
    </xf>
    <xf numFmtId="0" fontId="25" fillId="3" borderId="57" xfId="15" applyFont="1" applyFill="1" applyBorder="1" applyAlignment="1">
      <alignment horizontal="center" vertical="center" wrapText="1"/>
    </xf>
    <xf numFmtId="0" fontId="25" fillId="3" borderId="114" xfId="15" applyFont="1" applyFill="1" applyBorder="1" applyAlignment="1">
      <alignment horizontal="center" vertical="center" wrapText="1"/>
    </xf>
    <xf numFmtId="0" fontId="25" fillId="3" borderId="69" xfId="15" applyFont="1" applyFill="1" applyBorder="1" applyAlignment="1">
      <alignment horizontal="center" vertical="center" wrapText="1"/>
    </xf>
    <xf numFmtId="0" fontId="25" fillId="3" borderId="115" xfId="15" applyFont="1" applyFill="1" applyBorder="1" applyAlignment="1">
      <alignment horizontal="center" vertical="center" wrapText="1"/>
    </xf>
    <xf numFmtId="10" fontId="25" fillId="3" borderId="116" xfId="15" applyNumberFormat="1" applyFont="1" applyFill="1" applyBorder="1" applyAlignment="1">
      <alignment horizontal="center" vertical="center"/>
    </xf>
    <xf numFmtId="10" fontId="25" fillId="3" borderId="70" xfId="15" applyNumberFormat="1" applyFont="1" applyFill="1" applyBorder="1" applyAlignment="1">
      <alignment horizontal="center" vertical="center"/>
    </xf>
    <xf numFmtId="10" fontId="25" fillId="3" borderId="117" xfId="15" applyNumberFormat="1" applyFont="1" applyFill="1" applyBorder="1" applyAlignment="1">
      <alignment horizontal="center" vertical="center"/>
    </xf>
    <xf numFmtId="0" fontId="25" fillId="3" borderId="68" xfId="15" applyFont="1" applyFill="1" applyBorder="1" applyAlignment="1">
      <alignment horizontal="center" vertical="center" wrapText="1"/>
    </xf>
    <xf numFmtId="0" fontId="25" fillId="3" borderId="124" xfId="15" applyFont="1" applyFill="1" applyBorder="1" applyAlignment="1">
      <alignment horizontal="center" vertical="center" wrapText="1"/>
    </xf>
    <xf numFmtId="10" fontId="25" fillId="3" borderId="164" xfId="15" applyNumberFormat="1" applyFont="1" applyFill="1" applyBorder="1" applyAlignment="1">
      <alignment horizontal="center" vertical="center"/>
    </xf>
    <xf numFmtId="10" fontId="25" fillId="3" borderId="169" xfId="15" applyNumberFormat="1" applyFont="1" applyFill="1" applyBorder="1" applyAlignment="1">
      <alignment horizontal="center" vertical="center"/>
    </xf>
    <xf numFmtId="10" fontId="25" fillId="3" borderId="90" xfId="15" applyNumberFormat="1" applyFont="1" applyFill="1" applyBorder="1" applyAlignment="1">
      <alignment horizontal="center" vertical="center"/>
    </xf>
    <xf numFmtId="0" fontId="25" fillId="3" borderId="272" xfId="15" applyFont="1" applyFill="1" applyBorder="1" applyAlignment="1">
      <alignment horizontal="center" vertical="center" wrapText="1"/>
    </xf>
    <xf numFmtId="10" fontId="25" fillId="3" borderId="269" xfId="15" applyNumberFormat="1" applyFont="1" applyFill="1" applyBorder="1" applyAlignment="1">
      <alignment horizontal="center" vertical="center"/>
    </xf>
    <xf numFmtId="10" fontId="25" fillId="3" borderId="270" xfId="15" applyNumberFormat="1" applyFont="1" applyFill="1" applyBorder="1" applyAlignment="1">
      <alignment horizontal="center" vertical="center"/>
    </xf>
    <xf numFmtId="10" fontId="25" fillId="3" borderId="271" xfId="15" applyNumberFormat="1" applyFont="1" applyFill="1" applyBorder="1" applyAlignment="1">
      <alignment horizontal="center" vertical="center"/>
    </xf>
    <xf numFmtId="0" fontId="25" fillId="7" borderId="38" xfId="15" applyFont="1" applyFill="1" applyBorder="1" applyAlignment="1">
      <alignment horizontal="center" vertical="center" wrapText="1"/>
    </xf>
    <xf numFmtId="0" fontId="25" fillId="3" borderId="118" xfId="15" applyFont="1" applyFill="1" applyBorder="1" applyAlignment="1">
      <alignment horizontal="center" vertical="center" wrapText="1"/>
    </xf>
    <xf numFmtId="10" fontId="25" fillId="3" borderId="185" xfId="15" applyNumberFormat="1" applyFont="1" applyFill="1" applyBorder="1" applyAlignment="1">
      <alignment horizontal="center" vertical="center"/>
    </xf>
    <xf numFmtId="10" fontId="25" fillId="3" borderId="186" xfId="15" applyNumberFormat="1" applyFont="1" applyFill="1" applyBorder="1" applyAlignment="1">
      <alignment horizontal="center" vertical="center"/>
    </xf>
    <xf numFmtId="10" fontId="25" fillId="3" borderId="153" xfId="15" applyNumberFormat="1" applyFont="1" applyFill="1" applyBorder="1" applyAlignment="1">
      <alignment horizontal="center" vertical="center"/>
    </xf>
    <xf numFmtId="0" fontId="32" fillId="3" borderId="0" xfId="15" applyFont="1" applyFill="1" applyAlignment="1">
      <alignment vertical="top" wrapText="1"/>
    </xf>
    <xf numFmtId="0" fontId="3" fillId="3" borderId="4" xfId="15" applyFont="1" applyFill="1" applyBorder="1" applyAlignment="1">
      <alignment horizontal="center" vertical="center"/>
    </xf>
    <xf numFmtId="0" fontId="3" fillId="3" borderId="37" xfId="15" applyFont="1" applyFill="1" applyBorder="1" applyAlignment="1">
      <alignment horizontal="center" vertical="center"/>
    </xf>
    <xf numFmtId="0" fontId="28" fillId="3" borderId="0" xfId="15" applyFont="1" applyFill="1" applyAlignment="1">
      <alignment horizontal="left" vertical="center" wrapText="1"/>
    </xf>
    <xf numFmtId="0" fontId="25" fillId="3" borderId="50" xfId="15" applyFont="1" applyFill="1" applyBorder="1" applyAlignment="1">
      <alignment horizontal="center" vertical="center"/>
    </xf>
    <xf numFmtId="0" fontId="25" fillId="3" borderId="5" xfId="15" applyFont="1" applyFill="1" applyBorder="1" applyAlignment="1">
      <alignment horizontal="center" vertical="center"/>
    </xf>
    <xf numFmtId="0" fontId="25" fillId="3" borderId="94" xfId="15" applyFont="1" applyFill="1" applyBorder="1" applyAlignment="1">
      <alignment horizontal="center" vertical="center"/>
    </xf>
    <xf numFmtId="0" fontId="25" fillId="3" borderId="111" xfId="15" applyFont="1" applyFill="1" applyBorder="1" applyAlignment="1">
      <alignment horizontal="center" vertical="center"/>
    </xf>
    <xf numFmtId="0" fontId="25" fillId="3" borderId="57" xfId="15" applyFont="1" applyFill="1" applyBorder="1" applyAlignment="1">
      <alignment horizontal="center" vertical="center"/>
    </xf>
    <xf numFmtId="0" fontId="25" fillId="3" borderId="194" xfId="15" applyFont="1" applyFill="1" applyBorder="1" applyAlignment="1">
      <alignment horizontal="center" vertical="center"/>
    </xf>
    <xf numFmtId="0" fontId="25" fillId="3" borderId="156" xfId="15" applyFont="1" applyFill="1" applyBorder="1" applyAlignment="1">
      <alignment horizontal="center" vertical="center" wrapText="1"/>
    </xf>
    <xf numFmtId="0" fontId="25" fillId="3" borderId="157" xfId="15" applyFont="1" applyFill="1" applyBorder="1" applyAlignment="1">
      <alignment horizontal="center" vertical="center" wrapText="1"/>
    </xf>
    <xf numFmtId="0" fontId="25" fillId="3" borderId="149" xfId="15" applyFont="1" applyFill="1" applyBorder="1" applyAlignment="1">
      <alignment horizontal="center" vertical="center" wrapText="1"/>
    </xf>
    <xf numFmtId="0" fontId="3" fillId="0" borderId="49" xfId="15" applyFont="1" applyBorder="1" applyAlignment="1" applyProtection="1">
      <alignment horizontal="left" vertical="center" wrapText="1"/>
      <protection locked="0"/>
    </xf>
    <xf numFmtId="0" fontId="3" fillId="0" borderId="17" xfId="15" applyFont="1" applyBorder="1" applyAlignment="1" applyProtection="1">
      <alignment horizontal="left" vertical="center" wrapText="1"/>
      <protection locked="0"/>
    </xf>
    <xf numFmtId="0" fontId="16" fillId="3" borderId="0" xfId="15" applyFont="1" applyFill="1" applyAlignment="1">
      <alignment horizontal="left" vertical="center" wrapText="1"/>
    </xf>
    <xf numFmtId="0" fontId="10" fillId="3" borderId="0" xfId="15" applyFont="1" applyFill="1" applyAlignment="1">
      <alignment horizontal="left" vertical="center" wrapText="1"/>
    </xf>
    <xf numFmtId="178" fontId="25" fillId="3" borderId="26" xfId="15" applyNumberFormat="1" applyFont="1" applyFill="1" applyBorder="1" applyAlignment="1">
      <alignment horizontal="center" vertical="center"/>
    </xf>
    <xf numFmtId="10" fontId="3" fillId="3" borderId="14" xfId="15" applyNumberFormat="1" applyFont="1" applyFill="1" applyBorder="1" applyAlignment="1">
      <alignment horizontal="center" vertical="center"/>
    </xf>
    <xf numFmtId="10" fontId="3" fillId="3" borderId="34" xfId="15" applyNumberFormat="1" applyFont="1" applyFill="1" applyBorder="1" applyAlignment="1">
      <alignment horizontal="center" vertical="center"/>
    </xf>
    <xf numFmtId="10" fontId="3" fillId="3" borderId="35" xfId="15" applyNumberFormat="1" applyFont="1" applyFill="1" applyBorder="1" applyAlignment="1">
      <alignment horizontal="center" vertical="center"/>
    </xf>
    <xf numFmtId="0" fontId="11" fillId="0" borderId="49"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3" fillId="3" borderId="4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40" xfId="0" applyFont="1" applyFill="1" applyBorder="1" applyAlignment="1">
      <alignment horizontal="center" vertical="center"/>
    </xf>
    <xf numFmtId="0" fontId="11" fillId="3" borderId="40"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0" fillId="0" borderId="16" xfId="0" applyBorder="1" applyAlignment="1">
      <alignment horizontal="center" vertical="center"/>
    </xf>
    <xf numFmtId="0" fontId="0" fillId="0" borderId="2" xfId="0" applyBorder="1" applyAlignment="1">
      <alignment horizontal="center" vertical="center"/>
    </xf>
  </cellXfs>
  <cellStyles count="27">
    <cellStyle name="パーセント" xfId="1" builtinId="5"/>
    <cellStyle name="パーセント 2" xfId="2" xr:uid="{00000000-0005-0000-0000-000001000000}"/>
    <cellStyle name="パーセント 2 2" xfId="3" xr:uid="{00000000-0005-0000-0000-000002000000}"/>
    <cellStyle name="パーセント 3" xfId="4" xr:uid="{00000000-0005-0000-0000-000003000000}"/>
    <cellStyle name="パーセント 5" xfId="25" xr:uid="{EEF0BCC5-7B83-4204-BE4D-037988D374FD}"/>
    <cellStyle name="ハイパーリンク" xfId="21" builtinId="8"/>
    <cellStyle name="ハイパーリンク 2" xfId="5" xr:uid="{00000000-0005-0000-0000-000004000000}"/>
    <cellStyle name="桁区切り" xfId="6" builtinId="6"/>
    <cellStyle name="桁区切り 2" xfId="7" xr:uid="{00000000-0005-0000-0000-000006000000}"/>
    <cellStyle name="桁区切り 2 2" xfId="8" xr:uid="{00000000-0005-0000-0000-000007000000}"/>
    <cellStyle name="桁区切り 3" xfId="9" xr:uid="{00000000-0005-0000-0000-000008000000}"/>
    <cellStyle name="桁区切り 4" xfId="10" xr:uid="{00000000-0005-0000-0000-000009000000}"/>
    <cellStyle name="桁区切り 5" xfId="11" xr:uid="{00000000-0005-0000-0000-00000A000000}"/>
    <cellStyle name="通貨 2" xfId="12" xr:uid="{00000000-0005-0000-0000-00000B000000}"/>
    <cellStyle name="通貨 3" xfId="13" xr:uid="{00000000-0005-0000-0000-00000C000000}"/>
    <cellStyle name="標準" xfId="0" builtinId="0"/>
    <cellStyle name="標準 10" xfId="24" xr:uid="{E813F1EF-06D1-4D00-A770-018B291F1915}"/>
    <cellStyle name="標準 14" xfId="23" xr:uid="{07D6B98C-33E4-4C1C-A3DF-7F2C947D6F17}"/>
    <cellStyle name="標準 18" xfId="22" xr:uid="{6F9E1720-2764-459A-8DC3-29F6B44CF081}"/>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7 2" xfId="26" xr:uid="{44693254-7A42-48CE-B504-133EB5783B23}"/>
    <cellStyle name="標準 8" xfId="20" xr:uid="{00000000-0005-0000-0000-000014000000}"/>
  </cellStyles>
  <dxfs count="62">
    <dxf>
      <fill>
        <patternFill>
          <bgColor rgb="FFFFFF00"/>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patternType="solid">
          <bgColor rgb="FFFFFF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patternFill>
      </fill>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patternType="solid">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rgb="FFFFFF00"/>
        </patternFill>
      </fill>
    </dxf>
    <dxf>
      <fill>
        <patternFill>
          <bgColor theme="0" tint="-0.24994659260841701"/>
        </patternFill>
      </fill>
    </dxf>
    <dxf>
      <fill>
        <patternFill>
          <bgColor theme="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s>
  <tableStyles count="0" defaultTableStyle="TableStyleMedium9" defaultPivotStyle="PivotStyleLight16"/>
  <colors>
    <mruColors>
      <color rgb="FFA6A6A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a:t>電源構成</a:t>
            </a:r>
          </a:p>
        </c:rich>
      </c:tx>
      <c:layout>
        <c:manualLayout>
          <c:xMode val="edge"/>
          <c:yMode val="edge"/>
          <c:x val="2.3436262866191443E-3"/>
          <c:y val="1.1940298507462687E-2"/>
        </c:manualLayout>
      </c:layout>
      <c:overlay val="0"/>
      <c:spPr>
        <a:noFill/>
        <a:ln>
          <a:noFill/>
        </a:ln>
        <a:effectLst/>
      </c:spPr>
    </c:title>
    <c:autoTitleDeleted val="0"/>
    <c:plotArea>
      <c:layout>
        <c:manualLayout>
          <c:layoutTarget val="inner"/>
          <c:xMode val="edge"/>
          <c:yMode val="edge"/>
          <c:x val="0.21968331173793143"/>
          <c:y val="0.30166863288430407"/>
          <c:w val="0.51377945103800804"/>
          <c:h val="0.61402910002103395"/>
        </c:manualLayout>
      </c:layout>
      <c:pieChart>
        <c:varyColors val="1"/>
        <c:ser>
          <c:idx val="0"/>
          <c:order val="0"/>
          <c:dPt>
            <c:idx val="0"/>
            <c:bubble3D val="0"/>
            <c:spPr>
              <a:solidFill>
                <a:srgbClr val="C0504D">
                  <a:lumMod val="60000"/>
                  <a:lumOff val="40000"/>
                </a:srgbClr>
              </a:solidFill>
              <a:ln w="19050">
                <a:solidFill>
                  <a:schemeClr val="lt1"/>
                </a:solidFill>
              </a:ln>
              <a:effectLst/>
            </c:spPr>
            <c:extLst>
              <c:ext xmlns:c16="http://schemas.microsoft.com/office/drawing/2014/chart" uri="{C3380CC4-5D6E-409C-BE32-E72D297353CC}">
                <c16:uniqueId val="{00000001-D294-46AC-93B5-AF1760AF8E48}"/>
              </c:ext>
            </c:extLst>
          </c:dPt>
          <c:dPt>
            <c:idx val="1"/>
            <c:bubble3D val="0"/>
            <c:spPr>
              <a:pattFill prst="pct75">
                <a:fgClr>
                  <a:srgbClr val="C0504D">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3-D294-46AC-93B5-AF1760AF8E48}"/>
              </c:ext>
            </c:extLst>
          </c:dPt>
          <c:dPt>
            <c:idx val="2"/>
            <c:bubble3D val="0"/>
            <c:spPr>
              <a:pattFill prst="pct75">
                <a:fgClr>
                  <a:srgbClr val="9BBB59">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05-D294-46AC-93B5-AF1760AF8E48}"/>
              </c:ext>
            </c:extLst>
          </c:dPt>
          <c:dPt>
            <c:idx val="3"/>
            <c:bubble3D val="0"/>
            <c:spPr>
              <a:pattFill prst="pct75">
                <a:fgClr>
                  <a:srgbClr val="1F497D">
                    <a:lumMod val="60000"/>
                    <a:lumOff val="40000"/>
                  </a:srgbClr>
                </a:fgClr>
                <a:bgClr>
                  <a:sysClr val="window" lastClr="FFFFFF"/>
                </a:bgClr>
              </a:pattFill>
              <a:ln w="19050">
                <a:solidFill>
                  <a:schemeClr val="lt1"/>
                </a:solidFill>
              </a:ln>
              <a:effectLst/>
            </c:spPr>
            <c:extLst>
              <c:ext xmlns:c16="http://schemas.microsoft.com/office/drawing/2014/chart" uri="{C3380CC4-5D6E-409C-BE32-E72D297353CC}">
                <c16:uniqueId val="{00000007-D294-46AC-93B5-AF1760AF8E48}"/>
              </c:ext>
            </c:extLst>
          </c:dPt>
          <c:dPt>
            <c:idx val="4"/>
            <c:bubble3D val="0"/>
            <c:spPr>
              <a:pattFill prst="dkUpDiag">
                <a:fgClr>
                  <a:srgbClr val="1F497D">
                    <a:lumMod val="60000"/>
                    <a:lumOff val="40000"/>
                  </a:srgbClr>
                </a:fgClr>
                <a:bgClr>
                  <a:sysClr val="window" lastClr="FFFFFF"/>
                </a:bgClr>
              </a:pattFill>
              <a:ln w="19050">
                <a:solidFill>
                  <a:schemeClr val="lt1"/>
                </a:solidFill>
              </a:ln>
              <a:effectLst/>
            </c:spPr>
            <c:extLst>
              <c:ext xmlns:c16="http://schemas.microsoft.com/office/drawing/2014/chart" uri="{C3380CC4-5D6E-409C-BE32-E72D297353CC}">
                <c16:uniqueId val="{00000009-D294-46AC-93B5-AF1760AF8E48}"/>
              </c:ext>
            </c:extLst>
          </c:dPt>
          <c:dPt>
            <c:idx val="5"/>
            <c:bubble3D val="0"/>
            <c:spPr>
              <a:pattFill prst="pct75">
                <a:fgClr>
                  <a:srgbClr val="F79646">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B-D294-46AC-93B5-AF1760AF8E48}"/>
              </c:ext>
            </c:extLst>
          </c:dPt>
          <c:dPt>
            <c:idx val="6"/>
            <c:bubble3D val="0"/>
            <c:spPr>
              <a:pattFill prst="dkUpDiag">
                <a:fgClr>
                  <a:srgbClr val="9BBB59">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D-D294-46AC-93B5-AF1760AF8E48}"/>
              </c:ext>
            </c:extLst>
          </c:dPt>
          <c:dPt>
            <c:idx val="7"/>
            <c:bubble3D val="0"/>
            <c:spPr>
              <a:pattFill prst="pct75">
                <a:fgClr>
                  <a:srgbClr val="4BACC6">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F-D294-46AC-93B5-AF1760AF8E48}"/>
              </c:ext>
            </c:extLst>
          </c:dPt>
          <c:dPt>
            <c:idx val="8"/>
            <c:bubble3D val="0"/>
            <c:spPr>
              <a:pattFill prst="dkUpDiag">
                <a:fgClr>
                  <a:srgbClr val="F79646">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11-D294-46AC-93B5-AF1760AF8E48}"/>
              </c:ext>
            </c:extLst>
          </c:dPt>
          <c:dPt>
            <c:idx val="9"/>
            <c:bubble3D val="0"/>
            <c:spPr>
              <a:pattFill prst="pct75">
                <a:fgClr>
                  <a:srgbClr val="8064A2">
                    <a:lumMod val="60000"/>
                    <a:lumOff val="40000"/>
                  </a:srgbClr>
                </a:fgClr>
                <a:bgClr>
                  <a:sysClr val="window" lastClr="FFFFFF"/>
                </a:bgClr>
              </a:pattFill>
              <a:ln w="19050">
                <a:solidFill>
                  <a:schemeClr val="lt1"/>
                </a:solidFill>
              </a:ln>
              <a:effectLst/>
            </c:spPr>
            <c:extLst>
              <c:ext xmlns:c16="http://schemas.microsoft.com/office/drawing/2014/chart" uri="{C3380CC4-5D6E-409C-BE32-E72D297353CC}">
                <c16:uniqueId val="{00000013-D294-46AC-93B5-AF1760AF8E48}"/>
              </c:ext>
            </c:extLst>
          </c:dPt>
          <c:dPt>
            <c:idx val="10"/>
            <c:bubble3D val="0"/>
            <c:spPr>
              <a:pattFill prst="dkUpDiag">
                <a:fgClr>
                  <a:srgbClr val="FFC000"/>
                </a:fgClr>
                <a:bgClr>
                  <a:sysClr val="window" lastClr="FFFFFF"/>
                </a:bgClr>
              </a:pattFill>
              <a:ln w="19050">
                <a:solidFill>
                  <a:schemeClr val="lt1"/>
                </a:solidFill>
              </a:ln>
              <a:effectLst/>
            </c:spPr>
            <c:extLst>
              <c:ext xmlns:c16="http://schemas.microsoft.com/office/drawing/2014/chart" uri="{C3380CC4-5D6E-409C-BE32-E72D297353CC}">
                <c16:uniqueId val="{00000015-D294-46AC-93B5-AF1760AF8E48}"/>
              </c:ext>
            </c:extLst>
          </c:dPt>
          <c:dPt>
            <c:idx val="11"/>
            <c:bubble3D val="0"/>
            <c:spPr>
              <a:pattFill prst="pct75">
                <a:fgClr>
                  <a:srgbClr val="EEECE1">
                    <a:lumMod val="50000"/>
                  </a:srgbClr>
                </a:fgClr>
                <a:bgClr>
                  <a:sysClr val="window" lastClr="FFFFFF"/>
                </a:bgClr>
              </a:pattFill>
              <a:ln w="19050">
                <a:solidFill>
                  <a:schemeClr val="lt1"/>
                </a:solidFill>
              </a:ln>
              <a:effectLst/>
            </c:spPr>
            <c:extLst>
              <c:ext xmlns:c16="http://schemas.microsoft.com/office/drawing/2014/chart" uri="{C3380CC4-5D6E-409C-BE32-E72D297353CC}">
                <c16:uniqueId val="{00000017-D294-46AC-93B5-AF1760AF8E48}"/>
              </c:ext>
            </c:extLst>
          </c:dPt>
          <c:dPt>
            <c:idx val="12"/>
            <c:bubble3D val="0"/>
            <c:spPr>
              <a:pattFill prst="dkUpDiag">
                <a:fgClr>
                  <a:srgbClr val="EEECE1">
                    <a:lumMod val="50000"/>
                  </a:srgbClr>
                </a:fgClr>
                <a:bgClr>
                  <a:sysClr val="window" lastClr="FFFFFF"/>
                </a:bgClr>
              </a:pattFill>
              <a:ln w="19050">
                <a:solidFill>
                  <a:schemeClr val="lt1"/>
                </a:solidFill>
              </a:ln>
              <a:effectLst/>
            </c:spPr>
            <c:extLst>
              <c:ext xmlns:c16="http://schemas.microsoft.com/office/drawing/2014/chart" uri="{C3380CC4-5D6E-409C-BE32-E72D297353CC}">
                <c16:uniqueId val="{00000019-D294-46AC-93B5-AF1760AF8E48}"/>
              </c:ext>
            </c:extLst>
          </c:dPt>
          <c:dPt>
            <c:idx val="13"/>
            <c:bubble3D val="0"/>
            <c:spPr>
              <a:pattFill prst="pct25">
                <a:fgClr>
                  <a:srgbClr val="EEECE1">
                    <a:lumMod val="50000"/>
                  </a:srgbClr>
                </a:fgClr>
                <a:bgClr>
                  <a:sysClr val="window" lastClr="FFFFFF"/>
                </a:bgClr>
              </a:pattFill>
              <a:ln w="19050">
                <a:solidFill>
                  <a:schemeClr val="lt1"/>
                </a:solidFill>
              </a:ln>
              <a:effectLst/>
            </c:spPr>
            <c:extLst>
              <c:ext xmlns:c16="http://schemas.microsoft.com/office/drawing/2014/chart" uri="{C3380CC4-5D6E-409C-BE32-E72D297353CC}">
                <c16:uniqueId val="{0000001B-D294-46AC-93B5-AF1760AF8E48}"/>
              </c:ext>
            </c:extLst>
          </c:dPt>
          <c:dPt>
            <c:idx val="14"/>
            <c:bubble3D val="0"/>
            <c:spPr>
              <a:solidFill>
                <a:srgbClr val="EEECE1">
                  <a:lumMod val="50000"/>
                </a:srgbClr>
              </a:solidFill>
              <a:ln w="19050">
                <a:solidFill>
                  <a:schemeClr val="lt1"/>
                </a:solidFill>
              </a:ln>
              <a:effectLst/>
            </c:spPr>
            <c:extLst>
              <c:ext xmlns:c16="http://schemas.microsoft.com/office/drawing/2014/chart" uri="{C3380CC4-5D6E-409C-BE32-E72D297353CC}">
                <c16:uniqueId val="{0000001D-D294-46AC-93B5-AF1760AF8E48}"/>
              </c:ext>
            </c:extLst>
          </c:dPt>
          <c:dPt>
            <c:idx val="15"/>
            <c:bubble3D val="0"/>
            <c:spPr>
              <a:solidFill>
                <a:srgbClr val="F79646"/>
              </a:solidFill>
              <a:ln w="19050">
                <a:solidFill>
                  <a:schemeClr val="lt1"/>
                </a:solidFill>
              </a:ln>
              <a:effectLst/>
            </c:spPr>
            <c:extLst>
              <c:ext xmlns:c16="http://schemas.microsoft.com/office/drawing/2014/chart" uri="{C3380CC4-5D6E-409C-BE32-E72D297353CC}">
                <c16:uniqueId val="{0000001F-D294-46AC-93B5-AF1760AF8E48}"/>
              </c:ext>
            </c:extLst>
          </c:dPt>
          <c:dPt>
            <c:idx val="16"/>
            <c:bubble3D val="0"/>
            <c:explosion val="2"/>
            <c:spPr>
              <a:solidFill>
                <a:sysClr val="window" lastClr="FFFFFF">
                  <a:lumMod val="85000"/>
                </a:sysClr>
              </a:solidFill>
              <a:ln w="19050">
                <a:solidFill>
                  <a:schemeClr val="lt1"/>
                </a:solidFill>
              </a:ln>
              <a:effectLst/>
            </c:spPr>
            <c:extLst>
              <c:ext xmlns:c16="http://schemas.microsoft.com/office/drawing/2014/chart" uri="{C3380CC4-5D6E-409C-BE32-E72D297353CC}">
                <c16:uniqueId val="{00000021-D294-46AC-93B5-AF1760AF8E48}"/>
              </c:ext>
            </c:extLst>
          </c:dPt>
          <c:dPt>
            <c:idx val="17"/>
            <c:bubble3D val="0"/>
            <c:spPr>
              <a:pattFill prst="pct25">
                <a:fgClr>
                  <a:sysClr val="window" lastClr="FFFFFF">
                    <a:lumMod val="65000"/>
                  </a:sysClr>
                </a:fgClr>
                <a:bgClr>
                  <a:sysClr val="window" lastClr="FFFFFF"/>
                </a:bgClr>
              </a:pattFill>
              <a:ln w="19050">
                <a:solidFill>
                  <a:schemeClr val="lt1"/>
                </a:solidFill>
              </a:ln>
              <a:effectLst/>
            </c:spPr>
            <c:extLst>
              <c:ext xmlns:c16="http://schemas.microsoft.com/office/drawing/2014/chart" uri="{C3380CC4-5D6E-409C-BE32-E72D297353CC}">
                <c16:uniqueId val="{00000023-D294-46AC-93B5-AF1760AF8E48}"/>
              </c:ext>
            </c:extLst>
          </c:dPt>
          <c:dPt>
            <c:idx val="18"/>
            <c:bubble3D val="0"/>
            <c:spPr>
              <a:pattFill prst="wdDnDiag">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5-D294-46AC-93B5-AF1760AF8E48}"/>
              </c:ext>
            </c:extLst>
          </c:dPt>
          <c:dPt>
            <c:idx val="19"/>
            <c:bubble3D val="0"/>
            <c:spPr>
              <a:pattFill prst="ltUpDiag">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7-D294-46AC-93B5-AF1760AF8E48}"/>
              </c:ext>
            </c:extLst>
          </c:dPt>
          <c:dPt>
            <c:idx val="20"/>
            <c:bubble3D val="0"/>
            <c:spPr>
              <a:pattFill prst="pct25">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9-D294-46AC-93B5-AF1760AF8E48}"/>
              </c:ext>
            </c:extLst>
          </c:dPt>
          <c:dPt>
            <c:idx val="21"/>
            <c:bubble3D val="0"/>
            <c:spPr>
              <a:solidFill>
                <a:srgbClr val="8064A2">
                  <a:lumMod val="60000"/>
                  <a:lumOff val="40000"/>
                </a:srgbClr>
              </a:solidFill>
              <a:ln w="19050">
                <a:solidFill>
                  <a:schemeClr val="lt1"/>
                </a:solidFill>
              </a:ln>
              <a:effectLst/>
            </c:spPr>
            <c:extLst>
              <c:ext xmlns:c16="http://schemas.microsoft.com/office/drawing/2014/chart" uri="{C3380CC4-5D6E-409C-BE32-E72D297353CC}">
                <c16:uniqueId val="{0000002B-D294-46AC-93B5-AF1760AF8E48}"/>
              </c:ext>
            </c:extLst>
          </c:dPt>
          <c:dPt>
            <c:idx val="22"/>
            <c:bubble3D val="0"/>
            <c:spPr>
              <a:solidFill>
                <a:srgbClr val="00B0F0"/>
              </a:solidFill>
              <a:ln w="19050">
                <a:solidFill>
                  <a:schemeClr val="lt1"/>
                </a:solidFill>
              </a:ln>
              <a:effectLst/>
            </c:spPr>
            <c:extLst>
              <c:ext xmlns:c16="http://schemas.microsoft.com/office/drawing/2014/chart" uri="{C3380CC4-5D6E-409C-BE32-E72D297353CC}">
                <c16:uniqueId val="{0000002D-D294-46AC-93B5-AF1760AF8E48}"/>
              </c:ext>
            </c:extLst>
          </c:dPt>
          <c:dPt>
            <c:idx val="23"/>
            <c:bubble3D val="0"/>
            <c:spPr>
              <a:solidFill>
                <a:srgbClr val="FFC000"/>
              </a:solidFill>
              <a:ln w="19050">
                <a:solidFill>
                  <a:schemeClr val="lt1"/>
                </a:solidFill>
              </a:ln>
              <a:effectLst/>
            </c:spPr>
            <c:extLst>
              <c:ext xmlns:c16="http://schemas.microsoft.com/office/drawing/2014/chart" uri="{C3380CC4-5D6E-409C-BE32-E72D297353CC}">
                <c16:uniqueId val="{0000002F-D294-46AC-93B5-AF1760AF8E48}"/>
              </c:ext>
            </c:extLst>
          </c:dPt>
          <c:dPt>
            <c:idx val="24"/>
            <c:bubble3D val="0"/>
            <c:spPr>
              <a:solidFill>
                <a:srgbClr val="FFFF00"/>
              </a:solidFill>
              <a:ln w="19050">
                <a:solidFill>
                  <a:schemeClr val="lt1"/>
                </a:solidFill>
              </a:ln>
              <a:effectLst/>
            </c:spPr>
            <c:extLst>
              <c:ext xmlns:c16="http://schemas.microsoft.com/office/drawing/2014/chart" uri="{C3380CC4-5D6E-409C-BE32-E72D297353CC}">
                <c16:uniqueId val="{00000031-D294-46AC-93B5-AF1760AF8E48}"/>
              </c:ext>
            </c:extLst>
          </c:dPt>
          <c:dPt>
            <c:idx val="25"/>
            <c:bubble3D val="0"/>
            <c:spPr>
              <a:solidFill>
                <a:srgbClr val="FFFF99"/>
              </a:solidFill>
              <a:ln w="19050">
                <a:solidFill>
                  <a:schemeClr val="lt1"/>
                </a:solidFill>
              </a:ln>
              <a:effectLst/>
            </c:spPr>
            <c:extLst>
              <c:ext xmlns:c16="http://schemas.microsoft.com/office/drawing/2014/chart" uri="{C3380CC4-5D6E-409C-BE32-E72D297353CC}">
                <c16:uniqueId val="{00000033-D294-46AC-93B5-AF1760AF8E48}"/>
              </c:ext>
            </c:extLst>
          </c:dPt>
          <c:dPt>
            <c:idx val="26"/>
            <c:bubble3D val="0"/>
            <c:spPr>
              <a:solidFill>
                <a:srgbClr val="F79646">
                  <a:lumMod val="20000"/>
                  <a:lumOff val="80000"/>
                </a:srgbClr>
              </a:solidFill>
              <a:ln w="19050">
                <a:solidFill>
                  <a:schemeClr val="lt1"/>
                </a:solidFill>
              </a:ln>
              <a:effectLst/>
            </c:spPr>
            <c:extLst>
              <c:ext xmlns:c16="http://schemas.microsoft.com/office/drawing/2014/chart" uri="{C3380CC4-5D6E-409C-BE32-E72D297353CC}">
                <c16:uniqueId val="{00000035-D294-46AC-93B5-AF1760AF8E48}"/>
              </c:ext>
            </c:extLst>
          </c:dPt>
          <c:dPt>
            <c:idx val="27"/>
            <c:bubble3D val="0"/>
            <c:spPr>
              <a:solidFill>
                <a:srgbClr val="EEECE1">
                  <a:lumMod val="75000"/>
                </a:srgbClr>
              </a:solidFill>
              <a:ln w="19050">
                <a:solidFill>
                  <a:schemeClr val="lt1"/>
                </a:solidFill>
              </a:ln>
              <a:effectLst/>
            </c:spPr>
            <c:extLst>
              <c:ext xmlns:c16="http://schemas.microsoft.com/office/drawing/2014/chart" uri="{C3380CC4-5D6E-409C-BE32-E72D297353CC}">
                <c16:uniqueId val="{00000037-D294-46AC-93B5-AF1760AF8E48}"/>
              </c:ext>
            </c:extLst>
          </c:dPt>
          <c:dPt>
            <c:idx val="28"/>
            <c:bubble3D val="0"/>
            <c:spPr>
              <a:solidFill>
                <a:srgbClr val="9BBB59"/>
              </a:solidFill>
              <a:ln w="19050">
                <a:solidFill>
                  <a:schemeClr val="lt1"/>
                </a:solidFill>
              </a:ln>
              <a:effectLst/>
            </c:spPr>
            <c:extLst>
              <c:ext xmlns:c16="http://schemas.microsoft.com/office/drawing/2014/chart" uri="{C3380CC4-5D6E-409C-BE32-E72D297353CC}">
                <c16:uniqueId val="{00000039-D294-46AC-93B5-AF1760AF8E48}"/>
              </c:ext>
            </c:extLst>
          </c:dPt>
          <c:dPt>
            <c:idx val="29"/>
            <c:bubble3D val="0"/>
            <c:spPr>
              <a:solidFill>
                <a:sysClr val="window" lastClr="FFFFFF">
                  <a:lumMod val="95000"/>
                </a:sysClr>
              </a:solidFill>
              <a:ln w="19050">
                <a:solidFill>
                  <a:schemeClr val="lt1"/>
                </a:solidFill>
              </a:ln>
              <a:effectLst/>
            </c:spPr>
            <c:extLst>
              <c:ext xmlns:c16="http://schemas.microsoft.com/office/drawing/2014/chart" uri="{C3380CC4-5D6E-409C-BE32-E72D297353CC}">
                <c16:uniqueId val="{0000003B-D294-46AC-93B5-AF1760AF8E48}"/>
              </c:ext>
            </c:extLst>
          </c:dPt>
          <c:dPt>
            <c:idx val="30"/>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3D-D294-46AC-93B5-AF1760AF8E48}"/>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D294-46AC-93B5-AF1760AF8E48}"/>
              </c:ext>
            </c:extLst>
          </c:dPt>
          <c:dLbls>
            <c:dLbl>
              <c:idx val="1"/>
              <c:layout>
                <c:manualLayout>
                  <c:x val="0.11167328573724203"/>
                  <c:y val="-0.28129861218328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294-46AC-93B5-AF1760AF8E48}"/>
                </c:ext>
              </c:extLst>
            </c:dLbl>
            <c:dLbl>
              <c:idx val="2"/>
              <c:layout>
                <c:manualLayout>
                  <c:x val="0.1185617103984451"/>
                  <c:y val="-0.19952481430017327"/>
                </c:manualLayout>
              </c:layout>
              <c:spPr>
                <a:noFill/>
                <a:ln>
                  <a:noFill/>
                </a:ln>
                <a:effectLst/>
              </c:spPr>
              <c:txPr>
                <a:bodyPr wrap="square" lIns="38100" tIns="19050" rIns="38100" bIns="19050" anchor="ctr">
                  <a:no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285714285714285"/>
                      <c:h val="0.12636165577342048"/>
                    </c:manualLayout>
                  </c15:layout>
                </c:ext>
                <c:ext xmlns:c16="http://schemas.microsoft.com/office/drawing/2014/chart" uri="{C3380CC4-5D6E-409C-BE32-E72D297353CC}">
                  <c16:uniqueId val="{00000005-D294-46AC-93B5-AF1760AF8E48}"/>
                </c:ext>
              </c:extLst>
            </c:dLbl>
            <c:dLbl>
              <c:idx val="3"/>
              <c:layout>
                <c:manualLayout>
                  <c:x val="0.17055470107052945"/>
                  <c:y val="-3.834422657952069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294-46AC-93B5-AF1760AF8E48}"/>
                </c:ext>
              </c:extLst>
            </c:dLbl>
            <c:dLbl>
              <c:idx val="4"/>
              <c:layout>
                <c:manualLayout>
                  <c:x val="3.8082994727699784E-2"/>
                  <c:y val="-3.485838779956426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294-46AC-93B5-AF1760AF8E48}"/>
                </c:ext>
              </c:extLst>
            </c:dLbl>
            <c:dLbl>
              <c:idx val="5"/>
              <c:layout>
                <c:manualLayout>
                  <c:x val="0.12532647704751193"/>
                  <c:y val="-5.1419552948039956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294-46AC-93B5-AF1760AF8E48}"/>
                </c:ext>
              </c:extLst>
            </c:dLbl>
            <c:dLbl>
              <c:idx val="6"/>
              <c:layout>
                <c:manualLayout>
                  <c:x val="0.1632659182908259"/>
                  <c:y val="6.9771670698025494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294-46AC-93B5-AF1760AF8E48}"/>
                </c:ext>
              </c:extLst>
            </c:dLbl>
            <c:dLbl>
              <c:idx val="7"/>
              <c:layout>
                <c:manualLayout>
                  <c:x val="6.2417912046708449E-2"/>
                  <c:y val="-3.485838779956426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294-46AC-93B5-AF1760AF8E48}"/>
                </c:ext>
              </c:extLst>
            </c:dLbl>
            <c:dLbl>
              <c:idx val="8"/>
              <c:layout>
                <c:manualLayout>
                  <c:x val="3.38783162308793E-2"/>
                  <c:y val="0"/>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294-46AC-93B5-AF1760AF8E48}"/>
                </c:ext>
              </c:extLst>
            </c:dLbl>
            <c:dLbl>
              <c:idx val="9"/>
              <c:layout>
                <c:manualLayout>
                  <c:x val="-8.8201219745490996E-3"/>
                  <c:y val="-2.83224400871459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294-46AC-93B5-AF1760AF8E48}"/>
                </c:ext>
              </c:extLst>
            </c:dLbl>
            <c:dLbl>
              <c:idx val="10"/>
              <c:layout>
                <c:manualLayout>
                  <c:x val="-9.676484317011394E-2"/>
                  <c:y val="-0.1093681917211328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D294-46AC-93B5-AF1760AF8E48}"/>
                </c:ext>
              </c:extLst>
            </c:dLbl>
            <c:dLbl>
              <c:idx val="11"/>
              <c:layout>
                <c:manualLayout>
                  <c:x val="3.4985422740524789E-2"/>
                  <c:y val="0.1443219597550306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172983479105928"/>
                      <c:h val="0.19281045751633988"/>
                    </c:manualLayout>
                  </c15:layout>
                </c:ext>
                <c:ext xmlns:c16="http://schemas.microsoft.com/office/drawing/2014/chart" uri="{C3380CC4-5D6E-409C-BE32-E72D297353CC}">
                  <c16:uniqueId val="{00000017-D294-46AC-93B5-AF1760AF8E48}"/>
                </c:ext>
              </c:extLst>
            </c:dLbl>
            <c:dLbl>
              <c:idx val="12"/>
              <c:layout>
                <c:manualLayout>
                  <c:x val="-8.3842580901877066E-3"/>
                  <c:y val="-5.24738819412279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294-46AC-93B5-AF1760AF8E48}"/>
                </c:ext>
              </c:extLst>
            </c:dLbl>
            <c:dLbl>
              <c:idx val="15"/>
              <c:layout>
                <c:manualLayout>
                  <c:x val="1.1386943978941407E-2"/>
                  <c:y val="-0.1251690597498842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294-46AC-93B5-AF1760AF8E48}"/>
                </c:ext>
              </c:extLst>
            </c:dLbl>
            <c:dLbl>
              <c:idx val="16"/>
              <c:layout>
                <c:manualLayout>
                  <c:x val="0.12276118546406174"/>
                  <c:y val="7.171701576518621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294-46AC-93B5-AF1760AF8E48}"/>
                </c:ext>
              </c:extLst>
            </c:dLbl>
            <c:dLbl>
              <c:idx val="17"/>
              <c:layout>
                <c:manualLayout>
                  <c:x val="9.2376208076031304E-3"/>
                  <c:y val="-1.7429193899782135E-3"/>
                </c:manualLayout>
              </c:layout>
              <c:spPr>
                <a:noFill/>
                <a:ln>
                  <a:noFill/>
                </a:ln>
                <a:effectLst/>
              </c:spPr>
              <c:txPr>
                <a:bodyPr wrap="square" lIns="38100" tIns="19050" rIns="38100" bIns="19050" anchor="ctr">
                  <a:no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436345966958213"/>
                      <c:h val="0.19869281045751633"/>
                    </c:manualLayout>
                  </c15:layout>
                </c:ext>
                <c:ext xmlns:c16="http://schemas.microsoft.com/office/drawing/2014/chart" uri="{C3380CC4-5D6E-409C-BE32-E72D297353CC}">
                  <c16:uniqueId val="{00000023-D294-46AC-93B5-AF1760AF8E48}"/>
                </c:ext>
              </c:extLst>
            </c:dLbl>
            <c:dLbl>
              <c:idx val="18"/>
              <c:layout>
                <c:manualLayout>
                  <c:x val="3.6246795681152064E-2"/>
                  <c:y val="5.2287581699344806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5-D294-46AC-93B5-AF1760AF8E48}"/>
                </c:ext>
              </c:extLst>
            </c:dLbl>
            <c:dLbl>
              <c:idx val="19"/>
              <c:layout>
                <c:manualLayout>
                  <c:x val="4.4796339233106081E-2"/>
                  <c:y val="0.1263616557734204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7-D294-46AC-93B5-AF1760AF8E48}"/>
                </c:ext>
              </c:extLst>
            </c:dLbl>
            <c:dLbl>
              <c:idx val="20"/>
              <c:layout>
                <c:manualLayout>
                  <c:x val="1.1699149851166572E-2"/>
                  <c:y val="5.54437067915530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9-D294-46AC-93B5-AF1760AF8E48}"/>
                </c:ext>
              </c:extLst>
            </c:dLbl>
            <c:dLbl>
              <c:idx val="21"/>
              <c:layout>
                <c:manualLayout>
                  <c:x val="-8.3695660491418158E-3"/>
                  <c:y val="3.35532568232892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B-D294-46AC-93B5-AF1760AF8E48}"/>
                </c:ext>
              </c:extLst>
            </c:dLbl>
            <c:spPr>
              <a:noFill/>
              <a:ln>
                <a:noFill/>
              </a:ln>
              <a:effectLst/>
            </c:spPr>
            <c:txPr>
              <a:bodyPr wrap="square" lIns="38100" tIns="19050" rIns="38100" bIns="19050" anchor="ctr">
                <a:sp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'B1'!$R$14:$R$29</c:f>
              <c:strCache>
                <c:ptCount val="16"/>
                <c:pt idx="0">
                  <c:v>FIT電気</c:v>
                </c:pt>
                <c:pt idx="1">
                  <c:v>太陽光</c:v>
                </c:pt>
                <c:pt idx="2">
                  <c:v>風力</c:v>
                </c:pt>
                <c:pt idx="3">
                  <c:v>水力（3万kW未満）</c:v>
                </c:pt>
                <c:pt idx="4">
                  <c:v>水力（3万kW以上）</c:v>
                </c:pt>
                <c:pt idx="5">
                  <c:v>地熱</c:v>
                </c:pt>
                <c:pt idx="6">
                  <c:v>バイオマス</c:v>
                </c:pt>
                <c:pt idx="7">
                  <c:v>他社から（再エネ）</c:v>
                </c:pt>
                <c:pt idx="8">
                  <c:v>原子力</c:v>
                </c:pt>
                <c:pt idx="9">
                  <c:v>未利用エネルギー</c:v>
                </c:pt>
                <c:pt idx="10">
                  <c:v>火力（石炭）</c:v>
                </c:pt>
                <c:pt idx="11">
                  <c:v>火力（LNG）</c:v>
                </c:pt>
                <c:pt idx="12">
                  <c:v>火力（石油・その他）</c:v>
                </c:pt>
                <c:pt idx="13">
                  <c:v>その他（非再エネ）</c:v>
                </c:pt>
                <c:pt idx="14">
                  <c:v>卸取引所</c:v>
                </c:pt>
                <c:pt idx="15">
                  <c:v>未定</c:v>
                </c:pt>
              </c:strCache>
            </c:strRef>
          </c:cat>
          <c:val>
            <c:numRef>
              <c:f>'B1'!$S$14:$S$29</c:f>
              <c:numCache>
                <c:formatCode>0.0%</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1</c:v>
                </c:pt>
              </c:numCache>
            </c:numRef>
          </c:val>
          <c:extLst>
            <c:ext xmlns:c16="http://schemas.microsoft.com/office/drawing/2014/chart" uri="{C3380CC4-5D6E-409C-BE32-E72D297353CC}">
              <c16:uniqueId val="{00000040-D294-46AC-93B5-AF1760AF8E48}"/>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再生可能エネルギー利用率</a:t>
            </a:r>
          </a:p>
        </c:rich>
      </c:tx>
      <c:layout>
        <c:manualLayout>
          <c:xMode val="edge"/>
          <c:yMode val="edge"/>
          <c:x val="1.5182302695067934E-2"/>
          <c:y val="1.3017203207766863E-2"/>
        </c:manualLayout>
      </c:layout>
      <c:overlay val="0"/>
      <c:spPr>
        <a:noFill/>
        <a:ln>
          <a:noFill/>
        </a:ln>
        <a:effectLst/>
      </c:spPr>
    </c:title>
    <c:autoTitleDeleted val="0"/>
    <c:plotArea>
      <c:layout>
        <c:manualLayout>
          <c:layoutTarget val="inner"/>
          <c:xMode val="edge"/>
          <c:yMode val="edge"/>
          <c:x val="0.27689617595424643"/>
          <c:y val="0.2579619011038255"/>
          <c:w val="0.50749125460366906"/>
          <c:h val="0.61889251648421995"/>
        </c:manualLayout>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DF7-49DE-9CD7-92F3F7643312}"/>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7DF7-49DE-9CD7-92F3F7643312}"/>
              </c:ext>
            </c:extLst>
          </c:dPt>
          <c:dLbls>
            <c:spPr>
              <a:noFill/>
              <a:ln>
                <a:noFill/>
              </a:ln>
              <a:effectLst/>
            </c:spPr>
            <c:txPr>
              <a:bodyPr wrap="square" lIns="38100" tIns="19050" rIns="38100" bIns="19050" anchor="ctr">
                <a:spAutoFit/>
              </a:bodyPr>
              <a:lstStyle/>
              <a:p>
                <a:pPr>
                  <a:defRPr sz="800">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'B1'!$R$33:$R$34</c:f>
              <c:strCache>
                <c:ptCount val="2"/>
                <c:pt idx="0">
                  <c:v>再エネ</c:v>
                </c:pt>
                <c:pt idx="1">
                  <c:v>非再エネ</c:v>
                </c:pt>
              </c:strCache>
            </c:strRef>
          </c:cat>
          <c:val>
            <c:numRef>
              <c:f>'B1'!$S$33:$S$34</c:f>
              <c:numCache>
                <c:formatCode>0.0%</c:formatCode>
                <c:ptCount val="2"/>
                <c:pt idx="0">
                  <c:v>0</c:v>
                </c:pt>
                <c:pt idx="1">
                  <c:v>1</c:v>
                </c:pt>
              </c:numCache>
            </c:numRef>
          </c:val>
          <c:extLst>
            <c:ext xmlns:c16="http://schemas.microsoft.com/office/drawing/2014/chart" uri="{C3380CC4-5D6E-409C-BE32-E72D297353CC}">
              <c16:uniqueId val="{00000004-7DF7-49DE-9CD7-92F3F7643312}"/>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W$6" lockText="1" noThreeD="1"/>
</file>

<file path=xl/ctrlProps/ctrlProp11.xml><?xml version="1.0" encoding="utf-8"?>
<formControlPr xmlns="http://schemas.microsoft.com/office/spreadsheetml/2009/9/main" objectType="CheckBox" fmlaLink="$W$9" lockText="1" noThreeD="1"/>
</file>

<file path=xl/ctrlProps/ctrlProp12.xml><?xml version="1.0" encoding="utf-8"?>
<formControlPr xmlns="http://schemas.microsoft.com/office/spreadsheetml/2009/9/main" objectType="CheckBox" fmlaLink="$W$11" lockText="1" noThreeD="1"/>
</file>

<file path=xl/ctrlProps/ctrlProp2.xml><?xml version="1.0" encoding="utf-8"?>
<formControlPr xmlns="http://schemas.microsoft.com/office/spreadsheetml/2009/9/main" objectType="CheckBox" fmlaLink="$P$14" lockText="1" noThreeD="1"/>
</file>

<file path=xl/ctrlProps/ctrlProp3.xml><?xml version="1.0" encoding="utf-8"?>
<formControlPr xmlns="http://schemas.microsoft.com/office/spreadsheetml/2009/9/main" objectType="CheckBox" fmlaLink="$Q$14" lockText="1" noThreeD="1"/>
</file>

<file path=xl/ctrlProps/ctrlProp4.xml><?xml version="1.0" encoding="utf-8"?>
<formControlPr xmlns="http://schemas.microsoft.com/office/spreadsheetml/2009/9/main" objectType="CheckBox" fmlaLink="$R$14" lockText="1" noThreeD="1"/>
</file>

<file path=xl/ctrlProps/ctrlProp5.xml><?xml version="1.0" encoding="utf-8"?>
<formControlPr xmlns="http://schemas.microsoft.com/office/spreadsheetml/2009/9/main" objectType="CheckBox" fmlaLink="$S$14"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P$1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W$5" lockText="1" noThreeD="1"/>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57150</xdr:colOff>
      <xdr:row>7</xdr:row>
      <xdr:rowOff>93905</xdr:rowOff>
    </xdr:from>
    <xdr:to>
      <xdr:col>4</xdr:col>
      <xdr:colOff>152400</xdr:colOff>
      <xdr:row>9</xdr:row>
      <xdr:rowOff>295138</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3114675" y="1932230"/>
          <a:ext cx="95250" cy="963233"/>
        </a:xfrm>
        <a:prstGeom prst="leftBrace">
          <a:avLst>
            <a:gd name="adj1" fmla="val 3308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13</xdr:col>
          <xdr:colOff>0</xdr:colOff>
          <xdr:row>13</xdr:row>
          <xdr:rowOff>0</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144780</xdr:rowOff>
        </xdr:from>
        <xdr:to>
          <xdr:col>6</xdr:col>
          <xdr:colOff>121920</xdr:colOff>
          <xdr:row>13</xdr:row>
          <xdr:rowOff>350520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944880</xdr:colOff>
          <xdr:row>13</xdr:row>
          <xdr:rowOff>152400</xdr:rowOff>
        </xdr:from>
        <xdr:to>
          <xdr:col>8</xdr:col>
          <xdr:colOff>45720</xdr:colOff>
          <xdr:row>13</xdr:row>
          <xdr:rowOff>373380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906780</xdr:colOff>
          <xdr:row>13</xdr:row>
          <xdr:rowOff>144780</xdr:rowOff>
        </xdr:from>
        <xdr:to>
          <xdr:col>10</xdr:col>
          <xdr:colOff>7620</xdr:colOff>
          <xdr:row>13</xdr:row>
          <xdr:rowOff>350520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1059180</xdr:colOff>
          <xdr:row>13</xdr:row>
          <xdr:rowOff>152400</xdr:rowOff>
        </xdr:from>
        <xdr:to>
          <xdr:col>12</xdr:col>
          <xdr:colOff>30480</xdr:colOff>
          <xdr:row>13</xdr:row>
          <xdr:rowOff>373380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13</xdr:col>
          <xdr:colOff>0</xdr:colOff>
          <xdr:row>13</xdr:row>
          <xdr:rowOff>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xdr:row>
          <xdr:rowOff>144780</xdr:rowOff>
        </xdr:from>
        <xdr:to>
          <xdr:col>6</xdr:col>
          <xdr:colOff>731520</xdr:colOff>
          <xdr:row>12</xdr:row>
          <xdr:rowOff>342900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xdr:row>
          <xdr:rowOff>152400</xdr:rowOff>
        </xdr:from>
        <xdr:to>
          <xdr:col>8</xdr:col>
          <xdr:colOff>838200</xdr:colOff>
          <xdr:row>12</xdr:row>
          <xdr:rowOff>350520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 無</a:t>
              </a:r>
            </a:p>
          </xdr:txBody>
        </xdr:sp>
        <xdr:clientData/>
      </xdr:twoCellAnchor>
    </mc:Choice>
    <mc:Fallback/>
  </mc:AlternateContent>
  <xdr:twoCellAnchor>
    <xdr:from>
      <xdr:col>14</xdr:col>
      <xdr:colOff>171450</xdr:colOff>
      <xdr:row>15</xdr:row>
      <xdr:rowOff>1181100</xdr:rowOff>
    </xdr:from>
    <xdr:to>
      <xdr:col>14</xdr:col>
      <xdr:colOff>3228975</xdr:colOff>
      <xdr:row>15</xdr:row>
      <xdr:rowOff>2257425</xdr:rowOff>
    </xdr:to>
    <xdr:sp macro="" textlink="">
      <xdr:nvSpPr>
        <xdr:cNvPr id="2" name="フローチャート: 代替処理 1">
          <a:extLst>
            <a:ext uri="{FF2B5EF4-FFF2-40B4-BE49-F238E27FC236}">
              <a16:creationId xmlns:a16="http://schemas.microsoft.com/office/drawing/2014/main" id="{C5841461-CF09-4B58-BF25-56E4B27C72E3}"/>
            </a:ext>
          </a:extLst>
        </xdr:cNvPr>
        <xdr:cNvSpPr/>
      </xdr:nvSpPr>
      <xdr:spPr>
        <a:xfrm>
          <a:off x="7553325" y="6115050"/>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7620</xdr:rowOff>
        </xdr:from>
        <xdr:to>
          <xdr:col>6</xdr:col>
          <xdr:colOff>83820</xdr:colOff>
          <xdr:row>4</xdr:row>
          <xdr:rowOff>220980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xdr:row>
          <xdr:rowOff>0</xdr:rowOff>
        </xdr:from>
        <xdr:to>
          <xdr:col>6</xdr:col>
          <xdr:colOff>83820</xdr:colOff>
          <xdr:row>5</xdr:row>
          <xdr:rowOff>213360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xdr:row>
          <xdr:rowOff>7620</xdr:rowOff>
        </xdr:from>
        <xdr:to>
          <xdr:col>6</xdr:col>
          <xdr:colOff>83820</xdr:colOff>
          <xdr:row>8</xdr:row>
          <xdr:rowOff>220980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0</xdr:rowOff>
        </xdr:from>
        <xdr:to>
          <xdr:col>6</xdr:col>
          <xdr:colOff>76200</xdr:colOff>
          <xdr:row>10</xdr:row>
          <xdr:rowOff>213360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123825</xdr:colOff>
      <xdr:row>7</xdr:row>
      <xdr:rowOff>95250</xdr:rowOff>
    </xdr:from>
    <xdr:to>
      <xdr:col>21</xdr:col>
      <xdr:colOff>3181350</xdr:colOff>
      <xdr:row>12</xdr:row>
      <xdr:rowOff>66675</xdr:rowOff>
    </xdr:to>
    <xdr:sp macro="" textlink="">
      <xdr:nvSpPr>
        <xdr:cNvPr id="2" name="フローチャート: 代替処理 1">
          <a:extLst>
            <a:ext uri="{FF2B5EF4-FFF2-40B4-BE49-F238E27FC236}">
              <a16:creationId xmlns:a16="http://schemas.microsoft.com/office/drawing/2014/main" id="{0006CF7D-6179-BAF2-C34F-A0B0CB3B51B8}"/>
            </a:ext>
          </a:extLst>
        </xdr:cNvPr>
        <xdr:cNvSpPr/>
      </xdr:nvSpPr>
      <xdr:spPr>
        <a:xfrm>
          <a:off x="6943725" y="1543050"/>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203748</xdr:colOff>
      <xdr:row>1</xdr:row>
      <xdr:rowOff>36241</xdr:rowOff>
    </xdr:from>
    <xdr:to>
      <xdr:col>6</xdr:col>
      <xdr:colOff>416033</xdr:colOff>
      <xdr:row>1</xdr:row>
      <xdr:rowOff>866883</xdr:rowOff>
    </xdr:to>
    <xdr:sp macro="" textlink="">
      <xdr:nvSpPr>
        <xdr:cNvPr id="5" name="フローチャート: 代替処理 4">
          <a:extLst>
            <a:ext uri="{FF2B5EF4-FFF2-40B4-BE49-F238E27FC236}">
              <a16:creationId xmlns:a16="http://schemas.microsoft.com/office/drawing/2014/main" id="{58BEBF73-C0C7-475C-B02E-90E482217849}"/>
            </a:ext>
          </a:extLst>
        </xdr:cNvPr>
        <xdr:cNvSpPr/>
      </xdr:nvSpPr>
      <xdr:spPr>
        <a:xfrm>
          <a:off x="514113" y="282393"/>
          <a:ext cx="3166105" cy="830642"/>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目標設定にあたって、</a:t>
          </a:r>
          <a:r>
            <a:rPr kumimoji="1" lang="en-US" altLang="ja-JP" sz="1100"/>
            <a:t>2030</a:t>
          </a:r>
          <a:r>
            <a:rPr kumimoji="1" lang="ja-JP" altLang="en-US" sz="1100"/>
            <a:t>年度における再生可能エネルギー利用率の目標値の水準は</a:t>
          </a:r>
          <a:r>
            <a:rPr kumimoji="1" lang="en-US" altLang="ja-JP" sz="1100" b="1"/>
            <a:t>50</a:t>
          </a:r>
          <a:r>
            <a:rPr kumimoji="1" lang="ja-JP" altLang="en-US" sz="1100" b="1"/>
            <a:t>％</a:t>
          </a:r>
          <a:r>
            <a:rPr kumimoji="1" lang="ja-JP" altLang="en-US" sz="1100"/>
            <a:t>程度であることを考慮して設定してください。</a:t>
          </a:r>
        </a:p>
      </xdr:txBody>
    </xdr:sp>
    <xdr:clientData/>
  </xdr:twoCellAnchor>
  <xdr:twoCellAnchor>
    <xdr:from>
      <xdr:col>9</xdr:col>
      <xdr:colOff>285751</xdr:colOff>
      <xdr:row>10</xdr:row>
      <xdr:rowOff>19049</xdr:rowOff>
    </xdr:from>
    <xdr:to>
      <xdr:col>12</xdr:col>
      <xdr:colOff>266700</xdr:colOff>
      <xdr:row>13</xdr:row>
      <xdr:rowOff>5671</xdr:rowOff>
    </xdr:to>
    <xdr:sp macro="" textlink="">
      <xdr:nvSpPr>
        <xdr:cNvPr id="3" name="フローチャート: 代替処理 2">
          <a:extLst>
            <a:ext uri="{FF2B5EF4-FFF2-40B4-BE49-F238E27FC236}">
              <a16:creationId xmlns:a16="http://schemas.microsoft.com/office/drawing/2014/main" id="{E0F5A47E-41A7-423B-83A7-DFD43B129321}"/>
            </a:ext>
          </a:extLst>
        </xdr:cNvPr>
        <xdr:cNvSpPr/>
      </xdr:nvSpPr>
      <xdr:spPr>
        <a:xfrm>
          <a:off x="5791201" y="3848099"/>
          <a:ext cx="2209799" cy="967697"/>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FIP</a:t>
          </a:r>
          <a:r>
            <a:rPr kumimoji="1" lang="ja-JP" altLang="en-US" sz="1100"/>
            <a:t>の区分はなくなりました。</a:t>
          </a:r>
          <a:endParaRPr kumimoji="1" lang="en-US" altLang="ja-JP" sz="1100"/>
        </a:p>
        <a:p>
          <a:pPr algn="l"/>
          <a:r>
            <a:rPr kumimoji="1" lang="ja-JP" altLang="en-US" sz="1100"/>
            <a:t>非</a:t>
          </a:r>
          <a:r>
            <a:rPr kumimoji="1" lang="en-US" altLang="ja-JP" sz="1100"/>
            <a:t>FIT</a:t>
          </a:r>
          <a:r>
            <a:rPr kumimoji="1" lang="ja-JP" altLang="en-US" sz="1100"/>
            <a:t>としてとりまとめて記載してください。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123825</xdr:colOff>
      <xdr:row>13</xdr:row>
      <xdr:rowOff>28575</xdr:rowOff>
    </xdr:from>
    <xdr:to>
      <xdr:col>7</xdr:col>
      <xdr:colOff>609600</xdr:colOff>
      <xdr:row>17</xdr:row>
      <xdr:rowOff>200025</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47621</xdr:colOff>
      <xdr:row>13</xdr:row>
      <xdr:rowOff>28575</xdr:rowOff>
    </xdr:from>
    <xdr:to>
      <xdr:col>12</xdr:col>
      <xdr:colOff>638175</xdr:colOff>
      <xdr:row>17</xdr:row>
      <xdr:rowOff>200025</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200025</xdr:colOff>
      <xdr:row>15</xdr:row>
      <xdr:rowOff>409575</xdr:rowOff>
    </xdr:from>
    <xdr:to>
      <xdr:col>14</xdr:col>
      <xdr:colOff>3257550</xdr:colOff>
      <xdr:row>17</xdr:row>
      <xdr:rowOff>114300</xdr:rowOff>
    </xdr:to>
    <xdr:sp macro="" textlink="">
      <xdr:nvSpPr>
        <xdr:cNvPr id="4" name="フローチャート: 代替処理 3">
          <a:extLst>
            <a:ext uri="{FF2B5EF4-FFF2-40B4-BE49-F238E27FC236}">
              <a16:creationId xmlns:a16="http://schemas.microsoft.com/office/drawing/2014/main" id="{2934713B-8738-4BE5-8EC2-3EECD91B114A}"/>
            </a:ext>
          </a:extLst>
        </xdr:cNvPr>
        <xdr:cNvSpPr/>
      </xdr:nvSpPr>
      <xdr:spPr>
        <a:xfrm>
          <a:off x="7486650" y="6638925"/>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220626</xdr:colOff>
      <xdr:row>0</xdr:row>
      <xdr:rowOff>200245</xdr:rowOff>
    </xdr:from>
    <xdr:to>
      <xdr:col>12</xdr:col>
      <xdr:colOff>5278401</xdr:colOff>
      <xdr:row>1</xdr:row>
      <xdr:rowOff>10026</xdr:rowOff>
    </xdr:to>
    <xdr:sp macro="" textlink="">
      <xdr:nvSpPr>
        <xdr:cNvPr id="2" name="フローチャート: 代替処理 1">
          <a:extLst>
            <a:ext uri="{FF2B5EF4-FFF2-40B4-BE49-F238E27FC236}">
              <a16:creationId xmlns:a16="http://schemas.microsoft.com/office/drawing/2014/main" id="{5D9A0767-1167-4700-8529-B2B04B176980}"/>
            </a:ext>
          </a:extLst>
        </xdr:cNvPr>
        <xdr:cNvSpPr/>
      </xdr:nvSpPr>
      <xdr:spPr>
        <a:xfrm>
          <a:off x="8141415" y="200245"/>
          <a:ext cx="5057775" cy="2025597"/>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本シートを非公表にする場合、以下①～③を実施してください。</a:t>
          </a:r>
          <a:endParaRPr kumimoji="1" lang="en-US" altLang="ja-JP" sz="1100" b="1"/>
        </a:p>
        <a:p>
          <a:pPr algn="l"/>
          <a:r>
            <a:rPr kumimoji="1" lang="ja-JP" altLang="en-US" sz="1100"/>
            <a:t>①</a:t>
          </a:r>
          <a:r>
            <a:rPr kumimoji="1" lang="en-US" altLang="ja-JP" sz="1100">
              <a:solidFill>
                <a:schemeClr val="lt1"/>
              </a:solidFill>
              <a:effectLst/>
              <a:latin typeface="+mn-lt"/>
              <a:ea typeface="+mn-ea"/>
              <a:cs typeface="+mn-cs"/>
            </a:rPr>
            <a:t>D4</a:t>
          </a:r>
          <a:r>
            <a:rPr kumimoji="1" lang="ja-JP" altLang="ja-JP" sz="1100">
              <a:solidFill>
                <a:schemeClr val="lt1"/>
              </a:solidFill>
              <a:effectLst/>
              <a:latin typeface="+mn-lt"/>
              <a:ea typeface="+mn-ea"/>
              <a:cs typeface="+mn-cs"/>
            </a:rPr>
            <a:t>セルへ「非公表」</a:t>
          </a:r>
          <a:r>
            <a:rPr kumimoji="1" lang="ja-JP" altLang="en-US" sz="1100">
              <a:solidFill>
                <a:schemeClr val="lt1"/>
              </a:solidFill>
              <a:effectLst/>
              <a:latin typeface="+mn-lt"/>
              <a:ea typeface="+mn-ea"/>
              <a:cs typeface="+mn-cs"/>
            </a:rPr>
            <a:t>を記載</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②</a:t>
          </a:r>
          <a:r>
            <a:rPr kumimoji="1" lang="ja-JP" altLang="ja-JP" sz="1100">
              <a:solidFill>
                <a:schemeClr val="lt1"/>
              </a:solidFill>
              <a:effectLst/>
              <a:latin typeface="+mn-lt"/>
              <a:ea typeface="+mn-ea"/>
              <a:cs typeface="+mn-cs"/>
            </a:rPr>
            <a:t>非公表とする「箇所」と「理由」を別紙（様式自由）で提出</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　理由の具体例：</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発電事業者又は電力需要家との契約により第三者への公開ができない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他の特定事業者その他の関係事業者との競争関係により経営に大きく影響する</a:t>
          </a:r>
          <a:r>
            <a:rPr kumimoji="1" lang="ja-JP" altLang="en-US" sz="1100">
              <a:solidFill>
                <a:schemeClr val="lt1"/>
              </a:solidFill>
              <a:effectLst/>
              <a:latin typeface="+mn-lt"/>
              <a:ea typeface="+mn-ea"/>
              <a:cs typeface="+mn-cs"/>
            </a:rPr>
            <a:t>　等</a:t>
          </a:r>
          <a:endParaRPr kumimoji="1" lang="en-US" altLang="ja-JP" sz="1100"/>
        </a:p>
        <a:p>
          <a:pPr algn="l"/>
          <a:r>
            <a:rPr kumimoji="1" lang="ja-JP" altLang="en-US" sz="1100"/>
            <a:t>③「発電所非公表様式」を提出（東京都への報告義務はあるため、別途提出）</a:t>
          </a:r>
          <a:endParaRPr kumimoji="1" lang="en-US" altLang="ja-JP" sz="1100"/>
        </a:p>
        <a:p>
          <a:pPr algn="l"/>
          <a:r>
            <a:rPr kumimoji="1" lang="ja-JP" altLang="en-US" sz="1100"/>
            <a:t>　別途様式を配布しますので、ご連絡ください。</a:t>
          </a:r>
        </a:p>
      </xdr:txBody>
    </xdr:sp>
    <xdr:clientData/>
  </xdr:twoCellAnchor>
  <xdr:twoCellAnchor>
    <xdr:from>
      <xdr:col>12</xdr:col>
      <xdr:colOff>219075</xdr:colOff>
      <xdr:row>1</xdr:row>
      <xdr:rowOff>192505</xdr:rowOff>
    </xdr:from>
    <xdr:to>
      <xdr:col>12</xdr:col>
      <xdr:colOff>5276850</xdr:colOff>
      <xdr:row>2</xdr:row>
      <xdr:rowOff>391026</xdr:rowOff>
    </xdr:to>
    <xdr:sp macro="" textlink="">
      <xdr:nvSpPr>
        <xdr:cNvPr id="3" name="フローチャート: 代替処理 2">
          <a:extLst>
            <a:ext uri="{FF2B5EF4-FFF2-40B4-BE49-F238E27FC236}">
              <a16:creationId xmlns:a16="http://schemas.microsoft.com/office/drawing/2014/main" id="{5FD27BA1-80FE-4E81-BEF3-011F9FD8B289}"/>
            </a:ext>
          </a:extLst>
        </xdr:cNvPr>
        <xdr:cNvSpPr/>
      </xdr:nvSpPr>
      <xdr:spPr>
        <a:xfrm>
          <a:off x="8139864" y="2408321"/>
          <a:ext cx="5057775" cy="529389"/>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低圧太陽光発電所の情報は、一つに集約して記載も可能です。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305519</xdr:rowOff>
    </xdr:from>
    <xdr:to>
      <xdr:col>7</xdr:col>
      <xdr:colOff>97653</xdr:colOff>
      <xdr:row>0</xdr:row>
      <xdr:rowOff>997333</xdr:rowOff>
    </xdr:to>
    <xdr:sp macro="" textlink="">
      <xdr:nvSpPr>
        <xdr:cNvPr id="2" name="フローチャート: 代替処理 1">
          <a:extLst>
            <a:ext uri="{FF2B5EF4-FFF2-40B4-BE49-F238E27FC236}">
              <a16:creationId xmlns:a16="http://schemas.microsoft.com/office/drawing/2014/main" id="{95F0AFC6-8784-4C22-8B6C-1A1C641CCF20}"/>
            </a:ext>
          </a:extLst>
        </xdr:cNvPr>
        <xdr:cNvSpPr/>
      </xdr:nvSpPr>
      <xdr:spPr>
        <a:xfrm>
          <a:off x="1617453" y="305519"/>
          <a:ext cx="2254257" cy="691814"/>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都内へ販売予定のメニューについて記載してください。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221080</xdr:colOff>
      <xdr:row>3</xdr:row>
      <xdr:rowOff>1119511</xdr:rowOff>
    </xdr:from>
    <xdr:to>
      <xdr:col>13</xdr:col>
      <xdr:colOff>3278605</xdr:colOff>
      <xdr:row>6</xdr:row>
      <xdr:rowOff>139796</xdr:rowOff>
    </xdr:to>
    <xdr:sp macro="" textlink="">
      <xdr:nvSpPr>
        <xdr:cNvPr id="2" name="フローチャート: 代替処理 1">
          <a:extLst>
            <a:ext uri="{FF2B5EF4-FFF2-40B4-BE49-F238E27FC236}">
              <a16:creationId xmlns:a16="http://schemas.microsoft.com/office/drawing/2014/main" id="{4799EE95-3282-47D8-BD70-FA7746C5AAA3}"/>
            </a:ext>
          </a:extLst>
        </xdr:cNvPr>
        <xdr:cNvSpPr/>
      </xdr:nvSpPr>
      <xdr:spPr>
        <a:xfrm>
          <a:off x="10823312" y="1697815"/>
          <a:ext cx="3057525" cy="108403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352425</xdr:colOff>
      <xdr:row>8</xdr:row>
      <xdr:rowOff>1266825</xdr:rowOff>
    </xdr:from>
    <xdr:to>
      <xdr:col>10</xdr:col>
      <xdr:colOff>3409950</xdr:colOff>
      <xdr:row>12</xdr:row>
      <xdr:rowOff>38100</xdr:rowOff>
    </xdr:to>
    <xdr:sp macro="" textlink="">
      <xdr:nvSpPr>
        <xdr:cNvPr id="2" name="フローチャート: 代替処理 1">
          <a:extLst>
            <a:ext uri="{FF2B5EF4-FFF2-40B4-BE49-F238E27FC236}">
              <a16:creationId xmlns:a16="http://schemas.microsoft.com/office/drawing/2014/main" id="{2C1185A3-9699-4D90-B0B1-56D90B12B617}"/>
            </a:ext>
          </a:extLst>
        </xdr:cNvPr>
        <xdr:cNvSpPr/>
      </xdr:nvSpPr>
      <xdr:spPr>
        <a:xfrm>
          <a:off x="7848600" y="3743325"/>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omments" Target="../comments2.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3.bin"/><Relationship Id="rId1" Type="http://schemas.microsoft.com/office/2006/relationships/xlExternalLinkPath/xlPathMissing" Target="2022energy-keikakusyo_&#26696;1.xlsx"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16E2-4149-4242-9479-9746F93C0757}">
  <sheetPr codeName="Sheet1">
    <tabColor rgb="FFFF0000"/>
  </sheetPr>
  <dimension ref="A1:K19"/>
  <sheetViews>
    <sheetView tabSelected="1" zoomScaleNormal="100" workbookViewId="0"/>
  </sheetViews>
  <sheetFormatPr defaultColWidth="9" defaultRowHeight="13.2" outlineLevelCol="1"/>
  <cols>
    <col min="1" max="1" width="1.33203125" style="43" customWidth="1"/>
    <col min="2" max="2" width="8.21875" style="52" customWidth="1"/>
    <col min="3" max="3" width="11.33203125" style="43" customWidth="1"/>
    <col min="4" max="4" width="21.77734375" style="52" customWidth="1"/>
    <col min="5" max="5" width="54.33203125" style="43" customWidth="1"/>
    <col min="6" max="7" width="6.6640625" style="52" customWidth="1"/>
    <col min="8" max="8" width="9.77734375" style="43" customWidth="1"/>
    <col min="9" max="9" width="46.77734375" style="43" bestFit="1" customWidth="1"/>
    <col min="10" max="10" width="11.109375" style="43" hidden="1" customWidth="1" outlineLevel="1"/>
    <col min="11" max="11" width="9" style="43" customWidth="1" collapsed="1"/>
    <col min="12" max="16384" width="9" style="43"/>
  </cols>
  <sheetData>
    <row r="1" spans="1:11" ht="13.8" thickBot="1">
      <c r="A1" s="39"/>
      <c r="B1" s="40" t="s">
        <v>62</v>
      </c>
      <c r="C1" s="39"/>
      <c r="D1" s="41"/>
      <c r="E1" s="39"/>
      <c r="F1" s="41"/>
      <c r="G1" s="41"/>
      <c r="H1" s="39"/>
      <c r="I1" s="42"/>
    </row>
    <row r="2" spans="1:11" ht="18" customHeight="1">
      <c r="A2" s="39"/>
      <c r="B2" s="454" t="s">
        <v>58</v>
      </c>
      <c r="C2" s="455"/>
      <c r="D2" s="456"/>
      <c r="E2" s="3"/>
      <c r="F2" s="41"/>
      <c r="G2" s="41"/>
      <c r="H2" s="39"/>
      <c r="I2" s="44" t="s">
        <v>2294</v>
      </c>
      <c r="J2" s="43" t="str">
        <f>PROPER(ASC(E2))</f>
        <v/>
      </c>
      <c r="K2" s="39"/>
    </row>
    <row r="3" spans="1:11" ht="18.75" customHeight="1" thickBot="1">
      <c r="A3" s="39"/>
      <c r="B3" s="457" t="s">
        <v>59</v>
      </c>
      <c r="C3" s="458"/>
      <c r="D3" s="459"/>
      <c r="E3" s="259" t="str">
        <f>IFERROR(VLOOKUP($J$2,計画書事業者リスト!A4:B999,2,FALSE),"")</f>
        <v/>
      </c>
      <c r="F3" s="41"/>
      <c r="G3" s="41"/>
      <c r="H3" s="39"/>
      <c r="J3" t="s">
        <v>2193</v>
      </c>
    </row>
    <row r="4" spans="1:11" ht="21.6">
      <c r="A4" s="39"/>
      <c r="B4" s="41"/>
      <c r="C4" s="39"/>
      <c r="D4" s="41"/>
      <c r="E4" s="45" t="s">
        <v>310</v>
      </c>
      <c r="F4" s="41"/>
      <c r="G4" s="41"/>
      <c r="H4" s="39"/>
    </row>
    <row r="5" spans="1:11">
      <c r="A5" s="39"/>
      <c r="B5" s="41"/>
      <c r="C5" s="39"/>
      <c r="D5" s="41"/>
      <c r="E5" s="39"/>
      <c r="F5" s="41"/>
      <c r="G5" s="41"/>
      <c r="H5" s="39"/>
    </row>
    <row r="6" spans="1:11">
      <c r="A6" s="39"/>
      <c r="B6" s="40" t="s">
        <v>63</v>
      </c>
      <c r="C6" s="39"/>
      <c r="D6" s="41"/>
      <c r="E6" s="39"/>
      <c r="F6" s="41"/>
      <c r="G6" s="41"/>
      <c r="H6" s="39"/>
    </row>
    <row r="7" spans="1:11" ht="21.6">
      <c r="A7" s="39"/>
      <c r="B7" s="46" t="s">
        <v>1550</v>
      </c>
      <c r="C7" s="46" t="s">
        <v>1551</v>
      </c>
      <c r="D7" s="47" t="s">
        <v>1552</v>
      </c>
      <c r="E7" s="47" t="s">
        <v>60</v>
      </c>
      <c r="F7" s="46" t="s">
        <v>1553</v>
      </c>
      <c r="G7" s="46" t="s">
        <v>1554</v>
      </c>
      <c r="H7" s="39"/>
    </row>
    <row r="8" spans="1:11">
      <c r="A8" s="39"/>
      <c r="B8" s="460" t="s">
        <v>1555</v>
      </c>
      <c r="C8" s="48" t="s">
        <v>1938</v>
      </c>
      <c r="D8" s="48" t="s">
        <v>64</v>
      </c>
      <c r="E8" s="49" t="s">
        <v>1556</v>
      </c>
      <c r="F8" s="50" t="s">
        <v>65</v>
      </c>
      <c r="G8" s="50" t="s">
        <v>1557</v>
      </c>
      <c r="H8" s="39"/>
    </row>
    <row r="9" spans="1:11">
      <c r="A9" s="39"/>
      <c r="B9" s="460"/>
      <c r="C9" s="48" t="s">
        <v>1939</v>
      </c>
      <c r="D9" s="48" t="s">
        <v>61</v>
      </c>
      <c r="E9" s="49" t="s">
        <v>1558</v>
      </c>
      <c r="F9" s="50" t="s">
        <v>65</v>
      </c>
      <c r="G9" s="50" t="s">
        <v>1557</v>
      </c>
      <c r="H9" s="39"/>
    </row>
    <row r="10" spans="1:11" ht="13.5" customHeight="1">
      <c r="A10" s="39"/>
      <c r="B10" s="452" t="s">
        <v>1559</v>
      </c>
      <c r="C10" s="48" t="s">
        <v>1940</v>
      </c>
      <c r="D10" s="48" t="s">
        <v>1958</v>
      </c>
      <c r="E10" s="49" t="s">
        <v>1715</v>
      </c>
      <c r="F10" s="50" t="s">
        <v>65</v>
      </c>
      <c r="G10" s="50" t="s">
        <v>65</v>
      </c>
      <c r="H10" s="39"/>
    </row>
    <row r="11" spans="1:11" ht="36" customHeight="1">
      <c r="A11" s="39"/>
      <c r="B11" s="453"/>
      <c r="C11" s="48" t="s">
        <v>1941</v>
      </c>
      <c r="D11" s="48" t="s">
        <v>1959</v>
      </c>
      <c r="E11" s="51" t="s">
        <v>1560</v>
      </c>
      <c r="F11" s="50" t="s">
        <v>65</v>
      </c>
      <c r="G11" s="50" t="s">
        <v>65</v>
      </c>
      <c r="H11" s="39"/>
    </row>
    <row r="12" spans="1:11">
      <c r="A12" s="39"/>
      <c r="B12" s="46" t="s">
        <v>1751</v>
      </c>
      <c r="C12" s="48" t="s">
        <v>1942</v>
      </c>
      <c r="D12" s="48" t="s">
        <v>2285</v>
      </c>
      <c r="E12" s="49" t="s">
        <v>1717</v>
      </c>
      <c r="F12" s="50" t="s">
        <v>65</v>
      </c>
      <c r="G12" s="50" t="s">
        <v>1557</v>
      </c>
      <c r="H12" s="39"/>
    </row>
    <row r="13" spans="1:11" ht="36" customHeight="1">
      <c r="A13" s="39"/>
      <c r="B13" s="452" t="s">
        <v>1559</v>
      </c>
      <c r="C13" s="48" t="s">
        <v>1943</v>
      </c>
      <c r="D13" s="48" t="s">
        <v>1960</v>
      </c>
      <c r="E13" s="51" t="s">
        <v>1716</v>
      </c>
      <c r="F13" s="50" t="s">
        <v>65</v>
      </c>
      <c r="G13" s="50" t="s">
        <v>65</v>
      </c>
      <c r="H13" s="39"/>
    </row>
    <row r="14" spans="1:11">
      <c r="A14" s="39"/>
      <c r="B14" s="453"/>
      <c r="C14" s="48" t="s">
        <v>1944</v>
      </c>
      <c r="D14" s="48" t="s">
        <v>1961</v>
      </c>
      <c r="E14" s="49" t="s">
        <v>1561</v>
      </c>
      <c r="F14" s="50" t="s">
        <v>65</v>
      </c>
      <c r="G14" s="50" t="s">
        <v>65</v>
      </c>
      <c r="H14" s="39"/>
    </row>
    <row r="15" spans="1:11">
      <c r="A15" s="39"/>
      <c r="B15" s="461" t="s">
        <v>1751</v>
      </c>
      <c r="C15" s="48" t="s">
        <v>1945</v>
      </c>
      <c r="D15" s="48" t="s">
        <v>2285</v>
      </c>
      <c r="E15" s="49" t="s">
        <v>1564</v>
      </c>
      <c r="F15" s="50" t="s">
        <v>65</v>
      </c>
      <c r="G15" s="50" t="s">
        <v>1557</v>
      </c>
      <c r="H15" s="39"/>
    </row>
    <row r="16" spans="1:11">
      <c r="A16" s="39"/>
      <c r="B16" s="462"/>
      <c r="C16" s="48" t="s">
        <v>2280</v>
      </c>
      <c r="D16" s="48" t="s">
        <v>2285</v>
      </c>
      <c r="E16" s="49" t="s">
        <v>2287</v>
      </c>
      <c r="F16" s="50" t="s">
        <v>2286</v>
      </c>
      <c r="G16" s="50" t="s">
        <v>2286</v>
      </c>
      <c r="H16" s="39"/>
    </row>
    <row r="17" spans="1:8">
      <c r="A17" s="39"/>
      <c r="B17" s="452" t="s">
        <v>1559</v>
      </c>
      <c r="C17" s="48" t="s">
        <v>1946</v>
      </c>
      <c r="D17" s="48" t="s">
        <v>1962</v>
      </c>
      <c r="E17" s="49" t="s">
        <v>1562</v>
      </c>
      <c r="F17" s="50" t="s">
        <v>65</v>
      </c>
      <c r="G17" s="50" t="s">
        <v>65</v>
      </c>
      <c r="H17" s="39"/>
    </row>
    <row r="18" spans="1:8">
      <c r="A18" s="39"/>
      <c r="B18" s="453"/>
      <c r="C18" s="48" t="s">
        <v>1947</v>
      </c>
      <c r="D18" s="48" t="s">
        <v>1963</v>
      </c>
      <c r="E18" s="49" t="s">
        <v>1563</v>
      </c>
      <c r="F18" s="50" t="s">
        <v>65</v>
      </c>
      <c r="G18" s="50" t="s">
        <v>65</v>
      </c>
      <c r="H18" s="39"/>
    </row>
    <row r="19" spans="1:8" ht="5.25" customHeight="1"/>
  </sheetData>
  <sheetProtection algorithmName="SHA-512" hashValue="0sxbXA1teKpNJhHc5cIrLtknGgJ1LCB6XGzCgnCo8Sw1ElPTrFL4h69xIDHAWNOpw3Fq+XxxxpZRR0c7OJ6AJA==" saltValue="soJid9yZnCMcGAiKxsv4mg==" spinCount="100000" sheet="1" formatCells="0"/>
  <mergeCells count="7">
    <mergeCell ref="B10:B11"/>
    <mergeCell ref="B13:B14"/>
    <mergeCell ref="B17:B18"/>
    <mergeCell ref="B2:D2"/>
    <mergeCell ref="B3:D3"/>
    <mergeCell ref="B8:B9"/>
    <mergeCell ref="B15:B16"/>
  </mergeCells>
  <phoneticPr fontId="2"/>
  <conditionalFormatting sqref="E2">
    <cfRule type="containsBlanks" dxfId="61" priority="2" stopIfTrue="1">
      <formula>LEN(TRIM(E2))=0</formula>
    </cfRule>
  </conditionalFormatting>
  <conditionalFormatting sqref="E3">
    <cfRule type="containsBlanks" dxfId="60" priority="1">
      <formula>LEN(TRIM(E3))=0</formula>
    </cfRule>
  </conditionalFormatting>
  <dataValidations count="1">
    <dataValidation imeMode="halfAlpha" allowBlank="1" showInputMessage="1" showErrorMessage="1" sqref="E2" xr:uid="{B2A1E339-BE9D-4047-8559-6915AB2458CC}"/>
  </dataValidations>
  <pageMargins left="0.7" right="0.7"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991B-C5DC-4DCB-977D-8B41E41942D1}">
  <sheetPr codeName="Sheet8">
    <tabColor rgb="FFFFFF00"/>
    <pageSetUpPr fitToPage="1"/>
  </sheetPr>
  <dimension ref="A1:O375"/>
  <sheetViews>
    <sheetView zoomScaleNormal="100" zoomScaleSheetLayoutView="112" workbookViewId="0"/>
  </sheetViews>
  <sheetFormatPr defaultColWidth="10" defaultRowHeight="13.2" outlineLevelRow="1"/>
  <cols>
    <col min="1" max="1" width="2.109375" style="103" customWidth="1"/>
    <col min="2" max="6" width="6.33203125" style="103" customWidth="1"/>
    <col min="7" max="7" width="21.33203125" style="103" customWidth="1"/>
    <col min="8" max="8" width="10.109375" style="103" customWidth="1"/>
    <col min="9" max="9" width="5.6640625" style="103" customWidth="1"/>
    <col min="10" max="12" width="22.109375" style="103" customWidth="1"/>
    <col min="13" max="13" width="1.33203125" style="103" customWidth="1"/>
    <col min="14" max="14" width="73.77734375" style="103" customWidth="1"/>
    <col min="15" max="15" width="5.109375" style="190" customWidth="1"/>
    <col min="16" max="16" width="3" style="103" customWidth="1"/>
    <col min="17" max="17" width="3.44140625" style="103" customWidth="1"/>
    <col min="18" max="18" width="5.88671875" style="103" customWidth="1"/>
    <col min="19" max="16384" width="10" style="103"/>
  </cols>
  <sheetData>
    <row r="1" spans="2:15" ht="6.75" customHeight="1">
      <c r="B1" s="200"/>
      <c r="C1" s="200"/>
      <c r="D1" s="200"/>
      <c r="E1" s="200"/>
      <c r="F1" s="200"/>
      <c r="G1" s="178"/>
      <c r="H1" s="178"/>
      <c r="I1" s="178"/>
      <c r="J1" s="178"/>
      <c r="K1" s="178"/>
      <c r="L1" s="178"/>
      <c r="M1" s="178"/>
      <c r="N1" s="201"/>
    </row>
    <row r="2" spans="2:15" ht="18" customHeight="1">
      <c r="B2" s="202" t="s">
        <v>1721</v>
      </c>
      <c r="C2" s="202"/>
      <c r="D2" s="202"/>
      <c r="N2" s="116" t="s">
        <v>2301</v>
      </c>
    </row>
    <row r="3" spans="2:15" ht="20.25" customHeight="1" thickBot="1">
      <c r="B3" s="202" t="s">
        <v>1598</v>
      </c>
      <c r="M3" s="178"/>
    </row>
    <row r="4" spans="2:15" ht="120.75" customHeight="1" thickBot="1">
      <c r="B4" s="811"/>
      <c r="C4" s="812"/>
      <c r="D4" s="812"/>
      <c r="E4" s="812"/>
      <c r="F4" s="812"/>
      <c r="G4" s="812"/>
      <c r="H4" s="812"/>
      <c r="I4" s="812"/>
      <c r="J4" s="812"/>
      <c r="K4" s="812"/>
      <c r="L4" s="812"/>
      <c r="M4" s="203"/>
      <c r="N4" s="85"/>
    </row>
    <row r="5" spans="2:15" ht="21" customHeight="1" thickBot="1">
      <c r="B5" s="103" t="s">
        <v>1585</v>
      </c>
      <c r="M5" s="180"/>
      <c r="N5" s="201"/>
      <c r="O5" s="204"/>
    </row>
    <row r="6" spans="2:15" ht="20.399999999999999" customHeight="1">
      <c r="B6" s="802" t="s">
        <v>1586</v>
      </c>
      <c r="C6" s="803"/>
      <c r="D6" s="803"/>
      <c r="E6" s="803"/>
      <c r="F6" s="804"/>
      <c r="G6" s="799" t="s">
        <v>1587</v>
      </c>
      <c r="H6" s="799"/>
      <c r="I6" s="799"/>
      <c r="J6" s="799"/>
      <c r="K6" s="799"/>
      <c r="L6" s="800"/>
      <c r="M6" s="181"/>
      <c r="N6" s="801"/>
      <c r="O6" s="813"/>
    </row>
    <row r="7" spans="2:15" ht="24" customHeight="1">
      <c r="B7" s="805" t="s">
        <v>1964</v>
      </c>
      <c r="C7" s="806"/>
      <c r="D7" s="806"/>
      <c r="E7" s="806"/>
      <c r="F7" s="807"/>
      <c r="G7" s="815" t="s">
        <v>2225</v>
      </c>
      <c r="H7" s="815"/>
      <c r="I7" s="816" t="s">
        <v>1720</v>
      </c>
      <c r="J7" s="817"/>
      <c r="K7" s="817"/>
      <c r="L7" s="818"/>
      <c r="N7" s="801"/>
      <c r="O7" s="814"/>
    </row>
    <row r="8" spans="2:15" ht="30.75" customHeight="1" thickBot="1">
      <c r="B8" s="808" t="str">
        <f>IF('B2'!C8="","",'B2'!C8)</f>
        <v/>
      </c>
      <c r="C8" s="809"/>
      <c r="D8" s="809"/>
      <c r="E8" s="809"/>
      <c r="F8" s="810"/>
      <c r="G8" s="232" t="s">
        <v>1588</v>
      </c>
      <c r="H8" s="207" t="s">
        <v>1589</v>
      </c>
      <c r="I8" s="208" t="s">
        <v>2305</v>
      </c>
      <c r="J8" s="209" t="s">
        <v>1577</v>
      </c>
      <c r="K8" s="210" t="s">
        <v>1578</v>
      </c>
      <c r="L8" s="211" t="s">
        <v>1579</v>
      </c>
      <c r="N8" s="205"/>
      <c r="O8" s="814"/>
    </row>
    <row r="9" spans="2:15" ht="20.100000000000001" customHeight="1" thickTop="1">
      <c r="B9" s="706" t="s">
        <v>1590</v>
      </c>
      <c r="C9" s="429" t="s">
        <v>1745</v>
      </c>
      <c r="D9" s="188" t="s">
        <v>40</v>
      </c>
      <c r="E9" s="188" t="s">
        <v>1746</v>
      </c>
      <c r="F9" s="430" t="s">
        <v>1747</v>
      </c>
      <c r="G9" s="396"/>
      <c r="H9" s="397"/>
      <c r="I9" s="398" t="str">
        <f>IF('B2'!K9="","",'B2'!K9)</f>
        <v/>
      </c>
      <c r="J9" s="399" t="str">
        <f>IF('B2'!L9="","",'B2'!L9)</f>
        <v/>
      </c>
      <c r="K9" s="399" t="str">
        <f>IF('B2'!M9="","",'B2'!M9)</f>
        <v/>
      </c>
      <c r="L9" s="400" t="str">
        <f>IF('B2'!N9="","",'B2'!N9)</f>
        <v/>
      </c>
      <c r="N9" s="798"/>
      <c r="O9" s="814"/>
    </row>
    <row r="10" spans="2:15" ht="20.100000000000001" customHeight="1">
      <c r="B10" s="707"/>
      <c r="C10" s="431" t="str">
        <f>IF('B2'!D10="","",'B2'!D10)</f>
        <v/>
      </c>
      <c r="D10" s="432" t="str">
        <f>IF('B2'!E10="","",'B2'!E10)</f>
        <v/>
      </c>
      <c r="E10" s="432" t="str">
        <f>IF('B2'!F10="","",'B2'!F10)</f>
        <v/>
      </c>
      <c r="F10" s="433" t="str">
        <f>IF('B2'!G10="","",'B2'!G10)</f>
        <v/>
      </c>
      <c r="G10" s="401" t="str">
        <f>IF('B2'!H10="","",'B2'!H10)</f>
        <v/>
      </c>
      <c r="H10" s="402" t="str">
        <f>IF('B2'!I10="","",'B2'!I10)</f>
        <v/>
      </c>
      <c r="I10" s="403" t="str">
        <f>IF('B2'!K10="","",'B2'!K10)</f>
        <v/>
      </c>
      <c r="J10" s="404" t="str">
        <f>IF('B2'!L10="","",'B2'!L10)</f>
        <v/>
      </c>
      <c r="K10" s="404" t="str">
        <f>IF('B2'!M10="","",'B2'!M10)</f>
        <v/>
      </c>
      <c r="L10" s="405" t="str">
        <f>IF('B2'!N10="","",'B2'!N10)</f>
        <v/>
      </c>
      <c r="N10" s="798"/>
      <c r="O10" s="814"/>
    </row>
    <row r="11" spans="2:15" ht="20.100000000000001" customHeight="1">
      <c r="B11" s="428" t="s">
        <v>1591</v>
      </c>
      <c r="C11" s="769" t="str">
        <f>IF('B2'!D11="","",'B2'!D11)</f>
        <v/>
      </c>
      <c r="D11" s="769"/>
      <c r="E11" s="769"/>
      <c r="F11" s="770"/>
      <c r="G11" s="406" t="str">
        <f>IF('B2'!H11="","",'B2'!H11)</f>
        <v/>
      </c>
      <c r="H11" s="407" t="str">
        <f>IF('B2'!I11="","",'B2'!I11)</f>
        <v/>
      </c>
      <c r="I11" s="408" t="str">
        <f>IF('B2'!K11="","",'B2'!K11)</f>
        <v/>
      </c>
      <c r="J11" s="409" t="str">
        <f>IF('B2'!L11="","",'B2'!L11)</f>
        <v/>
      </c>
      <c r="K11" s="409" t="str">
        <f>IF('B2'!M11="","",'B2'!M11)</f>
        <v/>
      </c>
      <c r="L11" s="410" t="str">
        <f>IF('B2'!N11="","",'B2'!N11)</f>
        <v/>
      </c>
      <c r="N11" s="798"/>
      <c r="O11" s="814"/>
    </row>
    <row r="12" spans="2:15" ht="20.100000000000001" customHeight="1">
      <c r="B12" s="710"/>
      <c r="C12" s="711"/>
      <c r="D12" s="711"/>
      <c r="E12" s="712"/>
      <c r="F12" s="193" t="s">
        <v>1592</v>
      </c>
      <c r="G12" s="406" t="str">
        <f>IF('B2'!H12="","",'B2'!H12)</f>
        <v/>
      </c>
      <c r="H12" s="407" t="str">
        <f>IF('B2'!I12="","",'B2'!I12)</f>
        <v/>
      </c>
      <c r="I12" s="408" t="str">
        <f>IF('B2'!K12="","",'B2'!K12)</f>
        <v/>
      </c>
      <c r="J12" s="409" t="str">
        <f>IF('B2'!L12="","",'B2'!L12)</f>
        <v/>
      </c>
      <c r="K12" s="409" t="str">
        <f>IF('B2'!M12="","",'B2'!M12)</f>
        <v/>
      </c>
      <c r="L12" s="410" t="str">
        <f>IF('B2'!N12="","",'B2'!N12)</f>
        <v/>
      </c>
      <c r="N12" s="798"/>
      <c r="O12" s="814"/>
    </row>
    <row r="13" spans="2:15" ht="20.100000000000001" customHeight="1">
      <c r="B13" s="718" t="s">
        <v>1822</v>
      </c>
      <c r="C13" s="719"/>
      <c r="D13" s="719"/>
      <c r="E13" s="719"/>
      <c r="F13" s="771" t="str">
        <f>IF('B2'!G13="","",'B2'!G13)</f>
        <v/>
      </c>
      <c r="G13" s="406" t="str">
        <f>IF('B2'!H13="","",'B2'!H13)</f>
        <v/>
      </c>
      <c r="H13" s="407" t="str">
        <f>IF('B2'!I13="","",'B2'!I13)</f>
        <v/>
      </c>
      <c r="I13" s="408" t="str">
        <f>IF('B2'!K13="","",'B2'!K13)</f>
        <v/>
      </c>
      <c r="J13" s="409" t="str">
        <f>IF('B2'!L13="","",'B2'!L13)</f>
        <v/>
      </c>
      <c r="K13" s="409" t="str">
        <f>IF('B2'!M13="","",'B2'!M13)</f>
        <v/>
      </c>
      <c r="L13" s="410" t="str">
        <f>IF('B2'!N13="","",'B2'!N13)</f>
        <v/>
      </c>
      <c r="N13" s="798"/>
      <c r="O13" s="814"/>
    </row>
    <row r="14" spans="2:15" ht="20.100000000000001" customHeight="1">
      <c r="B14" s="773" t="str">
        <f>IF('B2'!C14="","-",'B2'!C14)</f>
        <v>-</v>
      </c>
      <c r="C14" s="774"/>
      <c r="D14" s="775"/>
      <c r="E14" s="775"/>
      <c r="F14" s="772"/>
      <c r="G14" s="406" t="str">
        <f>IF('B2'!H14="","",'B2'!H14)</f>
        <v/>
      </c>
      <c r="H14" s="407" t="str">
        <f>IF('B2'!I14="","",'B2'!I14)</f>
        <v/>
      </c>
      <c r="I14" s="408" t="str">
        <f>IF('B2'!K14="","",'B2'!K14)</f>
        <v/>
      </c>
      <c r="J14" s="409" t="str">
        <f>IF('B2'!L14="","",'B2'!L14)</f>
        <v/>
      </c>
      <c r="K14" s="409" t="str">
        <f>IF('B2'!M14="","",'B2'!M14)</f>
        <v/>
      </c>
      <c r="L14" s="410" t="str">
        <f>IF('B2'!N14="","",'B2'!N14)</f>
        <v/>
      </c>
      <c r="N14" s="798"/>
      <c r="O14" s="814"/>
    </row>
    <row r="15" spans="2:15" ht="20.100000000000001" customHeight="1">
      <c r="B15" s="776" t="s">
        <v>1937</v>
      </c>
      <c r="C15" s="777"/>
      <c r="D15" s="777"/>
      <c r="E15" s="777"/>
      <c r="F15" s="771" t="str">
        <f>IF('B2'!G15="","",'B2'!G15)</f>
        <v/>
      </c>
      <c r="G15" s="406" t="str">
        <f>IF('B2'!H15="","",'B2'!H15)</f>
        <v/>
      </c>
      <c r="H15" s="407" t="str">
        <f>IF('B2'!I15="","",'B2'!I15)</f>
        <v/>
      </c>
      <c r="I15" s="408" t="str">
        <f>IF('B2'!K15="","",'B2'!K15)</f>
        <v/>
      </c>
      <c r="J15" s="409" t="str">
        <f>IF('B2'!L15="","",'B2'!L15)</f>
        <v/>
      </c>
      <c r="K15" s="409" t="str">
        <f>IF('B2'!M15="","",'B2'!M15)</f>
        <v/>
      </c>
      <c r="L15" s="410" t="str">
        <f>IF('B2'!N15="","",'B2'!N15)</f>
        <v/>
      </c>
      <c r="N15" s="798"/>
      <c r="O15" s="814"/>
    </row>
    <row r="16" spans="2:15" ht="20.100000000000001" customHeight="1">
      <c r="B16" s="773" t="str">
        <f>IF('B2'!C16="","-",'B2'!C16)</f>
        <v>-</v>
      </c>
      <c r="C16" s="774"/>
      <c r="D16" s="775"/>
      <c r="E16" s="775"/>
      <c r="F16" s="772"/>
      <c r="G16" s="406" t="str">
        <f>IF('B2'!H16="","",'B2'!H16)</f>
        <v/>
      </c>
      <c r="H16" s="407" t="str">
        <f>IF('B2'!I16="","",'B2'!I16)</f>
        <v/>
      </c>
      <c r="I16" s="408" t="str">
        <f>IF('B2'!K16="","",'B2'!K16)</f>
        <v/>
      </c>
      <c r="J16" s="409" t="str">
        <f>IF('B2'!L16="","",'B2'!L16)</f>
        <v/>
      </c>
      <c r="K16" s="409" t="str">
        <f>IF('B2'!M16="","",'B2'!M16)</f>
        <v/>
      </c>
      <c r="L16" s="410" t="str">
        <f>IF('B2'!N16="","",'B2'!N16)</f>
        <v/>
      </c>
      <c r="N16" s="798"/>
      <c r="O16" s="814"/>
    </row>
    <row r="17" spans="2:15" ht="20.100000000000001" customHeight="1">
      <c r="B17" s="778" t="s">
        <v>1619</v>
      </c>
      <c r="C17" s="779"/>
      <c r="D17" s="780"/>
      <c r="E17" s="780"/>
      <c r="F17" s="771" t="str">
        <f>IF('B2'!G17="","",'B2'!G17)</f>
        <v/>
      </c>
      <c r="G17" s="406" t="str">
        <f>IF('B2'!H17="","",'B2'!H17)</f>
        <v/>
      </c>
      <c r="H17" s="407" t="str">
        <f>IF('B2'!I17="","",'B2'!I17)</f>
        <v/>
      </c>
      <c r="I17" s="408" t="str">
        <f>IF('B2'!K17="","",'B2'!K17)</f>
        <v/>
      </c>
      <c r="J17" s="409" t="str">
        <f>IF('B2'!L17="","",'B2'!L17)</f>
        <v/>
      </c>
      <c r="K17" s="409" t="str">
        <f>IF('B2'!M17="","",'B2'!M17)</f>
        <v/>
      </c>
      <c r="L17" s="410" t="str">
        <f>IF('B2'!N17="","",'B2'!N17)</f>
        <v/>
      </c>
      <c r="N17" s="798"/>
      <c r="O17" s="814"/>
    </row>
    <row r="18" spans="2:15" ht="20.100000000000001" customHeight="1">
      <c r="B18" s="781" t="str">
        <f>IF('B2'!C18="","-",'B2'!C18)</f>
        <v>-</v>
      </c>
      <c r="C18" s="782"/>
      <c r="D18" s="783"/>
      <c r="E18" s="783"/>
      <c r="F18" s="772"/>
      <c r="G18" s="406" t="str">
        <f>IF('B2'!H18="","",'B2'!H18)</f>
        <v/>
      </c>
      <c r="H18" s="407" t="str">
        <f>IF('B2'!I18="","",'B2'!I18)</f>
        <v/>
      </c>
      <c r="I18" s="408" t="str">
        <f>IF('B2'!K18="","",'B2'!K18)</f>
        <v/>
      </c>
      <c r="J18" s="409" t="str">
        <f>IF('B2'!L18="","",'B2'!L18)</f>
        <v/>
      </c>
      <c r="K18" s="409" t="str">
        <f>IF('B2'!M18="","",'B2'!M18)</f>
        <v/>
      </c>
      <c r="L18" s="410" t="str">
        <f>IF('B2'!N18="","",'B2'!N18)</f>
        <v/>
      </c>
      <c r="N18" s="798"/>
      <c r="O18" s="814"/>
    </row>
    <row r="19" spans="2:15" ht="20.100000000000001" customHeight="1">
      <c r="B19" s="776" t="s">
        <v>1617</v>
      </c>
      <c r="C19" s="777"/>
      <c r="D19" s="777"/>
      <c r="E19" s="784"/>
      <c r="F19" s="771" t="str">
        <f>IF('B2'!G19="","",'B2'!G19)</f>
        <v/>
      </c>
      <c r="G19" s="406" t="str">
        <f>IF('B2'!H19="","",'B2'!H19)</f>
        <v/>
      </c>
      <c r="H19" s="407" t="str">
        <f>IF('B2'!I19="","",'B2'!I19)</f>
        <v/>
      </c>
      <c r="I19" s="408" t="str">
        <f>IF('B2'!K19="","",'B2'!K19)</f>
        <v/>
      </c>
      <c r="J19" s="409" t="str">
        <f>IF('B2'!L19="","",'B2'!L19)</f>
        <v/>
      </c>
      <c r="K19" s="409" t="str">
        <f>IF('B2'!M19="","",'B2'!M19)</f>
        <v/>
      </c>
      <c r="L19" s="410" t="str">
        <f>IF('B2'!N19="","",'B2'!N19)</f>
        <v/>
      </c>
      <c r="N19" s="798"/>
      <c r="O19" s="814"/>
    </row>
    <row r="20" spans="2:15" ht="20.100000000000001" customHeight="1">
      <c r="B20" s="781" t="str">
        <f>IF('B2'!C20="","-",'B2'!C20)</f>
        <v>-</v>
      </c>
      <c r="C20" s="782"/>
      <c r="D20" s="783"/>
      <c r="E20" s="783"/>
      <c r="F20" s="772"/>
      <c r="G20" s="406" t="str">
        <f>IF('B2'!H20="","",'B2'!H20)</f>
        <v/>
      </c>
      <c r="H20" s="407" t="str">
        <f>IF('B2'!I20="","",'B2'!I20)</f>
        <v/>
      </c>
      <c r="I20" s="408" t="str">
        <f>IF('B2'!K20="","",'B2'!K20)</f>
        <v/>
      </c>
      <c r="J20" s="409" t="str">
        <f>IF('B2'!L20="","",'B2'!L20)</f>
        <v/>
      </c>
      <c r="K20" s="409" t="str">
        <f>IF('B2'!M20="","",'B2'!M20)</f>
        <v/>
      </c>
      <c r="L20" s="410" t="str">
        <f>IF('B2'!N20="","",'B2'!N20)</f>
        <v/>
      </c>
      <c r="N20" s="798"/>
      <c r="O20" s="814"/>
    </row>
    <row r="21" spans="2:15" ht="20.100000000000001" customHeight="1">
      <c r="B21" s="776" t="s">
        <v>1593</v>
      </c>
      <c r="C21" s="777"/>
      <c r="D21" s="777"/>
      <c r="E21" s="784"/>
      <c r="F21" s="771" t="str">
        <f>IF('B2'!G21="","",'B2'!G21)</f>
        <v/>
      </c>
      <c r="G21" s="406" t="str">
        <f>IF('B2'!H21="","",'B2'!H21)</f>
        <v/>
      </c>
      <c r="H21" s="407" t="str">
        <f>IF('B2'!I21="","",'B2'!I21)</f>
        <v/>
      </c>
      <c r="I21" s="408" t="str">
        <f>IF('B2'!K21="","",'B2'!K21)</f>
        <v/>
      </c>
      <c r="J21" s="409" t="str">
        <f>IF('B2'!L21="","",'B2'!L21)</f>
        <v/>
      </c>
      <c r="K21" s="409" t="str">
        <f>IF('B2'!M21="","",'B2'!M21)</f>
        <v/>
      </c>
      <c r="L21" s="410" t="str">
        <f>IF('B2'!N21="","",'B2'!N21)</f>
        <v/>
      </c>
      <c r="N21" s="798"/>
      <c r="O21" s="814"/>
    </row>
    <row r="22" spans="2:15" ht="20.100000000000001" customHeight="1" thickBot="1">
      <c r="B22" s="795" t="str">
        <f>IF('B2'!C22="","",'B2'!C22)</f>
        <v>-</v>
      </c>
      <c r="C22" s="796"/>
      <c r="D22" s="797"/>
      <c r="E22" s="796"/>
      <c r="F22" s="794"/>
      <c r="G22" s="411" t="str">
        <f>IF('B2'!H22="","",'B2'!H22)</f>
        <v/>
      </c>
      <c r="H22" s="412" t="str">
        <f>IF('B2'!I22="","",'B2'!I22)</f>
        <v/>
      </c>
      <c r="I22" s="413" t="str">
        <f>IF('B2'!K22="","",'B2'!K22)</f>
        <v/>
      </c>
      <c r="J22" s="414" t="str">
        <f>IF('B2'!L22="","",'B2'!L22)</f>
        <v/>
      </c>
      <c r="K22" s="414" t="str">
        <f>IF('B2'!M22="","",'B2'!M22)</f>
        <v/>
      </c>
      <c r="L22" s="415" t="str">
        <f>IF('B2'!N22="","",'B2'!N22)</f>
        <v/>
      </c>
      <c r="N22" s="798"/>
      <c r="O22" s="814"/>
    </row>
    <row r="23" spans="2:15" ht="20.100000000000001" customHeight="1" thickTop="1">
      <c r="B23" s="706" t="s">
        <v>1594</v>
      </c>
      <c r="C23" s="429" t="s">
        <v>1745</v>
      </c>
      <c r="D23" s="188" t="s">
        <v>40</v>
      </c>
      <c r="E23" s="188" t="s">
        <v>1746</v>
      </c>
      <c r="F23" s="430" t="s">
        <v>1747</v>
      </c>
      <c r="G23" s="396"/>
      <c r="H23" s="397"/>
      <c r="I23" s="398" t="str">
        <f>IF('B2'!K23="","",'B2'!K23)</f>
        <v/>
      </c>
      <c r="J23" s="399" t="str">
        <f>IF('B2'!L23="","",'B2'!L23)</f>
        <v/>
      </c>
      <c r="K23" s="399" t="str">
        <f>IF('B2'!M23="","",'B2'!M23)</f>
        <v/>
      </c>
      <c r="L23" s="400" t="str">
        <f>IF('B2'!N23="","",'B2'!N23)</f>
        <v/>
      </c>
      <c r="N23" s="768"/>
      <c r="O23" s="206"/>
    </row>
    <row r="24" spans="2:15" ht="20.100000000000001" customHeight="1">
      <c r="B24" s="707"/>
      <c r="C24" s="431" t="str">
        <f>IF('B2'!D24="","",'B2'!D24)</f>
        <v/>
      </c>
      <c r="D24" s="432" t="str">
        <f>IF('B2'!E24="","",'B2'!E24)</f>
        <v/>
      </c>
      <c r="E24" s="432" t="str">
        <f>IF('B2'!F24="","",'B2'!F24)</f>
        <v/>
      </c>
      <c r="F24" s="433" t="str">
        <f>IF('B2'!G24="","",'B2'!G24)</f>
        <v/>
      </c>
      <c r="G24" s="401" t="str">
        <f>IF('B2'!H24="","",'B2'!H24)</f>
        <v/>
      </c>
      <c r="H24" s="402" t="str">
        <f>IF('B2'!I24="","",'B2'!I24)</f>
        <v/>
      </c>
      <c r="I24" s="403" t="str">
        <f>IF('B2'!K24="","",'B2'!K24)</f>
        <v/>
      </c>
      <c r="J24" s="404" t="str">
        <f>IF('B2'!L24="","",'B2'!L24)</f>
        <v/>
      </c>
      <c r="K24" s="404" t="str">
        <f>IF('B2'!M24="","",'B2'!M24)</f>
        <v/>
      </c>
      <c r="L24" s="405" t="str">
        <f>IF('B2'!N24="","",'B2'!N24)</f>
        <v/>
      </c>
      <c r="N24" s="768"/>
      <c r="O24" s="206"/>
    </row>
    <row r="25" spans="2:15" ht="20.100000000000001" customHeight="1">
      <c r="B25" s="428" t="s">
        <v>1591</v>
      </c>
      <c r="C25" s="769" t="str">
        <f>IF('B2'!D25="","",'B2'!D25)</f>
        <v/>
      </c>
      <c r="D25" s="769"/>
      <c r="E25" s="769"/>
      <c r="F25" s="770"/>
      <c r="G25" s="406" t="str">
        <f>IF('B2'!H25="","",'B2'!H25)</f>
        <v/>
      </c>
      <c r="H25" s="407" t="str">
        <f>IF('B2'!I25="","",'B2'!I25)</f>
        <v/>
      </c>
      <c r="I25" s="408" t="str">
        <f>IF('B2'!K25="","",'B2'!K25)</f>
        <v/>
      </c>
      <c r="J25" s="409" t="str">
        <f>IF('B2'!L25="","",'B2'!L25)</f>
        <v/>
      </c>
      <c r="K25" s="409" t="str">
        <f>IF('B2'!M25="","",'B2'!M25)</f>
        <v/>
      </c>
      <c r="L25" s="410" t="str">
        <f>IF('B2'!N25="","",'B2'!N25)</f>
        <v/>
      </c>
      <c r="N25" s="768"/>
      <c r="O25" s="206"/>
    </row>
    <row r="26" spans="2:15" ht="20.100000000000001" customHeight="1">
      <c r="B26" s="710"/>
      <c r="C26" s="711"/>
      <c r="D26" s="711"/>
      <c r="E26" s="712"/>
      <c r="F26" s="193" t="s">
        <v>1592</v>
      </c>
      <c r="G26" s="406" t="str">
        <f>IF('B2'!H26="","",'B2'!H26)</f>
        <v/>
      </c>
      <c r="H26" s="407" t="str">
        <f>IF('B2'!I26="","",'B2'!I26)</f>
        <v/>
      </c>
      <c r="I26" s="408" t="str">
        <f>IF('B2'!K26="","",'B2'!K26)</f>
        <v/>
      </c>
      <c r="J26" s="409" t="str">
        <f>IF('B2'!L26="","",'B2'!L26)</f>
        <v/>
      </c>
      <c r="K26" s="409" t="str">
        <f>IF('B2'!M26="","",'B2'!M26)</f>
        <v/>
      </c>
      <c r="L26" s="410" t="str">
        <f>IF('B2'!N26="","",'B2'!N26)</f>
        <v/>
      </c>
      <c r="N26" s="768"/>
      <c r="O26" s="206"/>
    </row>
    <row r="27" spans="2:15" ht="20.100000000000001" customHeight="1">
      <c r="B27" s="718" t="s">
        <v>1822</v>
      </c>
      <c r="C27" s="719"/>
      <c r="D27" s="719"/>
      <c r="E27" s="719"/>
      <c r="F27" s="771" t="str">
        <f>IF('B2'!G27="","",'B2'!G27)</f>
        <v/>
      </c>
      <c r="G27" s="406" t="str">
        <f>IF('B2'!H27="","",'B2'!H27)</f>
        <v/>
      </c>
      <c r="H27" s="407" t="str">
        <f>IF('B2'!I27="","",'B2'!I27)</f>
        <v/>
      </c>
      <c r="I27" s="408" t="str">
        <f>IF('B2'!K27="","",'B2'!K27)</f>
        <v/>
      </c>
      <c r="J27" s="409" t="str">
        <f>IF('B2'!L27="","",'B2'!L27)</f>
        <v/>
      </c>
      <c r="K27" s="409" t="str">
        <f>IF('B2'!M27="","",'B2'!M27)</f>
        <v/>
      </c>
      <c r="L27" s="410" t="str">
        <f>IF('B2'!N27="","",'B2'!N27)</f>
        <v/>
      </c>
      <c r="N27" s="768"/>
      <c r="O27" s="206"/>
    </row>
    <row r="28" spans="2:15" ht="20.100000000000001" customHeight="1">
      <c r="B28" s="773" t="str">
        <f>IF('B2'!C28="","-",'B2'!C28)</f>
        <v>-</v>
      </c>
      <c r="C28" s="774"/>
      <c r="D28" s="775"/>
      <c r="E28" s="775"/>
      <c r="F28" s="772"/>
      <c r="G28" s="406" t="str">
        <f>IF('B2'!H28="","",'B2'!H28)</f>
        <v/>
      </c>
      <c r="H28" s="407" t="str">
        <f>IF('B2'!I28="","",'B2'!I28)</f>
        <v/>
      </c>
      <c r="I28" s="408" t="str">
        <f>IF('B2'!K28="","",'B2'!K28)</f>
        <v/>
      </c>
      <c r="J28" s="409" t="str">
        <f>IF('B2'!L28="","",'B2'!L28)</f>
        <v/>
      </c>
      <c r="K28" s="409" t="str">
        <f>IF('B2'!M28="","",'B2'!M28)</f>
        <v/>
      </c>
      <c r="L28" s="410" t="str">
        <f>IF('B2'!N28="","",'B2'!N28)</f>
        <v/>
      </c>
      <c r="N28" s="768"/>
      <c r="O28" s="206"/>
    </row>
    <row r="29" spans="2:15" ht="20.100000000000001" customHeight="1">
      <c r="B29" s="776" t="s">
        <v>1937</v>
      </c>
      <c r="C29" s="777"/>
      <c r="D29" s="777"/>
      <c r="E29" s="777"/>
      <c r="F29" s="771" t="str">
        <f>IF('B2'!G29="","",'B2'!G29)</f>
        <v/>
      </c>
      <c r="G29" s="406" t="str">
        <f>IF('B2'!H29="","",'B2'!H29)</f>
        <v/>
      </c>
      <c r="H29" s="407" t="str">
        <f>IF('B2'!I29="","",'B2'!I29)</f>
        <v/>
      </c>
      <c r="I29" s="408" t="str">
        <f>IF('B2'!K29="","",'B2'!K29)</f>
        <v/>
      </c>
      <c r="J29" s="409" t="str">
        <f>IF('B2'!L29="","",'B2'!L29)</f>
        <v/>
      </c>
      <c r="K29" s="409" t="str">
        <f>IF('B2'!M29="","",'B2'!M29)</f>
        <v/>
      </c>
      <c r="L29" s="410" t="str">
        <f>IF('B2'!N29="","",'B2'!N29)</f>
        <v/>
      </c>
      <c r="N29" s="768"/>
      <c r="O29" s="206"/>
    </row>
    <row r="30" spans="2:15" ht="20.100000000000001" customHeight="1">
      <c r="B30" s="773" t="str">
        <f>IF('B2'!C30="","-",'B2'!C30)</f>
        <v>-</v>
      </c>
      <c r="C30" s="774"/>
      <c r="D30" s="775"/>
      <c r="E30" s="775"/>
      <c r="F30" s="772"/>
      <c r="G30" s="406" t="str">
        <f>IF('B2'!H30="","",'B2'!H30)</f>
        <v/>
      </c>
      <c r="H30" s="407" t="str">
        <f>IF('B2'!I30="","",'B2'!I30)</f>
        <v/>
      </c>
      <c r="I30" s="408" t="str">
        <f>IF('B2'!K30="","",'B2'!K30)</f>
        <v/>
      </c>
      <c r="J30" s="409" t="str">
        <f>IF('B2'!L30="","",'B2'!L30)</f>
        <v/>
      </c>
      <c r="K30" s="409" t="str">
        <f>IF('B2'!M30="","",'B2'!M30)</f>
        <v/>
      </c>
      <c r="L30" s="410" t="str">
        <f>IF('B2'!N30="","",'B2'!N30)</f>
        <v/>
      </c>
      <c r="N30" s="768"/>
      <c r="O30" s="206"/>
    </row>
    <row r="31" spans="2:15" ht="20.100000000000001" customHeight="1">
      <c r="B31" s="778" t="s">
        <v>1619</v>
      </c>
      <c r="C31" s="779"/>
      <c r="D31" s="780"/>
      <c r="E31" s="780"/>
      <c r="F31" s="771" t="str">
        <f>IF('B2'!G31="","",'B2'!G31)</f>
        <v/>
      </c>
      <c r="G31" s="406" t="str">
        <f>IF('B2'!H31="","",'B2'!H31)</f>
        <v/>
      </c>
      <c r="H31" s="407" t="str">
        <f>IF('B2'!I31="","",'B2'!I31)</f>
        <v/>
      </c>
      <c r="I31" s="408" t="str">
        <f>IF('B2'!K31="","",'B2'!K31)</f>
        <v/>
      </c>
      <c r="J31" s="409" t="str">
        <f>IF('B2'!L31="","",'B2'!L31)</f>
        <v/>
      </c>
      <c r="K31" s="409" t="str">
        <f>IF('B2'!M31="","",'B2'!M31)</f>
        <v/>
      </c>
      <c r="L31" s="410" t="str">
        <f>IF('B2'!N31="","",'B2'!N31)</f>
        <v/>
      </c>
      <c r="N31" s="768"/>
      <c r="O31" s="206"/>
    </row>
    <row r="32" spans="2:15" ht="20.100000000000001" customHeight="1">
      <c r="B32" s="781" t="str">
        <f>IF('B2'!C32="","-",'B2'!C32)</f>
        <v>-</v>
      </c>
      <c r="C32" s="782"/>
      <c r="D32" s="783"/>
      <c r="E32" s="783"/>
      <c r="F32" s="772"/>
      <c r="G32" s="406" t="str">
        <f>IF('B2'!H32="","",'B2'!H32)</f>
        <v/>
      </c>
      <c r="H32" s="407" t="str">
        <f>IF('B2'!I32="","",'B2'!I32)</f>
        <v/>
      </c>
      <c r="I32" s="408" t="str">
        <f>IF('B2'!K32="","",'B2'!K32)</f>
        <v/>
      </c>
      <c r="J32" s="409" t="str">
        <f>IF('B2'!L32="","",'B2'!L32)</f>
        <v/>
      </c>
      <c r="K32" s="409" t="str">
        <f>IF('B2'!M32="","",'B2'!M32)</f>
        <v/>
      </c>
      <c r="L32" s="410" t="str">
        <f>IF('B2'!N32="","",'B2'!N32)</f>
        <v/>
      </c>
      <c r="N32" s="768"/>
      <c r="O32" s="206"/>
    </row>
    <row r="33" spans="2:15" ht="20.100000000000001" customHeight="1">
      <c r="B33" s="776" t="s">
        <v>1617</v>
      </c>
      <c r="C33" s="777"/>
      <c r="D33" s="777"/>
      <c r="E33" s="784"/>
      <c r="F33" s="771" t="str">
        <f>IF('B2'!G33="","",'B2'!G33)</f>
        <v/>
      </c>
      <c r="G33" s="406" t="str">
        <f>IF('B2'!H33="","",'B2'!H33)</f>
        <v/>
      </c>
      <c r="H33" s="407" t="str">
        <f>IF('B2'!I33="","",'B2'!I33)</f>
        <v/>
      </c>
      <c r="I33" s="408" t="str">
        <f>IF('B2'!K33="","",'B2'!K33)</f>
        <v/>
      </c>
      <c r="J33" s="409" t="str">
        <f>IF('B2'!L33="","",'B2'!L33)</f>
        <v/>
      </c>
      <c r="K33" s="409" t="str">
        <f>IF('B2'!M33="","",'B2'!M33)</f>
        <v/>
      </c>
      <c r="L33" s="410" t="str">
        <f>IF('B2'!N33="","",'B2'!N33)</f>
        <v/>
      </c>
      <c r="N33" s="768"/>
      <c r="O33" s="206"/>
    </row>
    <row r="34" spans="2:15" ht="20.100000000000001" customHeight="1">
      <c r="B34" s="781" t="str">
        <f>IF('B2'!C34="","-",'B2'!C34)</f>
        <v>-</v>
      </c>
      <c r="C34" s="782"/>
      <c r="D34" s="783"/>
      <c r="E34" s="783"/>
      <c r="F34" s="772"/>
      <c r="G34" s="406" t="str">
        <f>IF('B2'!H34="","",'B2'!H34)</f>
        <v/>
      </c>
      <c r="H34" s="407" t="str">
        <f>IF('B2'!I34="","",'B2'!I34)</f>
        <v/>
      </c>
      <c r="I34" s="408" t="str">
        <f>IF('B2'!K34="","",'B2'!K34)</f>
        <v/>
      </c>
      <c r="J34" s="409" t="str">
        <f>IF('B2'!L34="","",'B2'!L34)</f>
        <v/>
      </c>
      <c r="K34" s="409" t="str">
        <f>IF('B2'!M34="","",'B2'!M34)</f>
        <v/>
      </c>
      <c r="L34" s="410" t="str">
        <f>IF('B2'!N34="","",'B2'!N34)</f>
        <v/>
      </c>
      <c r="N34" s="768"/>
      <c r="O34" s="206"/>
    </row>
    <row r="35" spans="2:15" ht="20.100000000000001" customHeight="1">
      <c r="B35" s="776" t="s">
        <v>1593</v>
      </c>
      <c r="C35" s="777"/>
      <c r="D35" s="777"/>
      <c r="E35" s="784"/>
      <c r="F35" s="771" t="str">
        <f>IF('B2'!G35="","",'B2'!G35)</f>
        <v/>
      </c>
      <c r="G35" s="406" t="str">
        <f>IF('B2'!H35="","",'B2'!H35)</f>
        <v/>
      </c>
      <c r="H35" s="407" t="str">
        <f>IF('B2'!I35="","",'B2'!I35)</f>
        <v/>
      </c>
      <c r="I35" s="408" t="str">
        <f>IF('B2'!K35="","",'B2'!K35)</f>
        <v/>
      </c>
      <c r="J35" s="409" t="str">
        <f>IF('B2'!L35="","",'B2'!L35)</f>
        <v/>
      </c>
      <c r="K35" s="409" t="str">
        <f>IF('B2'!M35="","",'B2'!M35)</f>
        <v/>
      </c>
      <c r="L35" s="410" t="str">
        <f>IF('B2'!N35="","",'B2'!N35)</f>
        <v/>
      </c>
      <c r="N35" s="768"/>
      <c r="O35" s="206"/>
    </row>
    <row r="36" spans="2:15" ht="20.100000000000001" customHeight="1" thickBot="1">
      <c r="B36" s="795" t="str">
        <f>IF('B2'!C36="","",'B2'!C36)</f>
        <v>-</v>
      </c>
      <c r="C36" s="796"/>
      <c r="D36" s="797"/>
      <c r="E36" s="796"/>
      <c r="F36" s="794"/>
      <c r="G36" s="411" t="str">
        <f>IF('B2'!H36="","",'B2'!H36)</f>
        <v/>
      </c>
      <c r="H36" s="412" t="str">
        <f>IF('B2'!I36="","",'B2'!I36)</f>
        <v/>
      </c>
      <c r="I36" s="413" t="str">
        <f>IF('B2'!K36="","",'B2'!K36)</f>
        <v/>
      </c>
      <c r="J36" s="414" t="str">
        <f>IF('B2'!L36="","",'B2'!L36)</f>
        <v/>
      </c>
      <c r="K36" s="414" t="str">
        <f>IF('B2'!M36="","",'B2'!M36)</f>
        <v/>
      </c>
      <c r="L36" s="415" t="str">
        <f>IF('B2'!N36="","",'B2'!N36)</f>
        <v/>
      </c>
      <c r="N36" s="768"/>
      <c r="O36" s="206"/>
    </row>
    <row r="37" spans="2:15" ht="20.100000000000001" customHeight="1" thickTop="1">
      <c r="B37" s="706" t="s">
        <v>1595</v>
      </c>
      <c r="C37" s="429" t="s">
        <v>1745</v>
      </c>
      <c r="D37" s="188" t="s">
        <v>40</v>
      </c>
      <c r="E37" s="188" t="s">
        <v>1746</v>
      </c>
      <c r="F37" s="430" t="s">
        <v>1747</v>
      </c>
      <c r="G37" s="396"/>
      <c r="H37" s="397"/>
      <c r="I37" s="398" t="str">
        <f>IF('B2'!K37="","",'B2'!K37)</f>
        <v/>
      </c>
      <c r="J37" s="399" t="str">
        <f>IF('B2'!L37="","",'B2'!L37)</f>
        <v/>
      </c>
      <c r="K37" s="399" t="str">
        <f>IF('B2'!M37="","",'B2'!M37)</f>
        <v/>
      </c>
      <c r="L37" s="400" t="str">
        <f>IF('B2'!N37="","",'B2'!N37)</f>
        <v/>
      </c>
      <c r="N37" s="768"/>
      <c r="O37" s="206"/>
    </row>
    <row r="38" spans="2:15" ht="20.100000000000001" customHeight="1">
      <c r="B38" s="707"/>
      <c r="C38" s="431" t="str">
        <f>IF('B2'!D38="","",'B2'!D38)</f>
        <v/>
      </c>
      <c r="D38" s="432" t="str">
        <f>IF('B2'!E38="","",'B2'!E38)</f>
        <v/>
      </c>
      <c r="E38" s="432" t="str">
        <f>IF('B2'!F38="","",'B2'!F38)</f>
        <v/>
      </c>
      <c r="F38" s="433" t="str">
        <f>IF('B2'!G38="","",'B2'!G38)</f>
        <v/>
      </c>
      <c r="G38" s="401" t="str">
        <f>IF('B2'!H38="","",'B2'!H38)</f>
        <v/>
      </c>
      <c r="H38" s="402" t="str">
        <f>IF('B2'!I38="","",'B2'!I38)</f>
        <v/>
      </c>
      <c r="I38" s="403" t="str">
        <f>IF('B2'!K38="","",'B2'!K38)</f>
        <v/>
      </c>
      <c r="J38" s="404" t="str">
        <f>IF('B2'!L38="","",'B2'!L38)</f>
        <v/>
      </c>
      <c r="K38" s="404" t="str">
        <f>IF('B2'!M38="","",'B2'!M38)</f>
        <v/>
      </c>
      <c r="L38" s="405" t="str">
        <f>IF('B2'!N38="","",'B2'!N38)</f>
        <v/>
      </c>
      <c r="N38" s="768"/>
      <c r="O38" s="206"/>
    </row>
    <row r="39" spans="2:15" ht="20.100000000000001" customHeight="1">
      <c r="B39" s="428" t="s">
        <v>1591</v>
      </c>
      <c r="C39" s="769" t="str">
        <f>IF('B2'!D39="","",'B2'!D39)</f>
        <v/>
      </c>
      <c r="D39" s="769"/>
      <c r="E39" s="769"/>
      <c r="F39" s="770"/>
      <c r="G39" s="406" t="str">
        <f>IF('B2'!H39="","",'B2'!H39)</f>
        <v/>
      </c>
      <c r="H39" s="407" t="str">
        <f>IF('B2'!I39="","",'B2'!I39)</f>
        <v/>
      </c>
      <c r="I39" s="408" t="str">
        <f>IF('B2'!K39="","",'B2'!K39)</f>
        <v/>
      </c>
      <c r="J39" s="409" t="str">
        <f>IF('B2'!L39="","",'B2'!L39)</f>
        <v/>
      </c>
      <c r="K39" s="409" t="str">
        <f>IF('B2'!M39="","",'B2'!M39)</f>
        <v/>
      </c>
      <c r="L39" s="410" t="str">
        <f>IF('B2'!N39="","",'B2'!N39)</f>
        <v/>
      </c>
      <c r="N39" s="768"/>
      <c r="O39" s="206"/>
    </row>
    <row r="40" spans="2:15" ht="20.100000000000001" customHeight="1">
      <c r="B40" s="710"/>
      <c r="C40" s="711"/>
      <c r="D40" s="711"/>
      <c r="E40" s="712"/>
      <c r="F40" s="193" t="s">
        <v>1592</v>
      </c>
      <c r="G40" s="406" t="str">
        <f>IF('B2'!H40="","",'B2'!H40)</f>
        <v/>
      </c>
      <c r="H40" s="407" t="str">
        <f>IF('B2'!I40="","",'B2'!I40)</f>
        <v/>
      </c>
      <c r="I40" s="408" t="str">
        <f>IF('B2'!K40="","",'B2'!K40)</f>
        <v/>
      </c>
      <c r="J40" s="409" t="str">
        <f>IF('B2'!L40="","",'B2'!L40)</f>
        <v/>
      </c>
      <c r="K40" s="409" t="str">
        <f>IF('B2'!M40="","",'B2'!M40)</f>
        <v/>
      </c>
      <c r="L40" s="410" t="str">
        <f>IF('B2'!N40="","",'B2'!N40)</f>
        <v/>
      </c>
      <c r="N40" s="768"/>
      <c r="O40" s="206"/>
    </row>
    <row r="41" spans="2:15" ht="20.100000000000001" customHeight="1">
      <c r="B41" s="718" t="s">
        <v>1822</v>
      </c>
      <c r="C41" s="719"/>
      <c r="D41" s="719"/>
      <c r="E41" s="719"/>
      <c r="F41" s="771" t="str">
        <f>IF('B2'!G41="","",'B2'!G41)</f>
        <v/>
      </c>
      <c r="G41" s="406" t="str">
        <f>IF('B2'!H41="","",'B2'!H41)</f>
        <v/>
      </c>
      <c r="H41" s="407" t="str">
        <f>IF('B2'!I41="","",'B2'!I41)</f>
        <v/>
      </c>
      <c r="I41" s="408" t="str">
        <f>IF('B2'!K41="","",'B2'!K41)</f>
        <v/>
      </c>
      <c r="J41" s="409" t="str">
        <f>IF('B2'!L41="","",'B2'!L41)</f>
        <v/>
      </c>
      <c r="K41" s="409" t="str">
        <f>IF('B2'!M41="","",'B2'!M41)</f>
        <v/>
      </c>
      <c r="L41" s="410" t="str">
        <f>IF('B2'!N41="","",'B2'!N41)</f>
        <v/>
      </c>
      <c r="N41" s="768"/>
      <c r="O41" s="206"/>
    </row>
    <row r="42" spans="2:15" ht="20.100000000000001" customHeight="1">
      <c r="B42" s="773" t="str">
        <f>IF('B2'!C42="","-",'B2'!C42)</f>
        <v>-</v>
      </c>
      <c r="C42" s="774"/>
      <c r="D42" s="775"/>
      <c r="E42" s="775"/>
      <c r="F42" s="772"/>
      <c r="G42" s="406" t="str">
        <f>IF('B2'!H42="","",'B2'!H42)</f>
        <v/>
      </c>
      <c r="H42" s="407" t="str">
        <f>IF('B2'!I42="","",'B2'!I42)</f>
        <v/>
      </c>
      <c r="I42" s="408" t="str">
        <f>IF('B2'!K42="","",'B2'!K42)</f>
        <v/>
      </c>
      <c r="J42" s="409" t="str">
        <f>IF('B2'!L42="","",'B2'!L42)</f>
        <v/>
      </c>
      <c r="K42" s="409" t="str">
        <f>IF('B2'!M42="","",'B2'!M42)</f>
        <v/>
      </c>
      <c r="L42" s="410" t="str">
        <f>IF('B2'!N42="","",'B2'!N42)</f>
        <v/>
      </c>
      <c r="N42" s="768"/>
      <c r="O42" s="206"/>
    </row>
    <row r="43" spans="2:15" ht="20.100000000000001" customHeight="1">
      <c r="B43" s="776" t="s">
        <v>1937</v>
      </c>
      <c r="C43" s="777"/>
      <c r="D43" s="777"/>
      <c r="E43" s="777"/>
      <c r="F43" s="771" t="str">
        <f>IF('B2'!G43="","",'B2'!G43)</f>
        <v/>
      </c>
      <c r="G43" s="406" t="str">
        <f>IF('B2'!H43="","",'B2'!H43)</f>
        <v/>
      </c>
      <c r="H43" s="407" t="str">
        <f>IF('B2'!I43="","",'B2'!I43)</f>
        <v/>
      </c>
      <c r="I43" s="408" t="str">
        <f>IF('B2'!K43="","",'B2'!K43)</f>
        <v/>
      </c>
      <c r="J43" s="409" t="str">
        <f>IF('B2'!L43="","",'B2'!L43)</f>
        <v/>
      </c>
      <c r="K43" s="409" t="str">
        <f>IF('B2'!M43="","",'B2'!M43)</f>
        <v/>
      </c>
      <c r="L43" s="410" t="str">
        <f>IF('B2'!N43="","",'B2'!N43)</f>
        <v/>
      </c>
      <c r="N43" s="768"/>
      <c r="O43" s="206"/>
    </row>
    <row r="44" spans="2:15" ht="20.100000000000001" customHeight="1">
      <c r="B44" s="773" t="str">
        <f>IF('B2'!C44="","-",'B2'!C44)</f>
        <v>-</v>
      </c>
      <c r="C44" s="774"/>
      <c r="D44" s="775"/>
      <c r="E44" s="775"/>
      <c r="F44" s="772"/>
      <c r="G44" s="406" t="str">
        <f>IF('B2'!H44="","",'B2'!H44)</f>
        <v/>
      </c>
      <c r="H44" s="407" t="str">
        <f>IF('B2'!I44="","",'B2'!I44)</f>
        <v/>
      </c>
      <c r="I44" s="408" t="str">
        <f>IF('B2'!K44="","",'B2'!K44)</f>
        <v/>
      </c>
      <c r="J44" s="409" t="str">
        <f>IF('B2'!L44="","",'B2'!L44)</f>
        <v/>
      </c>
      <c r="K44" s="409" t="str">
        <f>IF('B2'!M44="","",'B2'!M44)</f>
        <v/>
      </c>
      <c r="L44" s="410" t="str">
        <f>IF('B2'!N44="","",'B2'!N44)</f>
        <v/>
      </c>
      <c r="N44" s="768"/>
      <c r="O44" s="206"/>
    </row>
    <row r="45" spans="2:15" ht="20.100000000000001" customHeight="1">
      <c r="B45" s="778" t="s">
        <v>1619</v>
      </c>
      <c r="C45" s="779"/>
      <c r="D45" s="780"/>
      <c r="E45" s="780"/>
      <c r="F45" s="771" t="str">
        <f>IF('B2'!G45="","",'B2'!G45)</f>
        <v/>
      </c>
      <c r="G45" s="406" t="str">
        <f>IF('B2'!H45="","",'B2'!H45)</f>
        <v/>
      </c>
      <c r="H45" s="407" t="str">
        <f>IF('B2'!I45="","",'B2'!I45)</f>
        <v/>
      </c>
      <c r="I45" s="408" t="str">
        <f>IF('B2'!K45="","",'B2'!K45)</f>
        <v/>
      </c>
      <c r="J45" s="409" t="str">
        <f>IF('B2'!L45="","",'B2'!L45)</f>
        <v/>
      </c>
      <c r="K45" s="409" t="str">
        <f>IF('B2'!M45="","",'B2'!M45)</f>
        <v/>
      </c>
      <c r="L45" s="410" t="str">
        <f>IF('B2'!N45="","",'B2'!N45)</f>
        <v/>
      </c>
      <c r="N45" s="768"/>
      <c r="O45" s="206"/>
    </row>
    <row r="46" spans="2:15" ht="20.100000000000001" customHeight="1">
      <c r="B46" s="781" t="str">
        <f>IF('B2'!C46="","-",'B2'!C46)</f>
        <v>-</v>
      </c>
      <c r="C46" s="782"/>
      <c r="D46" s="783"/>
      <c r="E46" s="783"/>
      <c r="F46" s="772"/>
      <c r="G46" s="406" t="str">
        <f>IF('B2'!H46="","",'B2'!H46)</f>
        <v/>
      </c>
      <c r="H46" s="407" t="str">
        <f>IF('B2'!I46="","",'B2'!I46)</f>
        <v/>
      </c>
      <c r="I46" s="408" t="str">
        <f>IF('B2'!K46="","",'B2'!K46)</f>
        <v/>
      </c>
      <c r="J46" s="409" t="str">
        <f>IF('B2'!L46="","",'B2'!L46)</f>
        <v/>
      </c>
      <c r="K46" s="409" t="str">
        <f>IF('B2'!M46="","",'B2'!M46)</f>
        <v/>
      </c>
      <c r="L46" s="410" t="str">
        <f>IF('B2'!N46="","",'B2'!N46)</f>
        <v/>
      </c>
      <c r="N46" s="768"/>
      <c r="O46" s="206"/>
    </row>
    <row r="47" spans="2:15" ht="20.100000000000001" customHeight="1">
      <c r="B47" s="776" t="s">
        <v>1617</v>
      </c>
      <c r="C47" s="777"/>
      <c r="D47" s="777"/>
      <c r="E47" s="784"/>
      <c r="F47" s="771" t="str">
        <f>IF('B2'!G47="","",'B2'!G47)</f>
        <v/>
      </c>
      <c r="G47" s="406" t="str">
        <f>IF('B2'!H47="","",'B2'!H47)</f>
        <v/>
      </c>
      <c r="H47" s="407" t="str">
        <f>IF('B2'!I47="","",'B2'!I47)</f>
        <v/>
      </c>
      <c r="I47" s="408" t="str">
        <f>IF('B2'!K47="","",'B2'!K47)</f>
        <v/>
      </c>
      <c r="J47" s="409" t="str">
        <f>IF('B2'!L47="","",'B2'!L47)</f>
        <v/>
      </c>
      <c r="K47" s="409" t="str">
        <f>IF('B2'!M47="","",'B2'!M47)</f>
        <v/>
      </c>
      <c r="L47" s="410" t="str">
        <f>IF('B2'!N47="","",'B2'!N47)</f>
        <v/>
      </c>
      <c r="N47" s="768"/>
      <c r="O47" s="206"/>
    </row>
    <row r="48" spans="2:15" ht="20.100000000000001" customHeight="1">
      <c r="B48" s="781" t="str">
        <f>IF('B2'!C48="","-",'B2'!C48)</f>
        <v>-</v>
      </c>
      <c r="C48" s="782"/>
      <c r="D48" s="783"/>
      <c r="E48" s="783"/>
      <c r="F48" s="772"/>
      <c r="G48" s="406" t="str">
        <f>IF('B2'!H48="","",'B2'!H48)</f>
        <v/>
      </c>
      <c r="H48" s="407" t="str">
        <f>IF('B2'!I48="","",'B2'!I48)</f>
        <v/>
      </c>
      <c r="I48" s="408" t="str">
        <f>IF('B2'!K48="","",'B2'!K48)</f>
        <v/>
      </c>
      <c r="J48" s="409" t="str">
        <f>IF('B2'!L48="","",'B2'!L48)</f>
        <v/>
      </c>
      <c r="K48" s="409" t="str">
        <f>IF('B2'!M48="","",'B2'!M48)</f>
        <v/>
      </c>
      <c r="L48" s="410" t="str">
        <f>IF('B2'!N48="","",'B2'!N48)</f>
        <v/>
      </c>
      <c r="N48" s="768"/>
      <c r="O48" s="206"/>
    </row>
    <row r="49" spans="2:15" ht="20.100000000000001" customHeight="1">
      <c r="B49" s="776" t="s">
        <v>1593</v>
      </c>
      <c r="C49" s="777"/>
      <c r="D49" s="777"/>
      <c r="E49" s="784"/>
      <c r="F49" s="771" t="str">
        <f>IF('B2'!G49="","",'B2'!G49)</f>
        <v/>
      </c>
      <c r="G49" s="406" t="str">
        <f>IF('B2'!H49="","",'B2'!H49)</f>
        <v/>
      </c>
      <c r="H49" s="407" t="str">
        <f>IF('B2'!I49="","",'B2'!I49)</f>
        <v/>
      </c>
      <c r="I49" s="408" t="str">
        <f>IF('B2'!K49="","",'B2'!K49)</f>
        <v/>
      </c>
      <c r="J49" s="409" t="str">
        <f>IF('B2'!L49="","",'B2'!L49)</f>
        <v/>
      </c>
      <c r="K49" s="409" t="str">
        <f>IF('B2'!M49="","",'B2'!M49)</f>
        <v/>
      </c>
      <c r="L49" s="410" t="str">
        <f>IF('B2'!N49="","",'B2'!N49)</f>
        <v/>
      </c>
      <c r="N49" s="768"/>
      <c r="O49" s="206"/>
    </row>
    <row r="50" spans="2:15" ht="20.100000000000001" customHeight="1" thickBot="1">
      <c r="B50" s="786" t="str">
        <f>IF('B2'!C50="","",'B2'!C50)</f>
        <v>-</v>
      </c>
      <c r="C50" s="787"/>
      <c r="D50" s="788"/>
      <c r="E50" s="787"/>
      <c r="F50" s="785"/>
      <c r="G50" s="416" t="str">
        <f>IF('B2'!H50="","",'B2'!H50)</f>
        <v/>
      </c>
      <c r="H50" s="417" t="str">
        <f>IF('B2'!I50="","",'B2'!I50)</f>
        <v/>
      </c>
      <c r="I50" s="418" t="str">
        <f>IF('B2'!K50="","",'B2'!K50)</f>
        <v/>
      </c>
      <c r="J50" s="419" t="str">
        <f>IF('B2'!L50="","",'B2'!L50)</f>
        <v/>
      </c>
      <c r="K50" s="419" t="str">
        <f>IF('B2'!M50="","",'B2'!M50)</f>
        <v/>
      </c>
      <c r="L50" s="420" t="str">
        <f>IF('B2'!N50="","",'B2'!N50)</f>
        <v/>
      </c>
      <c r="N50" s="768"/>
      <c r="O50" s="206"/>
    </row>
    <row r="51" spans="2:15" ht="20.100000000000001" customHeight="1">
      <c r="B51" s="793" t="s">
        <v>1596</v>
      </c>
      <c r="C51" s="434" t="s">
        <v>1745</v>
      </c>
      <c r="D51" s="435" t="s">
        <v>40</v>
      </c>
      <c r="E51" s="435" t="s">
        <v>1746</v>
      </c>
      <c r="F51" s="436" t="s">
        <v>1747</v>
      </c>
      <c r="G51" s="421"/>
      <c r="H51" s="422"/>
      <c r="I51" s="423" t="str">
        <f>IF('B2'!K51="","",'B2'!K51)</f>
        <v/>
      </c>
      <c r="J51" s="424" t="str">
        <f>IF('B2'!L51="","",'B2'!L51)</f>
        <v/>
      </c>
      <c r="K51" s="424" t="str">
        <f>IF('B2'!M51="","",'B2'!M51)</f>
        <v/>
      </c>
      <c r="L51" s="425" t="str">
        <f>IF('B2'!N51="","",'B2'!N51)</f>
        <v/>
      </c>
      <c r="N51" s="768"/>
      <c r="O51" s="206"/>
    </row>
    <row r="52" spans="2:15" ht="20.100000000000001" customHeight="1">
      <c r="B52" s="707"/>
      <c r="C52" s="431" t="str">
        <f>IF('B2'!D52="","",'B2'!D52)</f>
        <v/>
      </c>
      <c r="D52" s="432" t="str">
        <f>IF('B2'!E52="","",'B2'!E52)</f>
        <v/>
      </c>
      <c r="E52" s="432" t="str">
        <f>IF('B2'!F52="","",'B2'!F52)</f>
        <v/>
      </c>
      <c r="F52" s="433" t="str">
        <f>IF('B2'!G52="","",'B2'!G52)</f>
        <v/>
      </c>
      <c r="G52" s="401" t="str">
        <f>IF('B2'!H52="","",'B2'!H52)</f>
        <v/>
      </c>
      <c r="H52" s="402" t="str">
        <f>IF('B2'!I52="","",'B2'!I52)</f>
        <v/>
      </c>
      <c r="I52" s="403" t="str">
        <f>IF('B2'!K52="","",'B2'!K52)</f>
        <v/>
      </c>
      <c r="J52" s="404" t="str">
        <f>IF('B2'!L52="","",'B2'!L52)</f>
        <v/>
      </c>
      <c r="K52" s="404" t="str">
        <f>IF('B2'!M52="","",'B2'!M52)</f>
        <v/>
      </c>
      <c r="L52" s="405" t="str">
        <f>IF('B2'!N52="","",'B2'!N52)</f>
        <v/>
      </c>
      <c r="N52" s="768"/>
      <c r="O52" s="206"/>
    </row>
    <row r="53" spans="2:15" ht="20.100000000000001" customHeight="1">
      <c r="B53" s="428" t="s">
        <v>1591</v>
      </c>
      <c r="C53" s="769" t="str">
        <f>IF('B2'!D53="","",'B2'!D53)</f>
        <v/>
      </c>
      <c r="D53" s="769"/>
      <c r="E53" s="769"/>
      <c r="F53" s="770"/>
      <c r="G53" s="406" t="str">
        <f>IF('B2'!H53="","",'B2'!H53)</f>
        <v/>
      </c>
      <c r="H53" s="407" t="str">
        <f>IF('B2'!I53="","",'B2'!I53)</f>
        <v/>
      </c>
      <c r="I53" s="408" t="str">
        <f>IF('B2'!K53="","",'B2'!K53)</f>
        <v/>
      </c>
      <c r="J53" s="409" t="str">
        <f>IF('B2'!L53="","",'B2'!L53)</f>
        <v/>
      </c>
      <c r="K53" s="409" t="str">
        <f>IF('B2'!M53="","",'B2'!M53)</f>
        <v/>
      </c>
      <c r="L53" s="410" t="str">
        <f>IF('B2'!N53="","",'B2'!N53)</f>
        <v/>
      </c>
      <c r="N53" s="768"/>
      <c r="O53" s="206"/>
    </row>
    <row r="54" spans="2:15" ht="20.100000000000001" customHeight="1">
      <c r="B54" s="710"/>
      <c r="C54" s="711"/>
      <c r="D54" s="711"/>
      <c r="E54" s="712"/>
      <c r="F54" s="193" t="s">
        <v>1592</v>
      </c>
      <c r="G54" s="406" t="str">
        <f>IF('B2'!H54="","",'B2'!H54)</f>
        <v/>
      </c>
      <c r="H54" s="407" t="str">
        <f>IF('B2'!I54="","",'B2'!I54)</f>
        <v/>
      </c>
      <c r="I54" s="408" t="str">
        <f>IF('B2'!K54="","",'B2'!K54)</f>
        <v/>
      </c>
      <c r="J54" s="409" t="str">
        <f>IF('B2'!L54="","",'B2'!L54)</f>
        <v/>
      </c>
      <c r="K54" s="409" t="str">
        <f>IF('B2'!M54="","",'B2'!M54)</f>
        <v/>
      </c>
      <c r="L54" s="410" t="str">
        <f>IF('B2'!N54="","",'B2'!N54)</f>
        <v/>
      </c>
      <c r="N54" s="768"/>
      <c r="O54" s="206"/>
    </row>
    <row r="55" spans="2:15" ht="20.100000000000001" customHeight="1">
      <c r="B55" s="718" t="s">
        <v>1822</v>
      </c>
      <c r="C55" s="719"/>
      <c r="D55" s="719"/>
      <c r="E55" s="719"/>
      <c r="F55" s="771" t="str">
        <f>IF('B2'!G55="","",'B2'!G55)</f>
        <v/>
      </c>
      <c r="G55" s="406" t="str">
        <f>IF('B2'!H55="","",'B2'!H55)</f>
        <v/>
      </c>
      <c r="H55" s="407" t="str">
        <f>IF('B2'!I55="","",'B2'!I55)</f>
        <v/>
      </c>
      <c r="I55" s="408" t="str">
        <f>IF('B2'!K55="","",'B2'!K55)</f>
        <v/>
      </c>
      <c r="J55" s="409" t="str">
        <f>IF('B2'!L55="","",'B2'!L55)</f>
        <v/>
      </c>
      <c r="K55" s="409" t="str">
        <f>IF('B2'!M55="","",'B2'!M55)</f>
        <v/>
      </c>
      <c r="L55" s="410" t="str">
        <f>IF('B2'!N55="","",'B2'!N55)</f>
        <v/>
      </c>
      <c r="N55" s="768"/>
      <c r="O55" s="206"/>
    </row>
    <row r="56" spans="2:15" ht="20.100000000000001" customHeight="1">
      <c r="B56" s="773" t="str">
        <f>IF('B2'!C56="","-",'B2'!C56)</f>
        <v>-</v>
      </c>
      <c r="C56" s="774"/>
      <c r="D56" s="775"/>
      <c r="E56" s="775"/>
      <c r="F56" s="772"/>
      <c r="G56" s="406" t="str">
        <f>IF('B2'!H56="","",'B2'!H56)</f>
        <v/>
      </c>
      <c r="H56" s="407" t="str">
        <f>IF('B2'!I56="","",'B2'!I56)</f>
        <v/>
      </c>
      <c r="I56" s="408" t="str">
        <f>IF('B2'!K56="","",'B2'!K56)</f>
        <v/>
      </c>
      <c r="J56" s="409" t="str">
        <f>IF('B2'!L56="","",'B2'!L56)</f>
        <v/>
      </c>
      <c r="K56" s="409" t="str">
        <f>IF('B2'!M56="","",'B2'!M56)</f>
        <v/>
      </c>
      <c r="L56" s="410" t="str">
        <f>IF('B2'!N56="","",'B2'!N56)</f>
        <v/>
      </c>
      <c r="N56" s="768"/>
      <c r="O56" s="206"/>
    </row>
    <row r="57" spans="2:15" ht="20.100000000000001" customHeight="1">
      <c r="B57" s="776" t="s">
        <v>1937</v>
      </c>
      <c r="C57" s="777"/>
      <c r="D57" s="777"/>
      <c r="E57" s="777"/>
      <c r="F57" s="771" t="str">
        <f>IF('B2'!G57="","",'B2'!G57)</f>
        <v/>
      </c>
      <c r="G57" s="406" t="str">
        <f>IF('B2'!H57="","",'B2'!H57)</f>
        <v/>
      </c>
      <c r="H57" s="407" t="str">
        <f>IF('B2'!I57="","",'B2'!I57)</f>
        <v/>
      </c>
      <c r="I57" s="408" t="str">
        <f>IF('B2'!K57="","",'B2'!K57)</f>
        <v/>
      </c>
      <c r="J57" s="409" t="str">
        <f>IF('B2'!L57="","",'B2'!L57)</f>
        <v/>
      </c>
      <c r="K57" s="409" t="str">
        <f>IF('B2'!M57="","",'B2'!M57)</f>
        <v/>
      </c>
      <c r="L57" s="410" t="str">
        <f>IF('B2'!N57="","",'B2'!N57)</f>
        <v/>
      </c>
      <c r="N57" s="768"/>
      <c r="O57" s="206"/>
    </row>
    <row r="58" spans="2:15" ht="20.100000000000001" customHeight="1">
      <c r="B58" s="773" t="str">
        <f>IF('B2'!C58="","-",'B2'!C58)</f>
        <v>-</v>
      </c>
      <c r="C58" s="774"/>
      <c r="D58" s="775"/>
      <c r="E58" s="775"/>
      <c r="F58" s="772"/>
      <c r="G58" s="406" t="str">
        <f>IF('B2'!H58="","",'B2'!H58)</f>
        <v/>
      </c>
      <c r="H58" s="407" t="str">
        <f>IF('B2'!I58="","",'B2'!I58)</f>
        <v/>
      </c>
      <c r="I58" s="408" t="str">
        <f>IF('B2'!K58="","",'B2'!K58)</f>
        <v/>
      </c>
      <c r="J58" s="409" t="str">
        <f>IF('B2'!L58="","",'B2'!L58)</f>
        <v/>
      </c>
      <c r="K58" s="409" t="str">
        <f>IF('B2'!M58="","",'B2'!M58)</f>
        <v/>
      </c>
      <c r="L58" s="410" t="str">
        <f>IF('B2'!N58="","",'B2'!N58)</f>
        <v/>
      </c>
      <c r="N58" s="768"/>
      <c r="O58" s="206"/>
    </row>
    <row r="59" spans="2:15" ht="20.100000000000001" customHeight="1">
      <c r="B59" s="778" t="s">
        <v>1619</v>
      </c>
      <c r="C59" s="779"/>
      <c r="D59" s="780"/>
      <c r="E59" s="780"/>
      <c r="F59" s="771" t="str">
        <f>IF('B2'!G59="","",'B2'!G59)</f>
        <v/>
      </c>
      <c r="G59" s="406" t="str">
        <f>IF('B2'!H59="","",'B2'!H59)</f>
        <v/>
      </c>
      <c r="H59" s="407" t="str">
        <f>IF('B2'!I59="","",'B2'!I59)</f>
        <v/>
      </c>
      <c r="I59" s="408" t="str">
        <f>IF('B2'!K59="","",'B2'!K59)</f>
        <v/>
      </c>
      <c r="J59" s="409" t="str">
        <f>IF('B2'!L59="","",'B2'!L59)</f>
        <v/>
      </c>
      <c r="K59" s="409" t="str">
        <f>IF('B2'!M59="","",'B2'!M59)</f>
        <v/>
      </c>
      <c r="L59" s="410" t="str">
        <f>IF('B2'!N59="","",'B2'!N59)</f>
        <v/>
      </c>
      <c r="N59" s="768"/>
      <c r="O59" s="206"/>
    </row>
    <row r="60" spans="2:15" ht="20.100000000000001" customHeight="1">
      <c r="B60" s="781" t="str">
        <f>IF('B2'!C60="","-",'B2'!C60)</f>
        <v>-</v>
      </c>
      <c r="C60" s="782"/>
      <c r="D60" s="783"/>
      <c r="E60" s="783"/>
      <c r="F60" s="772"/>
      <c r="G60" s="406" t="str">
        <f>IF('B2'!H60="","",'B2'!H60)</f>
        <v/>
      </c>
      <c r="H60" s="407" t="str">
        <f>IF('B2'!I60="","",'B2'!I60)</f>
        <v/>
      </c>
      <c r="I60" s="408" t="str">
        <f>IF('B2'!K60="","",'B2'!K60)</f>
        <v/>
      </c>
      <c r="J60" s="409" t="str">
        <f>IF('B2'!L60="","",'B2'!L60)</f>
        <v/>
      </c>
      <c r="K60" s="409" t="str">
        <f>IF('B2'!M60="","",'B2'!M60)</f>
        <v/>
      </c>
      <c r="L60" s="410" t="str">
        <f>IF('B2'!N60="","",'B2'!N60)</f>
        <v/>
      </c>
      <c r="N60" s="768"/>
      <c r="O60" s="206"/>
    </row>
    <row r="61" spans="2:15" ht="20.100000000000001" customHeight="1">
      <c r="B61" s="776" t="s">
        <v>1617</v>
      </c>
      <c r="C61" s="777"/>
      <c r="D61" s="777"/>
      <c r="E61" s="784"/>
      <c r="F61" s="771" t="str">
        <f>IF('B2'!G61="","",'B2'!G61)</f>
        <v/>
      </c>
      <c r="G61" s="406" t="str">
        <f>IF('B2'!H61="","",'B2'!H61)</f>
        <v/>
      </c>
      <c r="H61" s="407" t="str">
        <f>IF('B2'!I61="","",'B2'!I61)</f>
        <v/>
      </c>
      <c r="I61" s="408" t="str">
        <f>IF('B2'!K61="","",'B2'!K61)</f>
        <v/>
      </c>
      <c r="J61" s="409" t="str">
        <f>IF('B2'!L61="","",'B2'!L61)</f>
        <v/>
      </c>
      <c r="K61" s="409" t="str">
        <f>IF('B2'!M61="","",'B2'!M61)</f>
        <v/>
      </c>
      <c r="L61" s="410" t="str">
        <f>IF('B2'!N61="","",'B2'!N61)</f>
        <v/>
      </c>
      <c r="N61" s="768"/>
      <c r="O61" s="206"/>
    </row>
    <row r="62" spans="2:15" ht="20.100000000000001" customHeight="1">
      <c r="B62" s="781" t="str">
        <f>IF('B2'!C62="","-",'B2'!C62)</f>
        <v>-</v>
      </c>
      <c r="C62" s="782"/>
      <c r="D62" s="783"/>
      <c r="E62" s="783"/>
      <c r="F62" s="772"/>
      <c r="G62" s="406" t="str">
        <f>IF('B2'!H62="","",'B2'!H62)</f>
        <v/>
      </c>
      <c r="H62" s="407" t="str">
        <f>IF('B2'!I62="","",'B2'!I62)</f>
        <v/>
      </c>
      <c r="I62" s="408" t="str">
        <f>IF('B2'!K62="","",'B2'!K62)</f>
        <v/>
      </c>
      <c r="J62" s="409" t="str">
        <f>IF('B2'!L62="","",'B2'!L62)</f>
        <v/>
      </c>
      <c r="K62" s="409" t="str">
        <f>IF('B2'!M62="","",'B2'!M62)</f>
        <v/>
      </c>
      <c r="L62" s="410" t="str">
        <f>IF('B2'!N62="","",'B2'!N62)</f>
        <v/>
      </c>
      <c r="N62" s="768"/>
      <c r="O62" s="206"/>
    </row>
    <row r="63" spans="2:15" ht="20.100000000000001" customHeight="1">
      <c r="B63" s="776" t="s">
        <v>1593</v>
      </c>
      <c r="C63" s="777"/>
      <c r="D63" s="777"/>
      <c r="E63" s="784"/>
      <c r="F63" s="771" t="str">
        <f>IF('B2'!G63="","",'B2'!G63)</f>
        <v/>
      </c>
      <c r="G63" s="406" t="str">
        <f>IF('B2'!H63="","",'B2'!H63)</f>
        <v/>
      </c>
      <c r="H63" s="407" t="str">
        <f>IF('B2'!I63="","",'B2'!I63)</f>
        <v/>
      </c>
      <c r="I63" s="408" t="str">
        <f>IF('B2'!K63="","",'B2'!K63)</f>
        <v/>
      </c>
      <c r="J63" s="409" t="str">
        <f>IF('B2'!L63="","",'B2'!L63)</f>
        <v/>
      </c>
      <c r="K63" s="409" t="str">
        <f>IF('B2'!M63="","",'B2'!M63)</f>
        <v/>
      </c>
      <c r="L63" s="410" t="str">
        <f>IF('B2'!N63="","",'B2'!N63)</f>
        <v/>
      </c>
      <c r="N63" s="768"/>
      <c r="O63" s="206"/>
    </row>
    <row r="64" spans="2:15" ht="20.100000000000001" customHeight="1" thickBot="1">
      <c r="B64" s="795" t="str">
        <f>IF('B2'!C64="","",'B2'!C64)</f>
        <v>-</v>
      </c>
      <c r="C64" s="796"/>
      <c r="D64" s="797"/>
      <c r="E64" s="796"/>
      <c r="F64" s="794"/>
      <c r="G64" s="411" t="str">
        <f>IF('B2'!H64="","",'B2'!H64)</f>
        <v/>
      </c>
      <c r="H64" s="412" t="str">
        <f>IF('B2'!I64="","",'B2'!I64)</f>
        <v/>
      </c>
      <c r="I64" s="413" t="str">
        <f>IF('B2'!K64="","",'B2'!K64)</f>
        <v/>
      </c>
      <c r="J64" s="414" t="str">
        <f>IF('B2'!L64="","",'B2'!L64)</f>
        <v/>
      </c>
      <c r="K64" s="414" t="str">
        <f>IF('B2'!M64="","",'B2'!M64)</f>
        <v/>
      </c>
      <c r="L64" s="415" t="str">
        <f>IF('B2'!N64="","",'B2'!N64)</f>
        <v/>
      </c>
      <c r="N64" s="768"/>
      <c r="O64" s="206"/>
    </row>
    <row r="65" spans="2:15" ht="20.100000000000001" customHeight="1" thickTop="1">
      <c r="B65" s="706" t="s">
        <v>1597</v>
      </c>
      <c r="C65" s="429" t="s">
        <v>1745</v>
      </c>
      <c r="D65" s="188" t="s">
        <v>40</v>
      </c>
      <c r="E65" s="188" t="s">
        <v>1746</v>
      </c>
      <c r="F65" s="430" t="s">
        <v>1747</v>
      </c>
      <c r="G65" s="396"/>
      <c r="H65" s="397"/>
      <c r="I65" s="398" t="str">
        <f>IF('B2'!K65="","",'B2'!K65)</f>
        <v/>
      </c>
      <c r="J65" s="399" t="str">
        <f>IF('B2'!L65="","",'B2'!L65)</f>
        <v/>
      </c>
      <c r="K65" s="399" t="str">
        <f>IF('B2'!M65="","",'B2'!M65)</f>
        <v/>
      </c>
      <c r="L65" s="400" t="str">
        <f>IF('B2'!N65="","",'B2'!N65)</f>
        <v/>
      </c>
      <c r="N65" s="768"/>
      <c r="O65" s="206"/>
    </row>
    <row r="66" spans="2:15" ht="20.100000000000001" customHeight="1">
      <c r="B66" s="707"/>
      <c r="C66" s="431" t="str">
        <f>IF('B2'!D66="","",'B2'!D66)</f>
        <v/>
      </c>
      <c r="D66" s="432" t="str">
        <f>IF('B2'!E66="","",'B2'!E66)</f>
        <v/>
      </c>
      <c r="E66" s="432" t="str">
        <f>IF('B2'!F66="","",'B2'!F66)</f>
        <v/>
      </c>
      <c r="F66" s="433" t="str">
        <f>IF('B2'!G66="","",'B2'!G66)</f>
        <v/>
      </c>
      <c r="G66" s="401" t="str">
        <f>IF('B2'!H66="","",'B2'!H66)</f>
        <v/>
      </c>
      <c r="H66" s="402" t="str">
        <f>IF('B2'!I66="","",'B2'!I66)</f>
        <v/>
      </c>
      <c r="I66" s="403" t="str">
        <f>IF('B2'!K66="","",'B2'!K66)</f>
        <v/>
      </c>
      <c r="J66" s="404" t="str">
        <f>IF('B2'!L66="","",'B2'!L66)</f>
        <v/>
      </c>
      <c r="K66" s="404" t="str">
        <f>IF('B2'!M66="","",'B2'!M66)</f>
        <v/>
      </c>
      <c r="L66" s="405" t="str">
        <f>IF('B2'!N66="","",'B2'!N66)</f>
        <v/>
      </c>
      <c r="N66" s="768"/>
      <c r="O66" s="206"/>
    </row>
    <row r="67" spans="2:15" ht="20.100000000000001" customHeight="1">
      <c r="B67" s="428" t="s">
        <v>1591</v>
      </c>
      <c r="C67" s="769" t="str">
        <f>IF('B2'!D67="","",'B2'!D67)</f>
        <v/>
      </c>
      <c r="D67" s="769"/>
      <c r="E67" s="769"/>
      <c r="F67" s="770"/>
      <c r="G67" s="406" t="str">
        <f>IF('B2'!H67="","",'B2'!H67)</f>
        <v/>
      </c>
      <c r="H67" s="407" t="str">
        <f>IF('B2'!I67="","",'B2'!I67)</f>
        <v/>
      </c>
      <c r="I67" s="408" t="str">
        <f>IF('B2'!K67="","",'B2'!K67)</f>
        <v/>
      </c>
      <c r="J67" s="409" t="str">
        <f>IF('B2'!L67="","",'B2'!L67)</f>
        <v/>
      </c>
      <c r="K67" s="409" t="str">
        <f>IF('B2'!M67="","",'B2'!M67)</f>
        <v/>
      </c>
      <c r="L67" s="410" t="str">
        <f>IF('B2'!N67="","",'B2'!N67)</f>
        <v/>
      </c>
      <c r="N67" s="768"/>
      <c r="O67" s="206"/>
    </row>
    <row r="68" spans="2:15" ht="20.100000000000001" customHeight="1">
      <c r="B68" s="710"/>
      <c r="C68" s="711"/>
      <c r="D68" s="711"/>
      <c r="E68" s="712"/>
      <c r="F68" s="193" t="s">
        <v>1592</v>
      </c>
      <c r="G68" s="406" t="str">
        <f>IF('B2'!H68="","",'B2'!H68)</f>
        <v/>
      </c>
      <c r="H68" s="407" t="str">
        <f>IF('B2'!I68="","",'B2'!I68)</f>
        <v/>
      </c>
      <c r="I68" s="408" t="str">
        <f>IF('B2'!K68="","",'B2'!K68)</f>
        <v/>
      </c>
      <c r="J68" s="409" t="str">
        <f>IF('B2'!L68="","",'B2'!L68)</f>
        <v/>
      </c>
      <c r="K68" s="409" t="str">
        <f>IF('B2'!M68="","",'B2'!M68)</f>
        <v/>
      </c>
      <c r="L68" s="410" t="str">
        <f>IF('B2'!N68="","",'B2'!N68)</f>
        <v/>
      </c>
      <c r="N68" s="768"/>
      <c r="O68" s="206"/>
    </row>
    <row r="69" spans="2:15" ht="20.100000000000001" customHeight="1">
      <c r="B69" s="718" t="s">
        <v>1822</v>
      </c>
      <c r="C69" s="719"/>
      <c r="D69" s="719"/>
      <c r="E69" s="719"/>
      <c r="F69" s="771" t="str">
        <f>IF('B2'!G69="","",'B2'!G69)</f>
        <v/>
      </c>
      <c r="G69" s="406" t="str">
        <f>IF('B2'!H69="","",'B2'!H69)</f>
        <v/>
      </c>
      <c r="H69" s="407" t="str">
        <f>IF('B2'!I69="","",'B2'!I69)</f>
        <v/>
      </c>
      <c r="I69" s="408" t="str">
        <f>IF('B2'!K69="","",'B2'!K69)</f>
        <v/>
      </c>
      <c r="J69" s="409" t="str">
        <f>IF('B2'!L69="","",'B2'!L69)</f>
        <v/>
      </c>
      <c r="K69" s="409" t="str">
        <f>IF('B2'!M69="","",'B2'!M69)</f>
        <v/>
      </c>
      <c r="L69" s="410" t="str">
        <f>IF('B2'!N69="","",'B2'!N69)</f>
        <v/>
      </c>
      <c r="N69" s="768"/>
      <c r="O69" s="206"/>
    </row>
    <row r="70" spans="2:15" ht="20.100000000000001" customHeight="1">
      <c r="B70" s="773" t="str">
        <f>IF('B2'!C70="","-",'B2'!C70)</f>
        <v>-</v>
      </c>
      <c r="C70" s="774"/>
      <c r="D70" s="775"/>
      <c r="E70" s="775"/>
      <c r="F70" s="772"/>
      <c r="G70" s="406" t="str">
        <f>IF('B2'!H70="","",'B2'!H70)</f>
        <v/>
      </c>
      <c r="H70" s="407" t="str">
        <f>IF('B2'!I70="","",'B2'!I70)</f>
        <v/>
      </c>
      <c r="I70" s="408" t="str">
        <f>IF('B2'!K70="","",'B2'!K70)</f>
        <v/>
      </c>
      <c r="J70" s="409" t="str">
        <f>IF('B2'!L70="","",'B2'!L70)</f>
        <v/>
      </c>
      <c r="K70" s="409" t="str">
        <f>IF('B2'!M70="","",'B2'!M70)</f>
        <v/>
      </c>
      <c r="L70" s="410" t="str">
        <f>IF('B2'!N70="","",'B2'!N70)</f>
        <v/>
      </c>
      <c r="N70" s="768"/>
      <c r="O70" s="206"/>
    </row>
    <row r="71" spans="2:15" ht="20.100000000000001" customHeight="1">
      <c r="B71" s="776" t="s">
        <v>1937</v>
      </c>
      <c r="C71" s="777"/>
      <c r="D71" s="777"/>
      <c r="E71" s="777"/>
      <c r="F71" s="771" t="str">
        <f>IF('B2'!G71="","",'B2'!G71)</f>
        <v/>
      </c>
      <c r="G71" s="406" t="str">
        <f>IF('B2'!H71="","",'B2'!H71)</f>
        <v/>
      </c>
      <c r="H71" s="407" t="str">
        <f>IF('B2'!I71="","",'B2'!I71)</f>
        <v/>
      </c>
      <c r="I71" s="408" t="str">
        <f>IF('B2'!K71="","",'B2'!K71)</f>
        <v/>
      </c>
      <c r="J71" s="409" t="str">
        <f>IF('B2'!L71="","",'B2'!L71)</f>
        <v/>
      </c>
      <c r="K71" s="409" t="str">
        <f>IF('B2'!M71="","",'B2'!M71)</f>
        <v/>
      </c>
      <c r="L71" s="410" t="str">
        <f>IF('B2'!N71="","",'B2'!N71)</f>
        <v/>
      </c>
      <c r="N71" s="768"/>
      <c r="O71" s="206"/>
    </row>
    <row r="72" spans="2:15" ht="20.100000000000001" customHeight="1">
      <c r="B72" s="773" t="str">
        <f>IF('B2'!C72="","-",'B2'!C72)</f>
        <v>-</v>
      </c>
      <c r="C72" s="774"/>
      <c r="D72" s="775"/>
      <c r="E72" s="775"/>
      <c r="F72" s="772"/>
      <c r="G72" s="406" t="str">
        <f>IF('B2'!H72="","",'B2'!H72)</f>
        <v/>
      </c>
      <c r="H72" s="407" t="str">
        <f>IF('B2'!I72="","",'B2'!I72)</f>
        <v/>
      </c>
      <c r="I72" s="408" t="str">
        <f>IF('B2'!K72="","",'B2'!K72)</f>
        <v/>
      </c>
      <c r="J72" s="409" t="str">
        <f>IF('B2'!L72="","",'B2'!L72)</f>
        <v/>
      </c>
      <c r="K72" s="409" t="str">
        <f>IF('B2'!M72="","",'B2'!M72)</f>
        <v/>
      </c>
      <c r="L72" s="410" t="str">
        <f>IF('B2'!N72="","",'B2'!N72)</f>
        <v/>
      </c>
      <c r="N72" s="768"/>
      <c r="O72" s="206"/>
    </row>
    <row r="73" spans="2:15" ht="20.100000000000001" customHeight="1">
      <c r="B73" s="778" t="s">
        <v>1619</v>
      </c>
      <c r="C73" s="779"/>
      <c r="D73" s="780"/>
      <c r="E73" s="780"/>
      <c r="F73" s="771" t="str">
        <f>IF('B2'!G73="","",'B2'!G73)</f>
        <v/>
      </c>
      <c r="G73" s="406" t="str">
        <f>IF('B2'!H73="","",'B2'!H73)</f>
        <v/>
      </c>
      <c r="H73" s="407" t="str">
        <f>IF('B2'!I73="","",'B2'!I73)</f>
        <v/>
      </c>
      <c r="I73" s="408" t="str">
        <f>IF('B2'!K73="","",'B2'!K73)</f>
        <v/>
      </c>
      <c r="J73" s="409" t="str">
        <f>IF('B2'!L73="","",'B2'!L73)</f>
        <v/>
      </c>
      <c r="K73" s="409" t="str">
        <f>IF('B2'!M73="","",'B2'!M73)</f>
        <v/>
      </c>
      <c r="L73" s="410" t="str">
        <f>IF('B2'!N73="","",'B2'!N73)</f>
        <v/>
      </c>
      <c r="N73" s="768"/>
      <c r="O73" s="206"/>
    </row>
    <row r="74" spans="2:15" ht="20.100000000000001" customHeight="1">
      <c r="B74" s="781" t="str">
        <f>IF('B2'!C74="","-",'B2'!C74)</f>
        <v>-</v>
      </c>
      <c r="C74" s="782"/>
      <c r="D74" s="783"/>
      <c r="E74" s="783"/>
      <c r="F74" s="772"/>
      <c r="G74" s="406" t="str">
        <f>IF('B2'!H74="","",'B2'!H74)</f>
        <v/>
      </c>
      <c r="H74" s="407" t="str">
        <f>IF('B2'!I74="","",'B2'!I74)</f>
        <v/>
      </c>
      <c r="I74" s="408" t="str">
        <f>IF('B2'!K74="","",'B2'!K74)</f>
        <v/>
      </c>
      <c r="J74" s="409" t="str">
        <f>IF('B2'!L74="","",'B2'!L74)</f>
        <v/>
      </c>
      <c r="K74" s="409" t="str">
        <f>IF('B2'!M74="","",'B2'!M74)</f>
        <v/>
      </c>
      <c r="L74" s="410" t="str">
        <f>IF('B2'!N74="","",'B2'!N74)</f>
        <v/>
      </c>
      <c r="N74" s="768"/>
      <c r="O74" s="206"/>
    </row>
    <row r="75" spans="2:15" ht="20.100000000000001" customHeight="1">
      <c r="B75" s="776" t="s">
        <v>1617</v>
      </c>
      <c r="C75" s="777"/>
      <c r="D75" s="777"/>
      <c r="E75" s="784"/>
      <c r="F75" s="771" t="str">
        <f>IF('B2'!G75="","",'B2'!G75)</f>
        <v/>
      </c>
      <c r="G75" s="406" t="str">
        <f>IF('B2'!H75="","",'B2'!H75)</f>
        <v/>
      </c>
      <c r="H75" s="407" t="str">
        <f>IF('B2'!I75="","",'B2'!I75)</f>
        <v/>
      </c>
      <c r="I75" s="408" t="str">
        <f>IF('B2'!K75="","",'B2'!K75)</f>
        <v/>
      </c>
      <c r="J75" s="409" t="str">
        <f>IF('B2'!L75="","",'B2'!L75)</f>
        <v/>
      </c>
      <c r="K75" s="409" t="str">
        <f>IF('B2'!M75="","",'B2'!M75)</f>
        <v/>
      </c>
      <c r="L75" s="410" t="str">
        <f>IF('B2'!N75="","",'B2'!N75)</f>
        <v/>
      </c>
      <c r="N75" s="768"/>
      <c r="O75" s="206"/>
    </row>
    <row r="76" spans="2:15" ht="20.100000000000001" customHeight="1">
      <c r="B76" s="781" t="str">
        <f>IF('B2'!C76="","-",'B2'!C76)</f>
        <v>-</v>
      </c>
      <c r="C76" s="782"/>
      <c r="D76" s="783"/>
      <c r="E76" s="783"/>
      <c r="F76" s="772"/>
      <c r="G76" s="406" t="str">
        <f>IF('B2'!H76="","",'B2'!H76)</f>
        <v/>
      </c>
      <c r="H76" s="407" t="str">
        <f>IF('B2'!I76="","",'B2'!I76)</f>
        <v/>
      </c>
      <c r="I76" s="408" t="str">
        <f>IF('B2'!K76="","",'B2'!K76)</f>
        <v/>
      </c>
      <c r="J76" s="409" t="str">
        <f>IF('B2'!L76="","",'B2'!L76)</f>
        <v/>
      </c>
      <c r="K76" s="409" t="str">
        <f>IF('B2'!M76="","",'B2'!M76)</f>
        <v/>
      </c>
      <c r="L76" s="410" t="str">
        <f>IF('B2'!N76="","",'B2'!N76)</f>
        <v/>
      </c>
      <c r="N76" s="768"/>
      <c r="O76" s="206"/>
    </row>
    <row r="77" spans="2:15" ht="20.100000000000001" customHeight="1">
      <c r="B77" s="776" t="s">
        <v>1593</v>
      </c>
      <c r="C77" s="777"/>
      <c r="D77" s="777"/>
      <c r="E77" s="784"/>
      <c r="F77" s="771" t="str">
        <f>IF('B2'!G77="","",'B2'!G77)</f>
        <v/>
      </c>
      <c r="G77" s="406" t="str">
        <f>IF('B2'!H77="","",'B2'!H77)</f>
        <v/>
      </c>
      <c r="H77" s="407" t="str">
        <f>IF('B2'!I77="","",'B2'!I77)</f>
        <v/>
      </c>
      <c r="I77" s="408" t="str">
        <f>IF('B2'!K77="","",'B2'!K77)</f>
        <v/>
      </c>
      <c r="J77" s="409" t="str">
        <f>IF('B2'!L77="","",'B2'!L77)</f>
        <v/>
      </c>
      <c r="K77" s="409" t="str">
        <f>IF('B2'!M77="","",'B2'!M77)</f>
        <v/>
      </c>
      <c r="L77" s="410" t="str">
        <f>IF('B2'!N77="","",'B2'!N77)</f>
        <v/>
      </c>
      <c r="N77" s="768"/>
      <c r="O77" s="206"/>
    </row>
    <row r="78" spans="2:15" ht="20.100000000000001" customHeight="1" thickBot="1">
      <c r="B78" s="795" t="str">
        <f>IF('B2'!C78="","",'B2'!C78)</f>
        <v>-</v>
      </c>
      <c r="C78" s="796"/>
      <c r="D78" s="797"/>
      <c r="E78" s="796"/>
      <c r="F78" s="794"/>
      <c r="G78" s="411" t="str">
        <f>IF('B2'!H78="","",'B2'!H78)</f>
        <v/>
      </c>
      <c r="H78" s="412" t="str">
        <f>IF('B2'!I78="","",'B2'!I78)</f>
        <v/>
      </c>
      <c r="I78" s="413" t="str">
        <f>IF('B2'!K78="","",'B2'!K78)</f>
        <v/>
      </c>
      <c r="J78" s="414" t="str">
        <f>IF('B2'!L78="","",'B2'!L78)</f>
        <v/>
      </c>
      <c r="K78" s="414" t="str">
        <f>IF('B2'!M78="","",'B2'!M78)</f>
        <v/>
      </c>
      <c r="L78" s="415" t="str">
        <f>IF('B2'!N78="","",'B2'!N78)</f>
        <v/>
      </c>
      <c r="N78" s="768"/>
      <c r="O78" s="206"/>
    </row>
    <row r="79" spans="2:15" ht="20.100000000000001" customHeight="1" thickTop="1">
      <c r="B79" s="706" t="s">
        <v>1729</v>
      </c>
      <c r="C79" s="429" t="s">
        <v>1745</v>
      </c>
      <c r="D79" s="188" t="s">
        <v>40</v>
      </c>
      <c r="E79" s="188" t="s">
        <v>1746</v>
      </c>
      <c r="F79" s="430" t="s">
        <v>1747</v>
      </c>
      <c r="G79" s="396"/>
      <c r="H79" s="397"/>
      <c r="I79" s="398" t="str">
        <f>IF('B2'!K79="","",'B2'!K79)</f>
        <v/>
      </c>
      <c r="J79" s="399" t="str">
        <f>IF('B2'!L79="","",'B2'!L79)</f>
        <v/>
      </c>
      <c r="K79" s="399" t="str">
        <f>IF('B2'!M79="","",'B2'!M79)</f>
        <v/>
      </c>
      <c r="L79" s="400" t="str">
        <f>IF('B2'!N79="","",'B2'!N79)</f>
        <v/>
      </c>
      <c r="N79" s="768"/>
      <c r="O79" s="206"/>
    </row>
    <row r="80" spans="2:15" ht="20.100000000000001" customHeight="1">
      <c r="B80" s="707"/>
      <c r="C80" s="431" t="str">
        <f>IF('B2'!D80="","",'B2'!D80)</f>
        <v/>
      </c>
      <c r="D80" s="432" t="str">
        <f>IF('B2'!E80="","",'B2'!E80)</f>
        <v/>
      </c>
      <c r="E80" s="432" t="str">
        <f>IF('B2'!F80="","",'B2'!F80)</f>
        <v/>
      </c>
      <c r="F80" s="433" t="str">
        <f>IF('B2'!G80="","",'B2'!G80)</f>
        <v/>
      </c>
      <c r="G80" s="401" t="str">
        <f>IF('B2'!H80="","",'B2'!H80)</f>
        <v/>
      </c>
      <c r="H80" s="402" t="str">
        <f>IF('B2'!I80="","",'B2'!I80)</f>
        <v/>
      </c>
      <c r="I80" s="403" t="str">
        <f>IF('B2'!K80="","",'B2'!K80)</f>
        <v/>
      </c>
      <c r="J80" s="404" t="str">
        <f>IF('B2'!L80="","",'B2'!L80)</f>
        <v/>
      </c>
      <c r="K80" s="404" t="str">
        <f>IF('B2'!M80="","",'B2'!M80)</f>
        <v/>
      </c>
      <c r="L80" s="405" t="str">
        <f>IF('B2'!N80="","",'B2'!N80)</f>
        <v/>
      </c>
      <c r="N80" s="768"/>
      <c r="O80" s="206"/>
    </row>
    <row r="81" spans="1:15" ht="20.100000000000001" customHeight="1">
      <c r="B81" s="428" t="s">
        <v>1591</v>
      </c>
      <c r="C81" s="769" t="str">
        <f>IF('B2'!D81="","",'B2'!D81)</f>
        <v/>
      </c>
      <c r="D81" s="769"/>
      <c r="E81" s="769"/>
      <c r="F81" s="770"/>
      <c r="G81" s="406" t="str">
        <f>IF('B2'!H81="","",'B2'!H81)</f>
        <v/>
      </c>
      <c r="H81" s="407" t="str">
        <f>IF('B2'!I81="","",'B2'!I81)</f>
        <v/>
      </c>
      <c r="I81" s="408" t="str">
        <f>IF('B2'!K81="","",'B2'!K81)</f>
        <v/>
      </c>
      <c r="J81" s="409" t="str">
        <f>IF('B2'!L81="","",'B2'!L81)</f>
        <v/>
      </c>
      <c r="K81" s="409" t="str">
        <f>IF('B2'!M81="","",'B2'!M81)</f>
        <v/>
      </c>
      <c r="L81" s="410" t="str">
        <f>IF('B2'!N81="","",'B2'!N81)</f>
        <v/>
      </c>
      <c r="N81" s="768"/>
      <c r="O81" s="206"/>
    </row>
    <row r="82" spans="1:15" ht="20.100000000000001" customHeight="1">
      <c r="B82" s="710"/>
      <c r="C82" s="711"/>
      <c r="D82" s="711"/>
      <c r="E82" s="712"/>
      <c r="F82" s="193" t="s">
        <v>1592</v>
      </c>
      <c r="G82" s="406" t="str">
        <f>IF('B2'!H82="","",'B2'!H82)</f>
        <v/>
      </c>
      <c r="H82" s="407" t="str">
        <f>IF('B2'!I82="","",'B2'!I82)</f>
        <v/>
      </c>
      <c r="I82" s="408" t="str">
        <f>IF('B2'!K82="","",'B2'!K82)</f>
        <v/>
      </c>
      <c r="J82" s="409" t="str">
        <f>IF('B2'!L82="","",'B2'!L82)</f>
        <v/>
      </c>
      <c r="K82" s="409" t="str">
        <f>IF('B2'!M82="","",'B2'!M82)</f>
        <v/>
      </c>
      <c r="L82" s="410" t="str">
        <f>IF('B2'!N82="","",'B2'!N82)</f>
        <v/>
      </c>
      <c r="N82" s="768"/>
      <c r="O82" s="206"/>
    </row>
    <row r="83" spans="1:15" ht="20.100000000000001" customHeight="1">
      <c r="B83" s="718" t="s">
        <v>1822</v>
      </c>
      <c r="C83" s="719"/>
      <c r="D83" s="719"/>
      <c r="E83" s="719"/>
      <c r="F83" s="771" t="str">
        <f>IF('B2'!G83="","",'B2'!G83)</f>
        <v/>
      </c>
      <c r="G83" s="406" t="str">
        <f>IF('B2'!H83="","",'B2'!H83)</f>
        <v/>
      </c>
      <c r="H83" s="407" t="str">
        <f>IF('B2'!I83="","",'B2'!I83)</f>
        <v/>
      </c>
      <c r="I83" s="408" t="str">
        <f>IF('B2'!K83="","",'B2'!K83)</f>
        <v/>
      </c>
      <c r="J83" s="409" t="str">
        <f>IF('B2'!L83="","",'B2'!L83)</f>
        <v/>
      </c>
      <c r="K83" s="409" t="str">
        <f>IF('B2'!M83="","",'B2'!M83)</f>
        <v/>
      </c>
      <c r="L83" s="410" t="str">
        <f>IF('B2'!N83="","",'B2'!N83)</f>
        <v/>
      </c>
      <c r="N83" s="768"/>
      <c r="O83" s="206"/>
    </row>
    <row r="84" spans="1:15" ht="20.100000000000001" customHeight="1">
      <c r="B84" s="773" t="str">
        <f>IF('B2'!C84="","-",'B2'!C84)</f>
        <v>-</v>
      </c>
      <c r="C84" s="774"/>
      <c r="D84" s="775"/>
      <c r="E84" s="775"/>
      <c r="F84" s="772"/>
      <c r="G84" s="406" t="str">
        <f>IF('B2'!H84="","",'B2'!H84)</f>
        <v/>
      </c>
      <c r="H84" s="407" t="str">
        <f>IF('B2'!I84="","",'B2'!I84)</f>
        <v/>
      </c>
      <c r="I84" s="408" t="str">
        <f>IF('B2'!K84="","",'B2'!K84)</f>
        <v/>
      </c>
      <c r="J84" s="409" t="str">
        <f>IF('B2'!L84="","",'B2'!L84)</f>
        <v/>
      </c>
      <c r="K84" s="409" t="str">
        <f>IF('B2'!M84="","",'B2'!M84)</f>
        <v/>
      </c>
      <c r="L84" s="410" t="str">
        <f>IF('B2'!N84="","",'B2'!N84)</f>
        <v/>
      </c>
      <c r="N84" s="768"/>
      <c r="O84" s="206"/>
    </row>
    <row r="85" spans="1:15" ht="20.100000000000001" customHeight="1">
      <c r="B85" s="776" t="s">
        <v>1937</v>
      </c>
      <c r="C85" s="777"/>
      <c r="D85" s="777"/>
      <c r="E85" s="777"/>
      <c r="F85" s="771" t="str">
        <f>IF('B2'!G85="","",'B2'!G85)</f>
        <v/>
      </c>
      <c r="G85" s="406" t="str">
        <f>IF('B2'!H85="","",'B2'!H85)</f>
        <v/>
      </c>
      <c r="H85" s="407" t="str">
        <f>IF('B2'!I85="","",'B2'!I85)</f>
        <v/>
      </c>
      <c r="I85" s="408" t="str">
        <f>IF('B2'!K85="","",'B2'!K85)</f>
        <v/>
      </c>
      <c r="J85" s="409" t="str">
        <f>IF('B2'!L85="","",'B2'!L85)</f>
        <v/>
      </c>
      <c r="K85" s="409" t="str">
        <f>IF('B2'!M85="","",'B2'!M85)</f>
        <v/>
      </c>
      <c r="L85" s="410" t="str">
        <f>IF('B2'!N85="","",'B2'!N85)</f>
        <v/>
      </c>
      <c r="N85" s="768"/>
      <c r="O85" s="206"/>
    </row>
    <row r="86" spans="1:15" ht="20.100000000000001" customHeight="1">
      <c r="B86" s="773" t="str">
        <f>IF('B2'!C86="","-",'B2'!C86)</f>
        <v>-</v>
      </c>
      <c r="C86" s="774"/>
      <c r="D86" s="775"/>
      <c r="E86" s="775"/>
      <c r="F86" s="772"/>
      <c r="G86" s="406" t="str">
        <f>IF('B2'!H86="","",'B2'!H86)</f>
        <v/>
      </c>
      <c r="H86" s="407" t="str">
        <f>IF('B2'!I86="","",'B2'!I86)</f>
        <v/>
      </c>
      <c r="I86" s="408" t="str">
        <f>IF('B2'!K86="","",'B2'!K86)</f>
        <v/>
      </c>
      <c r="J86" s="409" t="str">
        <f>IF('B2'!L86="","",'B2'!L86)</f>
        <v/>
      </c>
      <c r="K86" s="409" t="str">
        <f>IF('B2'!M86="","",'B2'!M86)</f>
        <v/>
      </c>
      <c r="L86" s="410" t="str">
        <f>IF('B2'!N86="","",'B2'!N86)</f>
        <v/>
      </c>
      <c r="N86" s="768"/>
      <c r="O86" s="206"/>
    </row>
    <row r="87" spans="1:15" ht="20.100000000000001" customHeight="1">
      <c r="B87" s="778" t="s">
        <v>1619</v>
      </c>
      <c r="C87" s="779"/>
      <c r="D87" s="780"/>
      <c r="E87" s="780"/>
      <c r="F87" s="771" t="str">
        <f>IF('B2'!G87="","",'B2'!G87)</f>
        <v/>
      </c>
      <c r="G87" s="406" t="str">
        <f>IF('B2'!H87="","",'B2'!H87)</f>
        <v/>
      </c>
      <c r="H87" s="407" t="str">
        <f>IF('B2'!I87="","",'B2'!I87)</f>
        <v/>
      </c>
      <c r="I87" s="408" t="str">
        <f>IF('B2'!K87="","",'B2'!K87)</f>
        <v/>
      </c>
      <c r="J87" s="409" t="str">
        <f>IF('B2'!L87="","",'B2'!L87)</f>
        <v/>
      </c>
      <c r="K87" s="409" t="str">
        <f>IF('B2'!M87="","",'B2'!M87)</f>
        <v/>
      </c>
      <c r="L87" s="410" t="str">
        <f>IF('B2'!N87="","",'B2'!N87)</f>
        <v/>
      </c>
      <c r="N87" s="768"/>
      <c r="O87" s="206"/>
    </row>
    <row r="88" spans="1:15" ht="20.100000000000001" customHeight="1">
      <c r="B88" s="781" t="str">
        <f>IF('B2'!C88="","-",'B2'!C88)</f>
        <v>-</v>
      </c>
      <c r="C88" s="782"/>
      <c r="D88" s="783"/>
      <c r="E88" s="783"/>
      <c r="F88" s="772"/>
      <c r="G88" s="406" t="str">
        <f>IF('B2'!H88="","",'B2'!H88)</f>
        <v/>
      </c>
      <c r="H88" s="407" t="str">
        <f>IF('B2'!I88="","",'B2'!I88)</f>
        <v/>
      </c>
      <c r="I88" s="408" t="str">
        <f>IF('B2'!K88="","",'B2'!K88)</f>
        <v/>
      </c>
      <c r="J88" s="409" t="str">
        <f>IF('B2'!L88="","",'B2'!L88)</f>
        <v/>
      </c>
      <c r="K88" s="409" t="str">
        <f>IF('B2'!M88="","",'B2'!M88)</f>
        <v/>
      </c>
      <c r="L88" s="410" t="str">
        <f>IF('B2'!N88="","",'B2'!N88)</f>
        <v/>
      </c>
      <c r="N88" s="768"/>
      <c r="O88" s="206"/>
    </row>
    <row r="89" spans="1:15" ht="20.100000000000001" customHeight="1">
      <c r="B89" s="776" t="s">
        <v>1617</v>
      </c>
      <c r="C89" s="777"/>
      <c r="D89" s="777"/>
      <c r="E89" s="784"/>
      <c r="F89" s="771" t="str">
        <f>IF('B2'!G89="","",'B2'!G89)</f>
        <v/>
      </c>
      <c r="G89" s="406" t="str">
        <f>IF('B2'!H89="","",'B2'!H89)</f>
        <v/>
      </c>
      <c r="H89" s="407" t="str">
        <f>IF('B2'!I89="","",'B2'!I89)</f>
        <v/>
      </c>
      <c r="I89" s="408" t="str">
        <f>IF('B2'!K89="","",'B2'!K89)</f>
        <v/>
      </c>
      <c r="J89" s="409" t="str">
        <f>IF('B2'!L89="","",'B2'!L89)</f>
        <v/>
      </c>
      <c r="K89" s="409" t="str">
        <f>IF('B2'!M89="","",'B2'!M89)</f>
        <v/>
      </c>
      <c r="L89" s="410" t="str">
        <f>IF('B2'!N89="","",'B2'!N89)</f>
        <v/>
      </c>
      <c r="N89" s="768"/>
      <c r="O89" s="206"/>
    </row>
    <row r="90" spans="1:15" ht="20.100000000000001" customHeight="1">
      <c r="B90" s="781" t="str">
        <f>IF('B2'!C90="","-",'B2'!C90)</f>
        <v>-</v>
      </c>
      <c r="C90" s="782"/>
      <c r="D90" s="783"/>
      <c r="E90" s="783"/>
      <c r="F90" s="772"/>
      <c r="G90" s="406" t="str">
        <f>IF('B2'!H90="","",'B2'!H90)</f>
        <v/>
      </c>
      <c r="H90" s="407" t="str">
        <f>IF('B2'!I90="","",'B2'!I90)</f>
        <v/>
      </c>
      <c r="I90" s="408" t="str">
        <f>IF('B2'!K90="","",'B2'!K90)</f>
        <v/>
      </c>
      <c r="J90" s="409" t="str">
        <f>IF('B2'!L90="","",'B2'!L90)</f>
        <v/>
      </c>
      <c r="K90" s="409" t="str">
        <f>IF('B2'!M90="","",'B2'!M90)</f>
        <v/>
      </c>
      <c r="L90" s="410" t="str">
        <f>IF('B2'!N90="","",'B2'!N90)</f>
        <v/>
      </c>
      <c r="N90" s="768"/>
      <c r="O90" s="206"/>
    </row>
    <row r="91" spans="1:15" ht="20.100000000000001" customHeight="1">
      <c r="B91" s="776" t="s">
        <v>1593</v>
      </c>
      <c r="C91" s="777"/>
      <c r="D91" s="777"/>
      <c r="E91" s="784"/>
      <c r="F91" s="771" t="str">
        <f>IF('B2'!G91="","",'B2'!G91)</f>
        <v/>
      </c>
      <c r="G91" s="406" t="str">
        <f>IF('B2'!H91="","",'B2'!H91)</f>
        <v/>
      </c>
      <c r="H91" s="407" t="str">
        <f>IF('B2'!I91="","",'B2'!I91)</f>
        <v/>
      </c>
      <c r="I91" s="408" t="str">
        <f>IF('B2'!K91="","",'B2'!K91)</f>
        <v/>
      </c>
      <c r="J91" s="409" t="str">
        <f>IF('B2'!L91="","",'B2'!L91)</f>
        <v/>
      </c>
      <c r="K91" s="409" t="str">
        <f>IF('B2'!M91="","",'B2'!M91)</f>
        <v/>
      </c>
      <c r="L91" s="410" t="str">
        <f>IF('B2'!N91="","",'B2'!N91)</f>
        <v/>
      </c>
      <c r="N91" s="768"/>
      <c r="O91" s="206"/>
    </row>
    <row r="92" spans="1:15" ht="20.100000000000001" customHeight="1" thickBot="1">
      <c r="B92" s="795" t="str">
        <f>IF('B2'!C92="","",'B2'!C92)</f>
        <v>-</v>
      </c>
      <c r="C92" s="796"/>
      <c r="D92" s="797"/>
      <c r="E92" s="796"/>
      <c r="F92" s="794"/>
      <c r="G92" s="411" t="str">
        <f>IF('B2'!H92="","",'B2'!H92)</f>
        <v/>
      </c>
      <c r="H92" s="412" t="str">
        <f>IF('B2'!I92="","",'B2'!I92)</f>
        <v/>
      </c>
      <c r="I92" s="413" t="str">
        <f>IF('B2'!K92="","",'B2'!K92)</f>
        <v/>
      </c>
      <c r="J92" s="414" t="str">
        <f>IF('B2'!L92="","",'B2'!L92)</f>
        <v/>
      </c>
      <c r="K92" s="414" t="str">
        <f>IF('B2'!M92="","",'B2'!M92)</f>
        <v/>
      </c>
      <c r="L92" s="415" t="str">
        <f>IF('B2'!N92="","",'B2'!N92)</f>
        <v/>
      </c>
      <c r="N92" s="768"/>
      <c r="O92" s="206"/>
    </row>
    <row r="93" spans="1:15" ht="20.100000000000001" customHeight="1" thickTop="1">
      <c r="B93" s="706" t="s">
        <v>1730</v>
      </c>
      <c r="C93" s="429" t="s">
        <v>1745</v>
      </c>
      <c r="D93" s="188" t="s">
        <v>40</v>
      </c>
      <c r="E93" s="188" t="s">
        <v>1746</v>
      </c>
      <c r="F93" s="430" t="s">
        <v>1747</v>
      </c>
      <c r="G93" s="396"/>
      <c r="H93" s="397"/>
      <c r="I93" s="398" t="str">
        <f>IF('B2'!K93="","",'B2'!K93)</f>
        <v/>
      </c>
      <c r="J93" s="399" t="str">
        <f>IF('B2'!L93="","",'B2'!L93)</f>
        <v/>
      </c>
      <c r="K93" s="399" t="str">
        <f>IF('B2'!M93="","",'B2'!M93)</f>
        <v/>
      </c>
      <c r="L93" s="400" t="str">
        <f>IF('B2'!N93="","",'B2'!N93)</f>
        <v/>
      </c>
      <c r="N93" s="768"/>
      <c r="O93" s="206"/>
    </row>
    <row r="94" spans="1:15" ht="20.100000000000001" customHeight="1">
      <c r="B94" s="707"/>
      <c r="C94" s="431" t="str">
        <f>IF('B2'!D94="","",'B2'!D94)</f>
        <v/>
      </c>
      <c r="D94" s="432" t="str">
        <f>IF('B2'!E94="","",'B2'!E94)</f>
        <v/>
      </c>
      <c r="E94" s="432" t="str">
        <f>IF('B2'!F94="","",'B2'!F94)</f>
        <v/>
      </c>
      <c r="F94" s="433" t="str">
        <f>IF('B2'!G94="","",'B2'!G94)</f>
        <v/>
      </c>
      <c r="G94" s="401" t="str">
        <f>IF('B2'!H94="","",'B2'!H94)</f>
        <v/>
      </c>
      <c r="H94" s="402" t="str">
        <f>IF('B2'!I94="","",'B2'!I94)</f>
        <v/>
      </c>
      <c r="I94" s="403" t="str">
        <f>IF('B2'!K94="","",'B2'!K94)</f>
        <v/>
      </c>
      <c r="J94" s="404" t="str">
        <f>IF('B2'!L94="","",'B2'!L94)</f>
        <v/>
      </c>
      <c r="K94" s="404" t="str">
        <f>IF('B2'!M94="","",'B2'!M94)</f>
        <v/>
      </c>
      <c r="L94" s="405" t="str">
        <f>IF('B2'!N94="","",'B2'!N94)</f>
        <v/>
      </c>
      <c r="N94" s="768"/>
      <c r="O94" s="206"/>
    </row>
    <row r="95" spans="1:15" ht="20.100000000000001" customHeight="1">
      <c r="B95" s="428" t="s">
        <v>1591</v>
      </c>
      <c r="C95" s="769" t="str">
        <f>IF('B2'!D95="","",'B2'!D95)</f>
        <v/>
      </c>
      <c r="D95" s="769"/>
      <c r="E95" s="769"/>
      <c r="F95" s="770"/>
      <c r="G95" s="406" t="str">
        <f>IF('B2'!H95="","",'B2'!H95)</f>
        <v/>
      </c>
      <c r="H95" s="407" t="str">
        <f>IF('B2'!I95="","",'B2'!I95)</f>
        <v/>
      </c>
      <c r="I95" s="408" t="str">
        <f>IF('B2'!K95="","",'B2'!K95)</f>
        <v/>
      </c>
      <c r="J95" s="409" t="str">
        <f>IF('B2'!L95="","",'B2'!L95)</f>
        <v/>
      </c>
      <c r="K95" s="409" t="str">
        <f>IF('B2'!M95="","",'B2'!M95)</f>
        <v/>
      </c>
      <c r="L95" s="410" t="str">
        <f>IF('B2'!N95="","",'B2'!N95)</f>
        <v/>
      </c>
      <c r="N95" s="768"/>
      <c r="O95" s="206"/>
    </row>
    <row r="96" spans="1:15" ht="20.100000000000001" customHeight="1">
      <c r="A96" s="212"/>
      <c r="B96" s="710"/>
      <c r="C96" s="711"/>
      <c r="D96" s="711"/>
      <c r="E96" s="712"/>
      <c r="F96" s="193" t="s">
        <v>1592</v>
      </c>
      <c r="G96" s="406" t="str">
        <f>IF('B2'!H96="","",'B2'!H96)</f>
        <v/>
      </c>
      <c r="H96" s="407" t="str">
        <f>IF('B2'!I96="","",'B2'!I96)</f>
        <v/>
      </c>
      <c r="I96" s="408" t="str">
        <f>IF('B2'!K96="","",'B2'!K96)</f>
        <v/>
      </c>
      <c r="J96" s="409" t="str">
        <f>IF('B2'!L96="","",'B2'!L96)</f>
        <v/>
      </c>
      <c r="K96" s="409" t="str">
        <f>IF('B2'!M96="","",'B2'!M96)</f>
        <v/>
      </c>
      <c r="L96" s="410" t="str">
        <f>IF('B2'!N96="","",'B2'!N96)</f>
        <v/>
      </c>
      <c r="N96" s="768"/>
      <c r="O96" s="206"/>
    </row>
    <row r="97" spans="2:15" ht="20.100000000000001" customHeight="1">
      <c r="B97" s="718" t="s">
        <v>1822</v>
      </c>
      <c r="C97" s="719"/>
      <c r="D97" s="719"/>
      <c r="E97" s="719"/>
      <c r="F97" s="771" t="str">
        <f>IF('B2'!G97="","",'B2'!G97)</f>
        <v/>
      </c>
      <c r="G97" s="406" t="str">
        <f>IF('B2'!H97="","",'B2'!H97)</f>
        <v/>
      </c>
      <c r="H97" s="407" t="str">
        <f>IF('B2'!I97="","",'B2'!I97)</f>
        <v/>
      </c>
      <c r="I97" s="408" t="str">
        <f>IF('B2'!K97="","",'B2'!K97)</f>
        <v/>
      </c>
      <c r="J97" s="409" t="str">
        <f>IF('B2'!L97="","",'B2'!L97)</f>
        <v/>
      </c>
      <c r="K97" s="409" t="str">
        <f>IF('B2'!M97="","",'B2'!M97)</f>
        <v/>
      </c>
      <c r="L97" s="410" t="str">
        <f>IF('B2'!N97="","",'B2'!N97)</f>
        <v/>
      </c>
      <c r="N97" s="768"/>
      <c r="O97" s="206"/>
    </row>
    <row r="98" spans="2:15" ht="20.100000000000001" customHeight="1">
      <c r="B98" s="773" t="str">
        <f>IF('B2'!C98="","-",'B2'!C98)</f>
        <v>-</v>
      </c>
      <c r="C98" s="774"/>
      <c r="D98" s="775"/>
      <c r="E98" s="775"/>
      <c r="F98" s="772"/>
      <c r="G98" s="406" t="str">
        <f>IF('B2'!H98="","",'B2'!H98)</f>
        <v/>
      </c>
      <c r="H98" s="407" t="str">
        <f>IF('B2'!I98="","",'B2'!I98)</f>
        <v/>
      </c>
      <c r="I98" s="408" t="str">
        <f>IF('B2'!K98="","",'B2'!K98)</f>
        <v/>
      </c>
      <c r="J98" s="409" t="str">
        <f>IF('B2'!L98="","",'B2'!L98)</f>
        <v/>
      </c>
      <c r="K98" s="409" t="str">
        <f>IF('B2'!M98="","",'B2'!M98)</f>
        <v/>
      </c>
      <c r="L98" s="410" t="str">
        <f>IF('B2'!N98="","",'B2'!N98)</f>
        <v/>
      </c>
      <c r="N98" s="768"/>
      <c r="O98" s="206"/>
    </row>
    <row r="99" spans="2:15" ht="20.100000000000001" customHeight="1">
      <c r="B99" s="776" t="s">
        <v>1937</v>
      </c>
      <c r="C99" s="777"/>
      <c r="D99" s="777"/>
      <c r="E99" s="777"/>
      <c r="F99" s="771" t="str">
        <f>IF('B2'!G99="","",'B2'!G99)</f>
        <v/>
      </c>
      <c r="G99" s="406" t="str">
        <f>IF('B2'!H99="","",'B2'!H99)</f>
        <v/>
      </c>
      <c r="H99" s="407" t="str">
        <f>IF('B2'!I99="","",'B2'!I99)</f>
        <v/>
      </c>
      <c r="I99" s="408" t="str">
        <f>IF('B2'!K99="","",'B2'!K99)</f>
        <v/>
      </c>
      <c r="J99" s="409" t="str">
        <f>IF('B2'!L99="","",'B2'!L99)</f>
        <v/>
      </c>
      <c r="K99" s="409" t="str">
        <f>IF('B2'!M99="","",'B2'!M99)</f>
        <v/>
      </c>
      <c r="L99" s="410" t="str">
        <f>IF('B2'!N99="","",'B2'!N99)</f>
        <v/>
      </c>
      <c r="N99" s="768"/>
      <c r="O99" s="206"/>
    </row>
    <row r="100" spans="2:15" ht="20.100000000000001" customHeight="1">
      <c r="B100" s="773" t="str">
        <f>IF('B2'!C100="","-",'B2'!C100)</f>
        <v>-</v>
      </c>
      <c r="C100" s="774"/>
      <c r="D100" s="775"/>
      <c r="E100" s="775"/>
      <c r="F100" s="772"/>
      <c r="G100" s="406" t="str">
        <f>IF('B2'!H100="","",'B2'!H100)</f>
        <v/>
      </c>
      <c r="H100" s="407" t="str">
        <f>IF('B2'!I100="","",'B2'!I100)</f>
        <v/>
      </c>
      <c r="I100" s="408" t="str">
        <f>IF('B2'!K100="","",'B2'!K100)</f>
        <v/>
      </c>
      <c r="J100" s="409" t="str">
        <f>IF('B2'!L100="","",'B2'!L100)</f>
        <v/>
      </c>
      <c r="K100" s="409" t="str">
        <f>IF('B2'!M100="","",'B2'!M100)</f>
        <v/>
      </c>
      <c r="L100" s="410" t="str">
        <f>IF('B2'!N100="","",'B2'!N100)</f>
        <v/>
      </c>
      <c r="N100" s="768"/>
      <c r="O100" s="206"/>
    </row>
    <row r="101" spans="2:15" ht="20.100000000000001" customHeight="1">
      <c r="B101" s="778" t="s">
        <v>1619</v>
      </c>
      <c r="C101" s="779"/>
      <c r="D101" s="780"/>
      <c r="E101" s="780"/>
      <c r="F101" s="771" t="str">
        <f>IF('B2'!G101="","",'B2'!G101)</f>
        <v/>
      </c>
      <c r="G101" s="406" t="str">
        <f>IF('B2'!H101="","",'B2'!H101)</f>
        <v/>
      </c>
      <c r="H101" s="407" t="str">
        <f>IF('B2'!I101="","",'B2'!I101)</f>
        <v/>
      </c>
      <c r="I101" s="408" t="str">
        <f>IF('B2'!K101="","",'B2'!K101)</f>
        <v/>
      </c>
      <c r="J101" s="409" t="str">
        <f>IF('B2'!L101="","",'B2'!L101)</f>
        <v/>
      </c>
      <c r="K101" s="409" t="str">
        <f>IF('B2'!M101="","",'B2'!M101)</f>
        <v/>
      </c>
      <c r="L101" s="410" t="str">
        <f>IF('B2'!N101="","",'B2'!N101)</f>
        <v/>
      </c>
      <c r="N101" s="768"/>
      <c r="O101" s="206"/>
    </row>
    <row r="102" spans="2:15" ht="20.100000000000001" customHeight="1">
      <c r="B102" s="781" t="str">
        <f>IF('B2'!C102="","-",'B2'!C102)</f>
        <v>-</v>
      </c>
      <c r="C102" s="782"/>
      <c r="D102" s="783"/>
      <c r="E102" s="783"/>
      <c r="F102" s="772"/>
      <c r="G102" s="406" t="str">
        <f>IF('B2'!H102="","",'B2'!H102)</f>
        <v/>
      </c>
      <c r="H102" s="407" t="str">
        <f>IF('B2'!I102="","",'B2'!I102)</f>
        <v/>
      </c>
      <c r="I102" s="408" t="str">
        <f>IF('B2'!K102="","",'B2'!K102)</f>
        <v/>
      </c>
      <c r="J102" s="409" t="str">
        <f>IF('B2'!L102="","",'B2'!L102)</f>
        <v/>
      </c>
      <c r="K102" s="409" t="str">
        <f>IF('B2'!M102="","",'B2'!M102)</f>
        <v/>
      </c>
      <c r="L102" s="410" t="str">
        <f>IF('B2'!N102="","",'B2'!N102)</f>
        <v/>
      </c>
      <c r="N102" s="768"/>
      <c r="O102" s="206"/>
    </row>
    <row r="103" spans="2:15" ht="20.100000000000001" customHeight="1">
      <c r="B103" s="776" t="s">
        <v>1617</v>
      </c>
      <c r="C103" s="777"/>
      <c r="D103" s="777"/>
      <c r="E103" s="784"/>
      <c r="F103" s="771" t="str">
        <f>IF('B2'!G103="","",'B2'!G103)</f>
        <v/>
      </c>
      <c r="G103" s="406" t="str">
        <f>IF('B2'!H103="","",'B2'!H103)</f>
        <v/>
      </c>
      <c r="H103" s="407" t="str">
        <f>IF('B2'!I103="","",'B2'!I103)</f>
        <v/>
      </c>
      <c r="I103" s="408" t="str">
        <f>IF('B2'!K103="","",'B2'!K103)</f>
        <v/>
      </c>
      <c r="J103" s="409" t="str">
        <f>IF('B2'!L103="","",'B2'!L103)</f>
        <v/>
      </c>
      <c r="K103" s="409" t="str">
        <f>IF('B2'!M103="","",'B2'!M103)</f>
        <v/>
      </c>
      <c r="L103" s="410" t="str">
        <f>IF('B2'!N103="","",'B2'!N103)</f>
        <v/>
      </c>
      <c r="N103" s="768"/>
      <c r="O103" s="206"/>
    </row>
    <row r="104" spans="2:15" ht="20.100000000000001" customHeight="1">
      <c r="B104" s="781" t="str">
        <f>IF('B2'!C104="","-",'B2'!C104)</f>
        <v>-</v>
      </c>
      <c r="C104" s="782"/>
      <c r="D104" s="783"/>
      <c r="E104" s="783"/>
      <c r="F104" s="772"/>
      <c r="G104" s="406" t="str">
        <f>IF('B2'!H104="","",'B2'!H104)</f>
        <v/>
      </c>
      <c r="H104" s="407" t="str">
        <f>IF('B2'!I104="","",'B2'!I104)</f>
        <v/>
      </c>
      <c r="I104" s="408" t="str">
        <f>IF('B2'!K104="","",'B2'!K104)</f>
        <v/>
      </c>
      <c r="J104" s="409" t="str">
        <f>IF('B2'!L104="","",'B2'!L104)</f>
        <v/>
      </c>
      <c r="K104" s="409" t="str">
        <f>IF('B2'!M104="","",'B2'!M104)</f>
        <v/>
      </c>
      <c r="L104" s="410" t="str">
        <f>IF('B2'!N104="","",'B2'!N104)</f>
        <v/>
      </c>
      <c r="N104" s="768"/>
      <c r="O104" s="206"/>
    </row>
    <row r="105" spans="2:15" ht="20.100000000000001" customHeight="1">
      <c r="B105" s="776" t="s">
        <v>1593</v>
      </c>
      <c r="C105" s="777"/>
      <c r="D105" s="777"/>
      <c r="E105" s="784"/>
      <c r="F105" s="771" t="str">
        <f>IF('B2'!G105="","",'B2'!G105)</f>
        <v/>
      </c>
      <c r="G105" s="406" t="str">
        <f>IF('B2'!H105="","",'B2'!H105)</f>
        <v/>
      </c>
      <c r="H105" s="407" t="str">
        <f>IF('B2'!I105="","",'B2'!I105)</f>
        <v/>
      </c>
      <c r="I105" s="408" t="str">
        <f>IF('B2'!K105="","",'B2'!K105)</f>
        <v/>
      </c>
      <c r="J105" s="409" t="str">
        <f>IF('B2'!L105="","",'B2'!L105)</f>
        <v/>
      </c>
      <c r="K105" s="409" t="str">
        <f>IF('B2'!M105="","",'B2'!M105)</f>
        <v/>
      </c>
      <c r="L105" s="410" t="str">
        <f>IF('B2'!N105="","",'B2'!N105)</f>
        <v/>
      </c>
      <c r="N105" s="768"/>
      <c r="O105" s="206"/>
    </row>
    <row r="106" spans="2:15" ht="20.100000000000001" customHeight="1" thickBot="1">
      <c r="B106" s="786" t="str">
        <f>IF('B2'!C106="","",'B2'!C106)</f>
        <v>-</v>
      </c>
      <c r="C106" s="787"/>
      <c r="D106" s="788"/>
      <c r="E106" s="787"/>
      <c r="F106" s="785"/>
      <c r="G106" s="416" t="str">
        <f>IF('B2'!H106="","",'B2'!H106)</f>
        <v/>
      </c>
      <c r="H106" s="417" t="str">
        <f>IF('B2'!I106="","",'B2'!I106)</f>
        <v/>
      </c>
      <c r="I106" s="418" t="str">
        <f>IF('B2'!K106="","",'B2'!K106)</f>
        <v/>
      </c>
      <c r="J106" s="419" t="str">
        <f>IF('B2'!L106="","",'B2'!L106)</f>
        <v/>
      </c>
      <c r="K106" s="419" t="str">
        <f>IF('B2'!M106="","",'B2'!M106)</f>
        <v/>
      </c>
      <c r="L106" s="420" t="str">
        <f>IF('B2'!N106="","",'B2'!N106)</f>
        <v/>
      </c>
      <c r="N106" s="768"/>
      <c r="O106" s="206"/>
    </row>
    <row r="107" spans="2:15" ht="20.100000000000001" customHeight="1">
      <c r="B107" s="793" t="s">
        <v>1731</v>
      </c>
      <c r="C107" s="434" t="s">
        <v>1745</v>
      </c>
      <c r="D107" s="435" t="s">
        <v>40</v>
      </c>
      <c r="E107" s="435" t="s">
        <v>1746</v>
      </c>
      <c r="F107" s="436" t="s">
        <v>1747</v>
      </c>
      <c r="G107" s="421"/>
      <c r="H107" s="422"/>
      <c r="I107" s="423" t="str">
        <f>IF('B2'!K107="","",'B2'!K107)</f>
        <v/>
      </c>
      <c r="J107" s="424" t="str">
        <f>IF('B2'!L107="","",'B2'!L107)</f>
        <v/>
      </c>
      <c r="K107" s="424" t="str">
        <f>IF('B2'!M107="","",'B2'!M107)</f>
        <v/>
      </c>
      <c r="L107" s="425" t="str">
        <f>IF('B2'!N107="","",'B2'!N107)</f>
        <v/>
      </c>
      <c r="N107" s="768"/>
      <c r="O107" s="206"/>
    </row>
    <row r="108" spans="2:15" ht="20.100000000000001" customHeight="1">
      <c r="B108" s="707"/>
      <c r="C108" s="431" t="str">
        <f>IF('B2'!D108="","",'B2'!D108)</f>
        <v/>
      </c>
      <c r="D108" s="432" t="str">
        <f>IF('B2'!E108="","",'B2'!E108)</f>
        <v/>
      </c>
      <c r="E108" s="432" t="str">
        <f>IF('B2'!F108="","",'B2'!F108)</f>
        <v/>
      </c>
      <c r="F108" s="433" t="str">
        <f>IF('B2'!G108="","",'B2'!G108)</f>
        <v/>
      </c>
      <c r="G108" s="401" t="str">
        <f>IF('B2'!H108="","",'B2'!H108)</f>
        <v/>
      </c>
      <c r="H108" s="402" t="str">
        <f>IF('B2'!I108="","",'B2'!I108)</f>
        <v/>
      </c>
      <c r="I108" s="403" t="str">
        <f>IF('B2'!K108="","",'B2'!K108)</f>
        <v/>
      </c>
      <c r="J108" s="404" t="str">
        <f>IF('B2'!L108="","",'B2'!L108)</f>
        <v/>
      </c>
      <c r="K108" s="404" t="str">
        <f>IF('B2'!M108="","",'B2'!M108)</f>
        <v/>
      </c>
      <c r="L108" s="405" t="str">
        <f>IF('B2'!N108="","",'B2'!N108)</f>
        <v/>
      </c>
      <c r="N108" s="768"/>
      <c r="O108" s="206"/>
    </row>
    <row r="109" spans="2:15" ht="20.100000000000001" customHeight="1">
      <c r="B109" s="428" t="s">
        <v>1591</v>
      </c>
      <c r="C109" s="769" t="str">
        <f>IF('B2'!D109="","",'B2'!D109)</f>
        <v/>
      </c>
      <c r="D109" s="769"/>
      <c r="E109" s="769"/>
      <c r="F109" s="770"/>
      <c r="G109" s="406" t="str">
        <f>IF('B2'!H109="","",'B2'!H109)</f>
        <v/>
      </c>
      <c r="H109" s="407" t="str">
        <f>IF('B2'!I109="","",'B2'!I109)</f>
        <v/>
      </c>
      <c r="I109" s="408" t="str">
        <f>IF('B2'!K109="","",'B2'!K109)</f>
        <v/>
      </c>
      <c r="J109" s="409" t="str">
        <f>IF('B2'!L109="","",'B2'!L109)</f>
        <v/>
      </c>
      <c r="K109" s="409" t="str">
        <f>IF('B2'!M109="","",'B2'!M109)</f>
        <v/>
      </c>
      <c r="L109" s="410" t="str">
        <f>IF('B2'!N109="","",'B2'!N109)</f>
        <v/>
      </c>
      <c r="N109" s="768"/>
      <c r="O109" s="206"/>
    </row>
    <row r="110" spans="2:15" ht="20.100000000000001" customHeight="1">
      <c r="B110" s="710"/>
      <c r="C110" s="711"/>
      <c r="D110" s="711"/>
      <c r="E110" s="712"/>
      <c r="F110" s="193" t="s">
        <v>1592</v>
      </c>
      <c r="G110" s="406" t="str">
        <f>IF('B2'!H110="","",'B2'!H110)</f>
        <v/>
      </c>
      <c r="H110" s="407" t="str">
        <f>IF('B2'!I110="","",'B2'!I110)</f>
        <v/>
      </c>
      <c r="I110" s="408" t="str">
        <f>IF('B2'!K110="","",'B2'!K110)</f>
        <v/>
      </c>
      <c r="J110" s="409" t="str">
        <f>IF('B2'!L110="","",'B2'!L110)</f>
        <v/>
      </c>
      <c r="K110" s="409" t="str">
        <f>IF('B2'!M110="","",'B2'!M110)</f>
        <v/>
      </c>
      <c r="L110" s="410" t="str">
        <f>IF('B2'!N110="","",'B2'!N110)</f>
        <v/>
      </c>
      <c r="N110" s="768"/>
      <c r="O110" s="206"/>
    </row>
    <row r="111" spans="2:15" ht="20.100000000000001" customHeight="1">
      <c r="B111" s="718" t="s">
        <v>1822</v>
      </c>
      <c r="C111" s="719"/>
      <c r="D111" s="719"/>
      <c r="E111" s="719"/>
      <c r="F111" s="771" t="str">
        <f>IF('B2'!G111="","",'B2'!G111)</f>
        <v/>
      </c>
      <c r="G111" s="406" t="str">
        <f>IF('B2'!H111="","",'B2'!H111)</f>
        <v/>
      </c>
      <c r="H111" s="407" t="str">
        <f>IF('B2'!I111="","",'B2'!I111)</f>
        <v/>
      </c>
      <c r="I111" s="408" t="str">
        <f>IF('B2'!K111="","",'B2'!K111)</f>
        <v/>
      </c>
      <c r="J111" s="409" t="str">
        <f>IF('B2'!L111="","",'B2'!L111)</f>
        <v/>
      </c>
      <c r="K111" s="409" t="str">
        <f>IF('B2'!M111="","",'B2'!M111)</f>
        <v/>
      </c>
      <c r="L111" s="410" t="str">
        <f>IF('B2'!N111="","",'B2'!N111)</f>
        <v/>
      </c>
      <c r="N111" s="768"/>
      <c r="O111" s="206"/>
    </row>
    <row r="112" spans="2:15" ht="20.100000000000001" customHeight="1">
      <c r="B112" s="773" t="str">
        <f>IF('B2'!C112="","-",'B2'!C112)</f>
        <v>-</v>
      </c>
      <c r="C112" s="774"/>
      <c r="D112" s="775"/>
      <c r="E112" s="775"/>
      <c r="F112" s="772"/>
      <c r="G112" s="406" t="str">
        <f>IF('B2'!H112="","",'B2'!H112)</f>
        <v/>
      </c>
      <c r="H112" s="407" t="str">
        <f>IF('B2'!I112="","",'B2'!I112)</f>
        <v/>
      </c>
      <c r="I112" s="408" t="str">
        <f>IF('B2'!K112="","",'B2'!K112)</f>
        <v/>
      </c>
      <c r="J112" s="409" t="str">
        <f>IF('B2'!L112="","",'B2'!L112)</f>
        <v/>
      </c>
      <c r="K112" s="409" t="str">
        <f>IF('B2'!M112="","",'B2'!M112)</f>
        <v/>
      </c>
      <c r="L112" s="410" t="str">
        <f>IF('B2'!N112="","",'B2'!N112)</f>
        <v/>
      </c>
      <c r="N112" s="768"/>
      <c r="O112" s="206"/>
    </row>
    <row r="113" spans="2:15" ht="20.100000000000001" customHeight="1">
      <c r="B113" s="776" t="s">
        <v>1937</v>
      </c>
      <c r="C113" s="777"/>
      <c r="D113" s="777"/>
      <c r="E113" s="777"/>
      <c r="F113" s="771" t="str">
        <f>IF('B2'!G113="","",'B2'!G113)</f>
        <v/>
      </c>
      <c r="G113" s="406" t="str">
        <f>IF('B2'!H113="","",'B2'!H113)</f>
        <v/>
      </c>
      <c r="H113" s="407" t="str">
        <f>IF('B2'!I113="","",'B2'!I113)</f>
        <v/>
      </c>
      <c r="I113" s="408" t="str">
        <f>IF('B2'!K113="","",'B2'!K113)</f>
        <v/>
      </c>
      <c r="J113" s="409" t="str">
        <f>IF('B2'!L113="","",'B2'!L113)</f>
        <v/>
      </c>
      <c r="K113" s="409" t="str">
        <f>IF('B2'!M113="","",'B2'!M113)</f>
        <v/>
      </c>
      <c r="L113" s="410" t="str">
        <f>IF('B2'!N113="","",'B2'!N113)</f>
        <v/>
      </c>
      <c r="N113" s="768"/>
      <c r="O113" s="206"/>
    </row>
    <row r="114" spans="2:15" ht="20.100000000000001" customHeight="1">
      <c r="B114" s="773" t="str">
        <f>IF('B2'!C114="","-",'B2'!C114)</f>
        <v>-</v>
      </c>
      <c r="C114" s="774"/>
      <c r="D114" s="775"/>
      <c r="E114" s="775"/>
      <c r="F114" s="772"/>
      <c r="G114" s="406" t="str">
        <f>IF('B2'!H114="","",'B2'!H114)</f>
        <v/>
      </c>
      <c r="H114" s="407" t="str">
        <f>IF('B2'!I114="","",'B2'!I114)</f>
        <v/>
      </c>
      <c r="I114" s="408" t="str">
        <f>IF('B2'!K114="","",'B2'!K114)</f>
        <v/>
      </c>
      <c r="J114" s="409" t="str">
        <f>IF('B2'!L114="","",'B2'!L114)</f>
        <v/>
      </c>
      <c r="K114" s="409" t="str">
        <f>IF('B2'!M114="","",'B2'!M114)</f>
        <v/>
      </c>
      <c r="L114" s="410" t="str">
        <f>IF('B2'!N114="","",'B2'!N114)</f>
        <v/>
      </c>
      <c r="N114" s="768"/>
      <c r="O114" s="206"/>
    </row>
    <row r="115" spans="2:15" ht="20.100000000000001" customHeight="1">
      <c r="B115" s="778" t="s">
        <v>1619</v>
      </c>
      <c r="C115" s="779"/>
      <c r="D115" s="780"/>
      <c r="E115" s="780"/>
      <c r="F115" s="771" t="str">
        <f>IF('B2'!G115="","",'B2'!G115)</f>
        <v/>
      </c>
      <c r="G115" s="406" t="str">
        <f>IF('B2'!H115="","",'B2'!H115)</f>
        <v/>
      </c>
      <c r="H115" s="407" t="str">
        <f>IF('B2'!I115="","",'B2'!I115)</f>
        <v/>
      </c>
      <c r="I115" s="408" t="str">
        <f>IF('B2'!K115="","",'B2'!K115)</f>
        <v/>
      </c>
      <c r="J115" s="409" t="str">
        <f>IF('B2'!L115="","",'B2'!L115)</f>
        <v/>
      </c>
      <c r="K115" s="409" t="str">
        <f>IF('B2'!M115="","",'B2'!M115)</f>
        <v/>
      </c>
      <c r="L115" s="410" t="str">
        <f>IF('B2'!N115="","",'B2'!N115)</f>
        <v/>
      </c>
      <c r="N115" s="768"/>
      <c r="O115" s="206"/>
    </row>
    <row r="116" spans="2:15" ht="20.100000000000001" customHeight="1">
      <c r="B116" s="781" t="str">
        <f>IF('B2'!C116="","-",'B2'!C116)</f>
        <v>-</v>
      </c>
      <c r="C116" s="782"/>
      <c r="D116" s="783"/>
      <c r="E116" s="783"/>
      <c r="F116" s="772"/>
      <c r="G116" s="406" t="str">
        <f>IF('B2'!H116="","",'B2'!H116)</f>
        <v/>
      </c>
      <c r="H116" s="407" t="str">
        <f>IF('B2'!I116="","",'B2'!I116)</f>
        <v/>
      </c>
      <c r="I116" s="408" t="str">
        <f>IF('B2'!K116="","",'B2'!K116)</f>
        <v/>
      </c>
      <c r="J116" s="409" t="str">
        <f>IF('B2'!L116="","",'B2'!L116)</f>
        <v/>
      </c>
      <c r="K116" s="409" t="str">
        <f>IF('B2'!M116="","",'B2'!M116)</f>
        <v/>
      </c>
      <c r="L116" s="410" t="str">
        <f>IF('B2'!N116="","",'B2'!N116)</f>
        <v/>
      </c>
      <c r="N116" s="768"/>
      <c r="O116" s="206"/>
    </row>
    <row r="117" spans="2:15" ht="20.100000000000001" customHeight="1">
      <c r="B117" s="776" t="s">
        <v>1617</v>
      </c>
      <c r="C117" s="777"/>
      <c r="D117" s="777"/>
      <c r="E117" s="784"/>
      <c r="F117" s="771" t="str">
        <f>IF('B2'!G117="","",'B2'!G117)</f>
        <v/>
      </c>
      <c r="G117" s="406" t="str">
        <f>IF('B2'!H117="","",'B2'!H117)</f>
        <v/>
      </c>
      <c r="H117" s="407" t="str">
        <f>IF('B2'!I117="","",'B2'!I117)</f>
        <v/>
      </c>
      <c r="I117" s="408" t="str">
        <f>IF('B2'!K117="","",'B2'!K117)</f>
        <v/>
      </c>
      <c r="J117" s="409" t="str">
        <f>IF('B2'!L117="","",'B2'!L117)</f>
        <v/>
      </c>
      <c r="K117" s="409" t="str">
        <f>IF('B2'!M117="","",'B2'!M117)</f>
        <v/>
      </c>
      <c r="L117" s="410" t="str">
        <f>IF('B2'!N117="","",'B2'!N117)</f>
        <v/>
      </c>
      <c r="N117" s="768"/>
      <c r="O117" s="206"/>
    </row>
    <row r="118" spans="2:15" ht="20.100000000000001" customHeight="1">
      <c r="B118" s="781" t="str">
        <f>IF('B2'!C118="","-",'B2'!C118)</f>
        <v>-</v>
      </c>
      <c r="C118" s="782"/>
      <c r="D118" s="783"/>
      <c r="E118" s="783"/>
      <c r="F118" s="772"/>
      <c r="G118" s="406" t="str">
        <f>IF('B2'!H118="","",'B2'!H118)</f>
        <v/>
      </c>
      <c r="H118" s="407" t="str">
        <f>IF('B2'!I118="","",'B2'!I118)</f>
        <v/>
      </c>
      <c r="I118" s="408" t="str">
        <f>IF('B2'!K118="","",'B2'!K118)</f>
        <v/>
      </c>
      <c r="J118" s="409" t="str">
        <f>IF('B2'!L118="","",'B2'!L118)</f>
        <v/>
      </c>
      <c r="K118" s="409" t="str">
        <f>IF('B2'!M118="","",'B2'!M118)</f>
        <v/>
      </c>
      <c r="L118" s="410" t="str">
        <f>IF('B2'!N118="","",'B2'!N118)</f>
        <v/>
      </c>
      <c r="N118" s="768"/>
      <c r="O118" s="206"/>
    </row>
    <row r="119" spans="2:15" ht="20.100000000000001" customHeight="1">
      <c r="B119" s="776" t="s">
        <v>1593</v>
      </c>
      <c r="C119" s="777"/>
      <c r="D119" s="777"/>
      <c r="E119" s="784"/>
      <c r="F119" s="771" t="str">
        <f>IF('B2'!G119="","",'B2'!G119)</f>
        <v/>
      </c>
      <c r="G119" s="406" t="str">
        <f>IF('B2'!H119="","",'B2'!H119)</f>
        <v/>
      </c>
      <c r="H119" s="407" t="str">
        <f>IF('B2'!I119="","",'B2'!I119)</f>
        <v/>
      </c>
      <c r="I119" s="408" t="str">
        <f>IF('B2'!K119="","",'B2'!K119)</f>
        <v/>
      </c>
      <c r="J119" s="409" t="str">
        <f>IF('B2'!L119="","",'B2'!L119)</f>
        <v/>
      </c>
      <c r="K119" s="409" t="str">
        <f>IF('B2'!M119="","",'B2'!M119)</f>
        <v/>
      </c>
      <c r="L119" s="410" t="str">
        <f>IF('B2'!N119="","",'B2'!N119)</f>
        <v/>
      </c>
      <c r="N119" s="768"/>
      <c r="O119" s="206"/>
    </row>
    <row r="120" spans="2:15" ht="20.100000000000001" customHeight="1" thickBot="1">
      <c r="B120" s="795" t="str">
        <f>IF('B2'!C120="","",'B2'!C120)</f>
        <v>-</v>
      </c>
      <c r="C120" s="796"/>
      <c r="D120" s="797"/>
      <c r="E120" s="796"/>
      <c r="F120" s="794"/>
      <c r="G120" s="411" t="str">
        <f>IF('B2'!H120="","",'B2'!H120)</f>
        <v/>
      </c>
      <c r="H120" s="412" t="str">
        <f>IF('B2'!I120="","",'B2'!I120)</f>
        <v/>
      </c>
      <c r="I120" s="413" t="str">
        <f>IF('B2'!K120="","",'B2'!K120)</f>
        <v/>
      </c>
      <c r="J120" s="414" t="str">
        <f>IF('B2'!L120="","",'B2'!L120)</f>
        <v/>
      </c>
      <c r="K120" s="414" t="str">
        <f>IF('B2'!M120="","",'B2'!M120)</f>
        <v/>
      </c>
      <c r="L120" s="415" t="str">
        <f>IF('B2'!N120="","",'B2'!N120)</f>
        <v/>
      </c>
      <c r="N120" s="768"/>
      <c r="O120" s="206"/>
    </row>
    <row r="121" spans="2:15" ht="20.100000000000001" customHeight="1" thickTop="1">
      <c r="B121" s="706" t="s">
        <v>1823</v>
      </c>
      <c r="C121" s="429" t="s">
        <v>1745</v>
      </c>
      <c r="D121" s="188" t="s">
        <v>40</v>
      </c>
      <c r="E121" s="188" t="s">
        <v>1746</v>
      </c>
      <c r="F121" s="430" t="s">
        <v>1747</v>
      </c>
      <c r="G121" s="396"/>
      <c r="H121" s="397"/>
      <c r="I121" s="398" t="str">
        <f>IF('B2'!K121="","",'B2'!K121)</f>
        <v/>
      </c>
      <c r="J121" s="399" t="str">
        <f>IF('B2'!L121="","",'B2'!L121)</f>
        <v/>
      </c>
      <c r="K121" s="399" t="str">
        <f>IF('B2'!M121="","",'B2'!M121)</f>
        <v/>
      </c>
      <c r="L121" s="400" t="str">
        <f>IF('B2'!N121="","",'B2'!N121)</f>
        <v/>
      </c>
      <c r="N121" s="768"/>
      <c r="O121" s="206"/>
    </row>
    <row r="122" spans="2:15" ht="20.100000000000001" customHeight="1">
      <c r="B122" s="707"/>
      <c r="C122" s="431" t="str">
        <f>IF('B2'!D122="","",'B2'!D122)</f>
        <v/>
      </c>
      <c r="D122" s="432" t="str">
        <f>IF('B2'!E122="","",'B2'!E122)</f>
        <v/>
      </c>
      <c r="E122" s="432" t="str">
        <f>IF('B2'!F122="","",'B2'!F122)</f>
        <v/>
      </c>
      <c r="F122" s="433" t="str">
        <f>IF('B2'!G122="","",'B2'!G122)</f>
        <v/>
      </c>
      <c r="G122" s="401" t="str">
        <f>IF('B2'!H122="","",'B2'!H122)</f>
        <v/>
      </c>
      <c r="H122" s="402" t="str">
        <f>IF('B2'!I122="","",'B2'!I122)</f>
        <v/>
      </c>
      <c r="I122" s="403" t="str">
        <f>IF('B2'!K122="","",'B2'!K122)</f>
        <v/>
      </c>
      <c r="J122" s="404" t="str">
        <f>IF('B2'!L122="","",'B2'!L122)</f>
        <v/>
      </c>
      <c r="K122" s="404" t="str">
        <f>IF('B2'!M122="","",'B2'!M122)</f>
        <v/>
      </c>
      <c r="L122" s="405" t="str">
        <f>IF('B2'!N122="","",'B2'!N122)</f>
        <v/>
      </c>
      <c r="N122" s="768"/>
      <c r="O122" s="206"/>
    </row>
    <row r="123" spans="2:15" ht="20.100000000000001" customHeight="1">
      <c r="B123" s="428" t="s">
        <v>1591</v>
      </c>
      <c r="C123" s="769" t="str">
        <f>IF('B2'!D123="","",'B2'!D123)</f>
        <v/>
      </c>
      <c r="D123" s="769"/>
      <c r="E123" s="769"/>
      <c r="F123" s="770"/>
      <c r="G123" s="406" t="str">
        <f>IF('B2'!H123="","",'B2'!H123)</f>
        <v/>
      </c>
      <c r="H123" s="407" t="str">
        <f>IF('B2'!I123="","",'B2'!I123)</f>
        <v/>
      </c>
      <c r="I123" s="408" t="str">
        <f>IF('B2'!K123="","",'B2'!K123)</f>
        <v/>
      </c>
      <c r="J123" s="409" t="str">
        <f>IF('B2'!L123="","",'B2'!L123)</f>
        <v/>
      </c>
      <c r="K123" s="409" t="str">
        <f>IF('B2'!M123="","",'B2'!M123)</f>
        <v/>
      </c>
      <c r="L123" s="410" t="str">
        <f>IF('B2'!N123="","",'B2'!N123)</f>
        <v/>
      </c>
      <c r="N123" s="768"/>
      <c r="O123" s="206"/>
    </row>
    <row r="124" spans="2:15" ht="20.100000000000001" customHeight="1">
      <c r="B124" s="710"/>
      <c r="C124" s="711"/>
      <c r="D124" s="711"/>
      <c r="E124" s="712"/>
      <c r="F124" s="193" t="s">
        <v>1592</v>
      </c>
      <c r="G124" s="406" t="str">
        <f>IF('B2'!H124="","",'B2'!H124)</f>
        <v/>
      </c>
      <c r="H124" s="407" t="str">
        <f>IF('B2'!I124="","",'B2'!I124)</f>
        <v/>
      </c>
      <c r="I124" s="408" t="str">
        <f>IF('B2'!K124="","",'B2'!K124)</f>
        <v/>
      </c>
      <c r="J124" s="409" t="str">
        <f>IF('B2'!L124="","",'B2'!L124)</f>
        <v/>
      </c>
      <c r="K124" s="409" t="str">
        <f>IF('B2'!M124="","",'B2'!M124)</f>
        <v/>
      </c>
      <c r="L124" s="410" t="str">
        <f>IF('B2'!N124="","",'B2'!N124)</f>
        <v/>
      </c>
      <c r="N124" s="768"/>
      <c r="O124" s="206"/>
    </row>
    <row r="125" spans="2:15" ht="20.100000000000001" customHeight="1">
      <c r="B125" s="718" t="s">
        <v>1822</v>
      </c>
      <c r="C125" s="719"/>
      <c r="D125" s="719"/>
      <c r="E125" s="719"/>
      <c r="F125" s="771" t="str">
        <f>IF('B2'!G125="","",'B2'!G125)</f>
        <v/>
      </c>
      <c r="G125" s="406" t="str">
        <f>IF('B2'!H125="","",'B2'!H125)</f>
        <v/>
      </c>
      <c r="H125" s="407" t="str">
        <f>IF('B2'!I125="","",'B2'!I125)</f>
        <v/>
      </c>
      <c r="I125" s="408" t="str">
        <f>IF('B2'!K125="","",'B2'!K125)</f>
        <v/>
      </c>
      <c r="J125" s="409" t="str">
        <f>IF('B2'!L125="","",'B2'!L125)</f>
        <v/>
      </c>
      <c r="K125" s="409" t="str">
        <f>IF('B2'!M125="","",'B2'!M125)</f>
        <v/>
      </c>
      <c r="L125" s="410" t="str">
        <f>IF('B2'!N125="","",'B2'!N125)</f>
        <v/>
      </c>
      <c r="N125" s="768"/>
      <c r="O125" s="206"/>
    </row>
    <row r="126" spans="2:15" ht="20.100000000000001" customHeight="1">
      <c r="B126" s="773" t="str">
        <f>IF('B2'!C126="","-",'B2'!C126)</f>
        <v>-</v>
      </c>
      <c r="C126" s="774"/>
      <c r="D126" s="775"/>
      <c r="E126" s="775"/>
      <c r="F126" s="772"/>
      <c r="G126" s="406" t="str">
        <f>IF('B2'!H126="","",'B2'!H126)</f>
        <v/>
      </c>
      <c r="H126" s="407" t="str">
        <f>IF('B2'!I126="","",'B2'!I126)</f>
        <v/>
      </c>
      <c r="I126" s="408" t="str">
        <f>IF('B2'!K126="","",'B2'!K126)</f>
        <v/>
      </c>
      <c r="J126" s="409" t="str">
        <f>IF('B2'!L126="","",'B2'!L126)</f>
        <v/>
      </c>
      <c r="K126" s="409" t="str">
        <f>IF('B2'!M126="","",'B2'!M126)</f>
        <v/>
      </c>
      <c r="L126" s="410" t="str">
        <f>IF('B2'!N126="","",'B2'!N126)</f>
        <v/>
      </c>
      <c r="N126" s="768"/>
      <c r="O126" s="206"/>
    </row>
    <row r="127" spans="2:15" ht="20.100000000000001" customHeight="1">
      <c r="B127" s="776" t="s">
        <v>1937</v>
      </c>
      <c r="C127" s="777"/>
      <c r="D127" s="777"/>
      <c r="E127" s="777"/>
      <c r="F127" s="771" t="str">
        <f>IF('B2'!G127="","",'B2'!G127)</f>
        <v/>
      </c>
      <c r="G127" s="406" t="str">
        <f>IF('B2'!H127="","",'B2'!H127)</f>
        <v/>
      </c>
      <c r="H127" s="407" t="str">
        <f>IF('B2'!I127="","",'B2'!I127)</f>
        <v/>
      </c>
      <c r="I127" s="408" t="str">
        <f>IF('B2'!K127="","",'B2'!K127)</f>
        <v/>
      </c>
      <c r="J127" s="409" t="str">
        <f>IF('B2'!L127="","",'B2'!L127)</f>
        <v/>
      </c>
      <c r="K127" s="409" t="str">
        <f>IF('B2'!M127="","",'B2'!M127)</f>
        <v/>
      </c>
      <c r="L127" s="410" t="str">
        <f>IF('B2'!N127="","",'B2'!N127)</f>
        <v/>
      </c>
      <c r="N127" s="768"/>
      <c r="O127" s="206"/>
    </row>
    <row r="128" spans="2:15" ht="20.100000000000001" customHeight="1">
      <c r="B128" s="773" t="str">
        <f>IF('B2'!C128="","-",'B2'!C128)</f>
        <v>-</v>
      </c>
      <c r="C128" s="774"/>
      <c r="D128" s="775"/>
      <c r="E128" s="775"/>
      <c r="F128" s="772"/>
      <c r="G128" s="406" t="str">
        <f>IF('B2'!H128="","",'B2'!H128)</f>
        <v/>
      </c>
      <c r="H128" s="407" t="str">
        <f>IF('B2'!I128="","",'B2'!I128)</f>
        <v/>
      </c>
      <c r="I128" s="408" t="str">
        <f>IF('B2'!K128="","",'B2'!K128)</f>
        <v/>
      </c>
      <c r="J128" s="409" t="str">
        <f>IF('B2'!L128="","",'B2'!L128)</f>
        <v/>
      </c>
      <c r="K128" s="409" t="str">
        <f>IF('B2'!M128="","",'B2'!M128)</f>
        <v/>
      </c>
      <c r="L128" s="410" t="str">
        <f>IF('B2'!N128="","",'B2'!N128)</f>
        <v/>
      </c>
      <c r="N128" s="768"/>
      <c r="O128" s="206"/>
    </row>
    <row r="129" spans="2:15" ht="20.100000000000001" customHeight="1">
      <c r="B129" s="778" t="s">
        <v>1619</v>
      </c>
      <c r="C129" s="779"/>
      <c r="D129" s="780"/>
      <c r="E129" s="780"/>
      <c r="F129" s="771" t="str">
        <f>IF('B2'!G129="","",'B2'!G129)</f>
        <v/>
      </c>
      <c r="G129" s="406" t="str">
        <f>IF('B2'!H129="","",'B2'!H129)</f>
        <v/>
      </c>
      <c r="H129" s="407" t="str">
        <f>IF('B2'!I129="","",'B2'!I129)</f>
        <v/>
      </c>
      <c r="I129" s="408" t="str">
        <f>IF('B2'!K129="","",'B2'!K129)</f>
        <v/>
      </c>
      <c r="J129" s="409" t="str">
        <f>IF('B2'!L129="","",'B2'!L129)</f>
        <v/>
      </c>
      <c r="K129" s="409" t="str">
        <f>IF('B2'!M129="","",'B2'!M129)</f>
        <v/>
      </c>
      <c r="L129" s="410" t="str">
        <f>IF('B2'!N129="","",'B2'!N129)</f>
        <v/>
      </c>
      <c r="N129" s="768"/>
      <c r="O129" s="206"/>
    </row>
    <row r="130" spans="2:15" ht="20.100000000000001" customHeight="1">
      <c r="B130" s="781" t="str">
        <f>IF('B2'!C130="","-",'B2'!C130)</f>
        <v>-</v>
      </c>
      <c r="C130" s="782"/>
      <c r="D130" s="783"/>
      <c r="E130" s="783"/>
      <c r="F130" s="772"/>
      <c r="G130" s="406" t="str">
        <f>IF('B2'!H130="","",'B2'!H130)</f>
        <v/>
      </c>
      <c r="H130" s="407" t="str">
        <f>IF('B2'!I130="","",'B2'!I130)</f>
        <v/>
      </c>
      <c r="I130" s="408" t="str">
        <f>IF('B2'!K130="","",'B2'!K130)</f>
        <v/>
      </c>
      <c r="J130" s="409" t="str">
        <f>IF('B2'!L130="","",'B2'!L130)</f>
        <v/>
      </c>
      <c r="K130" s="409" t="str">
        <f>IF('B2'!M130="","",'B2'!M130)</f>
        <v/>
      </c>
      <c r="L130" s="410" t="str">
        <f>IF('B2'!N130="","",'B2'!N130)</f>
        <v/>
      </c>
      <c r="N130" s="768"/>
      <c r="O130" s="206"/>
    </row>
    <row r="131" spans="2:15" ht="20.100000000000001" customHeight="1">
      <c r="B131" s="776" t="s">
        <v>1617</v>
      </c>
      <c r="C131" s="777"/>
      <c r="D131" s="777"/>
      <c r="E131" s="784"/>
      <c r="F131" s="771" t="str">
        <f>IF('B2'!G131="","",'B2'!G131)</f>
        <v/>
      </c>
      <c r="G131" s="406" t="str">
        <f>IF('B2'!H131="","",'B2'!H131)</f>
        <v/>
      </c>
      <c r="H131" s="407" t="str">
        <f>IF('B2'!I131="","",'B2'!I131)</f>
        <v/>
      </c>
      <c r="I131" s="408" t="str">
        <f>IF('B2'!K131="","",'B2'!K131)</f>
        <v/>
      </c>
      <c r="J131" s="409" t="str">
        <f>IF('B2'!L131="","",'B2'!L131)</f>
        <v/>
      </c>
      <c r="K131" s="409" t="str">
        <f>IF('B2'!M131="","",'B2'!M131)</f>
        <v/>
      </c>
      <c r="L131" s="410" t="str">
        <f>IF('B2'!N131="","",'B2'!N131)</f>
        <v/>
      </c>
      <c r="N131" s="768"/>
      <c r="O131" s="206"/>
    </row>
    <row r="132" spans="2:15" ht="20.100000000000001" customHeight="1">
      <c r="B132" s="781" t="str">
        <f>IF('B2'!C132="","-",'B2'!C132)</f>
        <v>-</v>
      </c>
      <c r="C132" s="782"/>
      <c r="D132" s="783"/>
      <c r="E132" s="783"/>
      <c r="F132" s="772"/>
      <c r="G132" s="406" t="str">
        <f>IF('B2'!H132="","",'B2'!H132)</f>
        <v/>
      </c>
      <c r="H132" s="407" t="str">
        <f>IF('B2'!I132="","",'B2'!I132)</f>
        <v/>
      </c>
      <c r="I132" s="408" t="str">
        <f>IF('B2'!K132="","",'B2'!K132)</f>
        <v/>
      </c>
      <c r="J132" s="409" t="str">
        <f>IF('B2'!L132="","",'B2'!L132)</f>
        <v/>
      </c>
      <c r="K132" s="409" t="str">
        <f>IF('B2'!M132="","",'B2'!M132)</f>
        <v/>
      </c>
      <c r="L132" s="410" t="str">
        <f>IF('B2'!N132="","",'B2'!N132)</f>
        <v/>
      </c>
      <c r="N132" s="768"/>
      <c r="O132" s="206"/>
    </row>
    <row r="133" spans="2:15" ht="20.100000000000001" customHeight="1">
      <c r="B133" s="776" t="s">
        <v>1593</v>
      </c>
      <c r="C133" s="777"/>
      <c r="D133" s="777"/>
      <c r="E133" s="784"/>
      <c r="F133" s="771" t="str">
        <f>IF('B2'!G133="","",'B2'!G133)</f>
        <v/>
      </c>
      <c r="G133" s="406" t="str">
        <f>IF('B2'!H133="","",'B2'!H133)</f>
        <v/>
      </c>
      <c r="H133" s="407" t="str">
        <f>IF('B2'!I133="","",'B2'!I133)</f>
        <v/>
      </c>
      <c r="I133" s="408" t="str">
        <f>IF('B2'!K133="","",'B2'!K133)</f>
        <v/>
      </c>
      <c r="J133" s="409" t="str">
        <f>IF('B2'!L133="","",'B2'!L133)</f>
        <v/>
      </c>
      <c r="K133" s="409" t="str">
        <f>IF('B2'!M133="","",'B2'!M133)</f>
        <v/>
      </c>
      <c r="L133" s="410" t="str">
        <f>IF('B2'!N133="","",'B2'!N133)</f>
        <v/>
      </c>
      <c r="N133" s="768"/>
      <c r="O133" s="206"/>
    </row>
    <row r="134" spans="2:15" ht="20.100000000000001" customHeight="1" thickBot="1">
      <c r="B134" s="795" t="str">
        <f>IF('B2'!C134="","",'B2'!C134)</f>
        <v>-</v>
      </c>
      <c r="C134" s="796"/>
      <c r="D134" s="797"/>
      <c r="E134" s="796"/>
      <c r="F134" s="794"/>
      <c r="G134" s="411" t="str">
        <f>IF('B2'!H134="","",'B2'!H134)</f>
        <v/>
      </c>
      <c r="H134" s="412" t="str">
        <f>IF('B2'!I134="","",'B2'!I134)</f>
        <v/>
      </c>
      <c r="I134" s="413" t="str">
        <f>IF('B2'!K134="","",'B2'!K134)</f>
        <v/>
      </c>
      <c r="J134" s="414" t="str">
        <f>IF('B2'!L134="","",'B2'!L134)</f>
        <v/>
      </c>
      <c r="K134" s="414" t="str">
        <f>IF('B2'!M134="","",'B2'!M134)</f>
        <v/>
      </c>
      <c r="L134" s="415" t="str">
        <f>IF('B2'!N134="","",'B2'!N134)</f>
        <v/>
      </c>
      <c r="N134" s="768"/>
      <c r="O134" s="206"/>
    </row>
    <row r="135" spans="2:15" ht="20.100000000000001" customHeight="1" thickTop="1">
      <c r="B135" s="706" t="s">
        <v>1732</v>
      </c>
      <c r="C135" s="429" t="s">
        <v>1745</v>
      </c>
      <c r="D135" s="188" t="s">
        <v>40</v>
      </c>
      <c r="E135" s="188" t="s">
        <v>1746</v>
      </c>
      <c r="F135" s="430" t="s">
        <v>1747</v>
      </c>
      <c r="G135" s="396"/>
      <c r="H135" s="397"/>
      <c r="I135" s="398" t="str">
        <f>IF('B2'!K135="","",'B2'!K135)</f>
        <v/>
      </c>
      <c r="J135" s="399" t="str">
        <f>IF('B2'!L135="","",'B2'!L135)</f>
        <v/>
      </c>
      <c r="K135" s="399" t="str">
        <f>IF('B2'!M135="","",'B2'!M135)</f>
        <v/>
      </c>
      <c r="L135" s="400" t="str">
        <f>IF('B2'!N135="","",'B2'!N135)</f>
        <v/>
      </c>
      <c r="N135" s="768"/>
      <c r="O135" s="206"/>
    </row>
    <row r="136" spans="2:15" ht="20.100000000000001" customHeight="1">
      <c r="B136" s="707"/>
      <c r="C136" s="431" t="str">
        <f>IF('B2'!D136="","",'B2'!D136)</f>
        <v/>
      </c>
      <c r="D136" s="432" t="str">
        <f>IF('B2'!E136="","",'B2'!E136)</f>
        <v/>
      </c>
      <c r="E136" s="432" t="str">
        <f>IF('B2'!F136="","",'B2'!F136)</f>
        <v/>
      </c>
      <c r="F136" s="433" t="str">
        <f>IF('B2'!G136="","",'B2'!G136)</f>
        <v/>
      </c>
      <c r="G136" s="401" t="str">
        <f>IF('B2'!H136="","",'B2'!H136)</f>
        <v/>
      </c>
      <c r="H136" s="402" t="str">
        <f>IF('B2'!I136="","",'B2'!I136)</f>
        <v/>
      </c>
      <c r="I136" s="403" t="str">
        <f>IF('B2'!K136="","",'B2'!K136)</f>
        <v/>
      </c>
      <c r="J136" s="404" t="str">
        <f>IF('B2'!L136="","",'B2'!L136)</f>
        <v/>
      </c>
      <c r="K136" s="404" t="str">
        <f>IF('B2'!M136="","",'B2'!M136)</f>
        <v/>
      </c>
      <c r="L136" s="405" t="str">
        <f>IF('B2'!N136="","",'B2'!N136)</f>
        <v/>
      </c>
      <c r="N136" s="768"/>
      <c r="O136" s="206"/>
    </row>
    <row r="137" spans="2:15" ht="20.100000000000001" customHeight="1">
      <c r="B137" s="428" t="s">
        <v>1591</v>
      </c>
      <c r="C137" s="769" t="str">
        <f>IF('B2'!D137="","",'B2'!D137)</f>
        <v/>
      </c>
      <c r="D137" s="769"/>
      <c r="E137" s="769"/>
      <c r="F137" s="770"/>
      <c r="G137" s="406" t="str">
        <f>IF('B2'!H137="","",'B2'!H137)</f>
        <v/>
      </c>
      <c r="H137" s="407" t="str">
        <f>IF('B2'!I137="","",'B2'!I137)</f>
        <v/>
      </c>
      <c r="I137" s="408" t="str">
        <f>IF('B2'!K137="","",'B2'!K137)</f>
        <v/>
      </c>
      <c r="J137" s="409" t="str">
        <f>IF('B2'!L137="","",'B2'!L137)</f>
        <v/>
      </c>
      <c r="K137" s="409" t="str">
        <f>IF('B2'!M137="","",'B2'!M137)</f>
        <v/>
      </c>
      <c r="L137" s="410" t="str">
        <f>IF('B2'!N137="","",'B2'!N137)</f>
        <v/>
      </c>
      <c r="N137" s="768"/>
      <c r="O137" s="206"/>
    </row>
    <row r="138" spans="2:15" ht="20.100000000000001" customHeight="1">
      <c r="B138" s="710"/>
      <c r="C138" s="711"/>
      <c r="D138" s="711"/>
      <c r="E138" s="712"/>
      <c r="F138" s="193" t="s">
        <v>1592</v>
      </c>
      <c r="G138" s="406" t="str">
        <f>IF('B2'!H138="","",'B2'!H138)</f>
        <v/>
      </c>
      <c r="H138" s="407" t="str">
        <f>IF('B2'!I138="","",'B2'!I138)</f>
        <v/>
      </c>
      <c r="I138" s="408" t="str">
        <f>IF('B2'!K138="","",'B2'!K138)</f>
        <v/>
      </c>
      <c r="J138" s="409" t="str">
        <f>IF('B2'!L138="","",'B2'!L138)</f>
        <v/>
      </c>
      <c r="K138" s="409" t="str">
        <f>IF('B2'!M138="","",'B2'!M138)</f>
        <v/>
      </c>
      <c r="L138" s="410" t="str">
        <f>IF('B2'!N138="","",'B2'!N138)</f>
        <v/>
      </c>
      <c r="N138" s="768"/>
      <c r="O138" s="206"/>
    </row>
    <row r="139" spans="2:15" ht="20.100000000000001" customHeight="1">
      <c r="B139" s="718" t="s">
        <v>1822</v>
      </c>
      <c r="C139" s="719"/>
      <c r="D139" s="719"/>
      <c r="E139" s="719"/>
      <c r="F139" s="771" t="str">
        <f>IF('B2'!G139="","",'B2'!G139)</f>
        <v/>
      </c>
      <c r="G139" s="406" t="str">
        <f>IF('B2'!H139="","",'B2'!H139)</f>
        <v/>
      </c>
      <c r="H139" s="407" t="str">
        <f>IF('B2'!I139="","",'B2'!I139)</f>
        <v/>
      </c>
      <c r="I139" s="408" t="str">
        <f>IF('B2'!K139="","",'B2'!K139)</f>
        <v/>
      </c>
      <c r="J139" s="409" t="str">
        <f>IF('B2'!L139="","",'B2'!L139)</f>
        <v/>
      </c>
      <c r="K139" s="409" t="str">
        <f>IF('B2'!M139="","",'B2'!M139)</f>
        <v/>
      </c>
      <c r="L139" s="410" t="str">
        <f>IF('B2'!N139="","",'B2'!N139)</f>
        <v/>
      </c>
      <c r="N139" s="768"/>
      <c r="O139" s="206"/>
    </row>
    <row r="140" spans="2:15" ht="20.100000000000001" customHeight="1">
      <c r="B140" s="773" t="str">
        <f>IF('B2'!C140="","-",'B2'!C140)</f>
        <v>-</v>
      </c>
      <c r="C140" s="774"/>
      <c r="D140" s="775"/>
      <c r="E140" s="775"/>
      <c r="F140" s="772"/>
      <c r="G140" s="406" t="str">
        <f>IF('B2'!H140="","",'B2'!H140)</f>
        <v/>
      </c>
      <c r="H140" s="407" t="str">
        <f>IF('B2'!I140="","",'B2'!I140)</f>
        <v/>
      </c>
      <c r="I140" s="408" t="str">
        <f>IF('B2'!K140="","",'B2'!K140)</f>
        <v/>
      </c>
      <c r="J140" s="409" t="str">
        <f>IF('B2'!L140="","",'B2'!L140)</f>
        <v/>
      </c>
      <c r="K140" s="409" t="str">
        <f>IF('B2'!M140="","",'B2'!M140)</f>
        <v/>
      </c>
      <c r="L140" s="410" t="str">
        <f>IF('B2'!N140="","",'B2'!N140)</f>
        <v/>
      </c>
      <c r="N140" s="768"/>
      <c r="O140" s="206"/>
    </row>
    <row r="141" spans="2:15" ht="20.100000000000001" customHeight="1">
      <c r="B141" s="776" t="s">
        <v>1937</v>
      </c>
      <c r="C141" s="777"/>
      <c r="D141" s="777"/>
      <c r="E141" s="777"/>
      <c r="F141" s="771" t="str">
        <f>IF('B2'!G141="","",'B2'!G141)</f>
        <v/>
      </c>
      <c r="G141" s="406" t="str">
        <f>IF('B2'!H141="","",'B2'!H141)</f>
        <v/>
      </c>
      <c r="H141" s="407" t="str">
        <f>IF('B2'!I141="","",'B2'!I141)</f>
        <v/>
      </c>
      <c r="I141" s="408" t="str">
        <f>IF('B2'!K141="","",'B2'!K141)</f>
        <v/>
      </c>
      <c r="J141" s="409" t="str">
        <f>IF('B2'!L141="","",'B2'!L141)</f>
        <v/>
      </c>
      <c r="K141" s="409" t="str">
        <f>IF('B2'!M141="","",'B2'!M141)</f>
        <v/>
      </c>
      <c r="L141" s="410" t="str">
        <f>IF('B2'!N141="","",'B2'!N141)</f>
        <v/>
      </c>
      <c r="N141" s="768"/>
      <c r="O141" s="206"/>
    </row>
    <row r="142" spans="2:15" ht="20.100000000000001" customHeight="1">
      <c r="B142" s="773" t="str">
        <f>IF('B2'!C142="","-",'B2'!C142)</f>
        <v>-</v>
      </c>
      <c r="C142" s="774"/>
      <c r="D142" s="775"/>
      <c r="E142" s="775"/>
      <c r="F142" s="772"/>
      <c r="G142" s="406" t="str">
        <f>IF('B2'!H142="","",'B2'!H142)</f>
        <v/>
      </c>
      <c r="H142" s="407" t="str">
        <f>IF('B2'!I142="","",'B2'!I142)</f>
        <v/>
      </c>
      <c r="I142" s="408" t="str">
        <f>IF('B2'!K142="","",'B2'!K142)</f>
        <v/>
      </c>
      <c r="J142" s="409" t="str">
        <f>IF('B2'!L142="","",'B2'!L142)</f>
        <v/>
      </c>
      <c r="K142" s="409" t="str">
        <f>IF('B2'!M142="","",'B2'!M142)</f>
        <v/>
      </c>
      <c r="L142" s="410" t="str">
        <f>IF('B2'!N142="","",'B2'!N142)</f>
        <v/>
      </c>
      <c r="N142" s="768"/>
      <c r="O142" s="206"/>
    </row>
    <row r="143" spans="2:15" ht="20.100000000000001" customHeight="1">
      <c r="B143" s="778" t="s">
        <v>1619</v>
      </c>
      <c r="C143" s="779"/>
      <c r="D143" s="780"/>
      <c r="E143" s="780"/>
      <c r="F143" s="771" t="str">
        <f>IF('B2'!G143="","",'B2'!G143)</f>
        <v/>
      </c>
      <c r="G143" s="406" t="str">
        <f>IF('B2'!H143="","",'B2'!H143)</f>
        <v/>
      </c>
      <c r="H143" s="407" t="str">
        <f>IF('B2'!I143="","",'B2'!I143)</f>
        <v/>
      </c>
      <c r="I143" s="408" t="str">
        <f>IF('B2'!K143="","",'B2'!K143)</f>
        <v/>
      </c>
      <c r="J143" s="409" t="str">
        <f>IF('B2'!L143="","",'B2'!L143)</f>
        <v/>
      </c>
      <c r="K143" s="409" t="str">
        <f>IF('B2'!M143="","",'B2'!M143)</f>
        <v/>
      </c>
      <c r="L143" s="410" t="str">
        <f>IF('B2'!N143="","",'B2'!N143)</f>
        <v/>
      </c>
      <c r="N143" s="768"/>
      <c r="O143" s="206"/>
    </row>
    <row r="144" spans="2:15" ht="20.100000000000001" customHeight="1">
      <c r="B144" s="781" t="str">
        <f>IF('B2'!C144="","-",'B2'!C144)</f>
        <v>-</v>
      </c>
      <c r="C144" s="782"/>
      <c r="D144" s="783"/>
      <c r="E144" s="783"/>
      <c r="F144" s="772"/>
      <c r="G144" s="406" t="str">
        <f>IF('B2'!H144="","",'B2'!H144)</f>
        <v/>
      </c>
      <c r="H144" s="407" t="str">
        <f>IF('B2'!I144="","",'B2'!I144)</f>
        <v/>
      </c>
      <c r="I144" s="408" t="str">
        <f>IF('B2'!K144="","",'B2'!K144)</f>
        <v/>
      </c>
      <c r="J144" s="409" t="str">
        <f>IF('B2'!L144="","",'B2'!L144)</f>
        <v/>
      </c>
      <c r="K144" s="409" t="str">
        <f>IF('B2'!M144="","",'B2'!M144)</f>
        <v/>
      </c>
      <c r="L144" s="410" t="str">
        <f>IF('B2'!N144="","",'B2'!N144)</f>
        <v/>
      </c>
      <c r="N144" s="768"/>
      <c r="O144" s="206"/>
    </row>
    <row r="145" spans="2:15" ht="20.100000000000001" customHeight="1">
      <c r="B145" s="776" t="s">
        <v>1617</v>
      </c>
      <c r="C145" s="777"/>
      <c r="D145" s="777"/>
      <c r="E145" s="784"/>
      <c r="F145" s="771" t="str">
        <f>IF('B2'!G145="","",'B2'!G145)</f>
        <v/>
      </c>
      <c r="G145" s="406" t="str">
        <f>IF('B2'!H145="","",'B2'!H145)</f>
        <v/>
      </c>
      <c r="H145" s="407" t="str">
        <f>IF('B2'!I145="","",'B2'!I145)</f>
        <v/>
      </c>
      <c r="I145" s="408" t="str">
        <f>IF('B2'!K145="","",'B2'!K145)</f>
        <v/>
      </c>
      <c r="J145" s="409" t="str">
        <f>IF('B2'!L145="","",'B2'!L145)</f>
        <v/>
      </c>
      <c r="K145" s="409" t="str">
        <f>IF('B2'!M145="","",'B2'!M145)</f>
        <v/>
      </c>
      <c r="L145" s="410" t="str">
        <f>IF('B2'!N145="","",'B2'!N145)</f>
        <v/>
      </c>
      <c r="N145" s="768"/>
      <c r="O145" s="206"/>
    </row>
    <row r="146" spans="2:15" ht="20.100000000000001" customHeight="1">
      <c r="B146" s="781" t="str">
        <f>IF('B2'!C146="","-",'B2'!C146)</f>
        <v>-</v>
      </c>
      <c r="C146" s="782"/>
      <c r="D146" s="783"/>
      <c r="E146" s="783"/>
      <c r="F146" s="772"/>
      <c r="G146" s="406" t="str">
        <f>IF('B2'!H146="","",'B2'!H146)</f>
        <v/>
      </c>
      <c r="H146" s="407" t="str">
        <f>IF('B2'!I146="","",'B2'!I146)</f>
        <v/>
      </c>
      <c r="I146" s="408" t="str">
        <f>IF('B2'!K146="","",'B2'!K146)</f>
        <v/>
      </c>
      <c r="J146" s="409" t="str">
        <f>IF('B2'!L146="","",'B2'!L146)</f>
        <v/>
      </c>
      <c r="K146" s="409" t="str">
        <f>IF('B2'!M146="","",'B2'!M146)</f>
        <v/>
      </c>
      <c r="L146" s="410" t="str">
        <f>IF('B2'!N146="","",'B2'!N146)</f>
        <v/>
      </c>
      <c r="N146" s="768"/>
      <c r="O146" s="206"/>
    </row>
    <row r="147" spans="2:15" ht="20.100000000000001" customHeight="1">
      <c r="B147" s="776" t="s">
        <v>1593</v>
      </c>
      <c r="C147" s="777"/>
      <c r="D147" s="777"/>
      <c r="E147" s="784"/>
      <c r="F147" s="771" t="str">
        <f>IF('B2'!G147="","",'B2'!G147)</f>
        <v/>
      </c>
      <c r="G147" s="406" t="str">
        <f>IF('B2'!H147="","",'B2'!H147)</f>
        <v/>
      </c>
      <c r="H147" s="407" t="str">
        <f>IF('B2'!I147="","",'B2'!I147)</f>
        <v/>
      </c>
      <c r="I147" s="408" t="str">
        <f>IF('B2'!K147="","",'B2'!K147)</f>
        <v/>
      </c>
      <c r="J147" s="409" t="str">
        <f>IF('B2'!L147="","",'B2'!L147)</f>
        <v/>
      </c>
      <c r="K147" s="409" t="str">
        <f>IF('B2'!M147="","",'B2'!M147)</f>
        <v/>
      </c>
      <c r="L147" s="410" t="str">
        <f>IF('B2'!N147="","",'B2'!N147)</f>
        <v/>
      </c>
      <c r="N147" s="768"/>
      <c r="O147" s="206"/>
    </row>
    <row r="148" spans="2:15" ht="20.100000000000001" customHeight="1" thickBot="1">
      <c r="B148" s="795" t="str">
        <f>IF('B2'!C148="","",'B2'!C148)</f>
        <v>-</v>
      </c>
      <c r="C148" s="796"/>
      <c r="D148" s="797"/>
      <c r="E148" s="796"/>
      <c r="F148" s="794"/>
      <c r="G148" s="411" t="str">
        <f>IF('B2'!H148="","",'B2'!H148)</f>
        <v/>
      </c>
      <c r="H148" s="412" t="str">
        <f>IF('B2'!I148="","",'B2'!I148)</f>
        <v/>
      </c>
      <c r="I148" s="413" t="str">
        <f>IF('B2'!K148="","",'B2'!K148)</f>
        <v/>
      </c>
      <c r="J148" s="414" t="str">
        <f>IF('B2'!L148="","",'B2'!L148)</f>
        <v/>
      </c>
      <c r="K148" s="414" t="str">
        <f>IF('B2'!M148="","",'B2'!M148)</f>
        <v/>
      </c>
      <c r="L148" s="415" t="str">
        <f>IF('B2'!N148="","",'B2'!N148)</f>
        <v/>
      </c>
      <c r="N148" s="768"/>
      <c r="O148" s="206"/>
    </row>
    <row r="149" spans="2:15" ht="20.100000000000001" customHeight="1" thickTop="1">
      <c r="B149" s="706" t="s">
        <v>1733</v>
      </c>
      <c r="C149" s="429" t="s">
        <v>1745</v>
      </c>
      <c r="D149" s="188" t="s">
        <v>40</v>
      </c>
      <c r="E149" s="188" t="s">
        <v>1746</v>
      </c>
      <c r="F149" s="430" t="s">
        <v>1747</v>
      </c>
      <c r="G149" s="396"/>
      <c r="H149" s="397"/>
      <c r="I149" s="398" t="str">
        <f>IF('B2'!K149="","",'B2'!K149)</f>
        <v/>
      </c>
      <c r="J149" s="399" t="str">
        <f>IF('B2'!L149="","",'B2'!L149)</f>
        <v/>
      </c>
      <c r="K149" s="399" t="str">
        <f>IF('B2'!M149="","",'B2'!M149)</f>
        <v/>
      </c>
      <c r="L149" s="400" t="str">
        <f>IF('B2'!N149="","",'B2'!N149)</f>
        <v/>
      </c>
      <c r="N149" s="768"/>
      <c r="O149" s="206"/>
    </row>
    <row r="150" spans="2:15" ht="20.100000000000001" customHeight="1">
      <c r="B150" s="707"/>
      <c r="C150" s="431" t="str">
        <f>IF('B2'!D150="","",'B2'!D150)</f>
        <v/>
      </c>
      <c r="D150" s="432" t="str">
        <f>IF('B2'!E150="","",'B2'!E150)</f>
        <v/>
      </c>
      <c r="E150" s="432" t="str">
        <f>IF('B2'!F150="","",'B2'!F150)</f>
        <v/>
      </c>
      <c r="F150" s="433" t="str">
        <f>IF('B2'!G150="","",'B2'!G150)</f>
        <v/>
      </c>
      <c r="G150" s="401" t="str">
        <f>IF('B2'!H150="","",'B2'!H150)</f>
        <v/>
      </c>
      <c r="H150" s="402" t="str">
        <f>IF('B2'!I150="","",'B2'!I150)</f>
        <v/>
      </c>
      <c r="I150" s="403" t="str">
        <f>IF('B2'!K150="","",'B2'!K150)</f>
        <v/>
      </c>
      <c r="J150" s="404" t="str">
        <f>IF('B2'!L150="","",'B2'!L150)</f>
        <v/>
      </c>
      <c r="K150" s="404" t="str">
        <f>IF('B2'!M150="","",'B2'!M150)</f>
        <v/>
      </c>
      <c r="L150" s="405" t="str">
        <f>IF('B2'!N150="","",'B2'!N150)</f>
        <v/>
      </c>
      <c r="N150" s="768"/>
      <c r="O150" s="206"/>
    </row>
    <row r="151" spans="2:15" ht="20.100000000000001" customHeight="1">
      <c r="B151" s="428" t="s">
        <v>1591</v>
      </c>
      <c r="C151" s="769" t="str">
        <f>IF('B2'!D151="","",'B2'!D151)</f>
        <v/>
      </c>
      <c r="D151" s="769"/>
      <c r="E151" s="769"/>
      <c r="F151" s="770"/>
      <c r="G151" s="406" t="str">
        <f>IF('B2'!H151="","",'B2'!H151)</f>
        <v/>
      </c>
      <c r="H151" s="407" t="str">
        <f>IF('B2'!I151="","",'B2'!I151)</f>
        <v/>
      </c>
      <c r="I151" s="408" t="str">
        <f>IF('B2'!K151="","",'B2'!K151)</f>
        <v/>
      </c>
      <c r="J151" s="409" t="str">
        <f>IF('B2'!L151="","",'B2'!L151)</f>
        <v/>
      </c>
      <c r="K151" s="409" t="str">
        <f>IF('B2'!M151="","",'B2'!M151)</f>
        <v/>
      </c>
      <c r="L151" s="410" t="str">
        <f>IF('B2'!N151="","",'B2'!N151)</f>
        <v/>
      </c>
      <c r="N151" s="768"/>
      <c r="O151" s="206"/>
    </row>
    <row r="152" spans="2:15" ht="20.100000000000001" customHeight="1">
      <c r="B152" s="710"/>
      <c r="C152" s="711"/>
      <c r="D152" s="711"/>
      <c r="E152" s="712"/>
      <c r="F152" s="193" t="s">
        <v>1592</v>
      </c>
      <c r="G152" s="406" t="str">
        <f>IF('B2'!H152="","",'B2'!H152)</f>
        <v/>
      </c>
      <c r="H152" s="407" t="str">
        <f>IF('B2'!I152="","",'B2'!I152)</f>
        <v/>
      </c>
      <c r="I152" s="408" t="str">
        <f>IF('B2'!K152="","",'B2'!K152)</f>
        <v/>
      </c>
      <c r="J152" s="409" t="str">
        <f>IF('B2'!L152="","",'B2'!L152)</f>
        <v/>
      </c>
      <c r="K152" s="409" t="str">
        <f>IF('B2'!M152="","",'B2'!M152)</f>
        <v/>
      </c>
      <c r="L152" s="410" t="str">
        <f>IF('B2'!N152="","",'B2'!N152)</f>
        <v/>
      </c>
      <c r="N152" s="768"/>
      <c r="O152" s="206"/>
    </row>
    <row r="153" spans="2:15" ht="20.100000000000001" customHeight="1">
      <c r="B153" s="718" t="s">
        <v>1822</v>
      </c>
      <c r="C153" s="719"/>
      <c r="D153" s="719"/>
      <c r="E153" s="719"/>
      <c r="F153" s="771" t="str">
        <f>IF('B2'!G153="","",'B2'!G153)</f>
        <v/>
      </c>
      <c r="G153" s="406" t="str">
        <f>IF('B2'!H153="","",'B2'!H153)</f>
        <v/>
      </c>
      <c r="H153" s="407" t="str">
        <f>IF('B2'!I153="","",'B2'!I153)</f>
        <v/>
      </c>
      <c r="I153" s="408" t="str">
        <f>IF('B2'!K153="","",'B2'!K153)</f>
        <v/>
      </c>
      <c r="J153" s="409" t="str">
        <f>IF('B2'!L153="","",'B2'!L153)</f>
        <v/>
      </c>
      <c r="K153" s="409" t="str">
        <f>IF('B2'!M153="","",'B2'!M153)</f>
        <v/>
      </c>
      <c r="L153" s="410" t="str">
        <f>IF('B2'!N153="","",'B2'!N153)</f>
        <v/>
      </c>
      <c r="N153" s="768"/>
      <c r="O153" s="206"/>
    </row>
    <row r="154" spans="2:15" ht="20.100000000000001" customHeight="1">
      <c r="B154" s="773" t="str">
        <f>IF('B2'!C154="","-",'B2'!C154)</f>
        <v>-</v>
      </c>
      <c r="C154" s="774"/>
      <c r="D154" s="775"/>
      <c r="E154" s="775"/>
      <c r="F154" s="772"/>
      <c r="G154" s="406" t="str">
        <f>IF('B2'!H154="","",'B2'!H154)</f>
        <v/>
      </c>
      <c r="H154" s="407" t="str">
        <f>IF('B2'!I154="","",'B2'!I154)</f>
        <v/>
      </c>
      <c r="I154" s="408" t="str">
        <f>IF('B2'!K154="","",'B2'!K154)</f>
        <v/>
      </c>
      <c r="J154" s="409" t="str">
        <f>IF('B2'!L154="","",'B2'!L154)</f>
        <v/>
      </c>
      <c r="K154" s="409" t="str">
        <f>IF('B2'!M154="","",'B2'!M154)</f>
        <v/>
      </c>
      <c r="L154" s="410" t="str">
        <f>IF('B2'!N154="","",'B2'!N154)</f>
        <v/>
      </c>
      <c r="N154" s="768"/>
      <c r="O154" s="206"/>
    </row>
    <row r="155" spans="2:15" ht="20.100000000000001" customHeight="1">
      <c r="B155" s="776" t="s">
        <v>1937</v>
      </c>
      <c r="C155" s="777"/>
      <c r="D155" s="777"/>
      <c r="E155" s="777"/>
      <c r="F155" s="771" t="str">
        <f>IF('B2'!G155="","",'B2'!G155)</f>
        <v/>
      </c>
      <c r="G155" s="406" t="str">
        <f>IF('B2'!H155="","",'B2'!H155)</f>
        <v/>
      </c>
      <c r="H155" s="407" t="str">
        <f>IF('B2'!I155="","",'B2'!I155)</f>
        <v/>
      </c>
      <c r="I155" s="408" t="str">
        <f>IF('B2'!K155="","",'B2'!K155)</f>
        <v/>
      </c>
      <c r="J155" s="409" t="str">
        <f>IF('B2'!L155="","",'B2'!L155)</f>
        <v/>
      </c>
      <c r="K155" s="409" t="str">
        <f>IF('B2'!M155="","",'B2'!M155)</f>
        <v/>
      </c>
      <c r="L155" s="410" t="str">
        <f>IF('B2'!N155="","",'B2'!N155)</f>
        <v/>
      </c>
      <c r="N155" s="768"/>
      <c r="O155" s="206"/>
    </row>
    <row r="156" spans="2:15" ht="20.100000000000001" customHeight="1">
      <c r="B156" s="773" t="str">
        <f>IF('B2'!C156="","-",'B2'!C156)</f>
        <v>-</v>
      </c>
      <c r="C156" s="774"/>
      <c r="D156" s="775"/>
      <c r="E156" s="775"/>
      <c r="F156" s="772"/>
      <c r="G156" s="406" t="str">
        <f>IF('B2'!H156="","",'B2'!H156)</f>
        <v/>
      </c>
      <c r="H156" s="407" t="str">
        <f>IF('B2'!I156="","",'B2'!I156)</f>
        <v/>
      </c>
      <c r="I156" s="408" t="str">
        <f>IF('B2'!K156="","",'B2'!K156)</f>
        <v/>
      </c>
      <c r="J156" s="409" t="str">
        <f>IF('B2'!L156="","",'B2'!L156)</f>
        <v/>
      </c>
      <c r="K156" s="409" t="str">
        <f>IF('B2'!M156="","",'B2'!M156)</f>
        <v/>
      </c>
      <c r="L156" s="410" t="str">
        <f>IF('B2'!N156="","",'B2'!N156)</f>
        <v/>
      </c>
      <c r="N156" s="768"/>
      <c r="O156" s="206"/>
    </row>
    <row r="157" spans="2:15" ht="20.100000000000001" customHeight="1">
      <c r="B157" s="778" t="s">
        <v>1619</v>
      </c>
      <c r="C157" s="779"/>
      <c r="D157" s="780"/>
      <c r="E157" s="780"/>
      <c r="F157" s="771" t="str">
        <f>IF('B2'!G157="","",'B2'!G157)</f>
        <v/>
      </c>
      <c r="G157" s="406" t="str">
        <f>IF('B2'!H157="","",'B2'!H157)</f>
        <v/>
      </c>
      <c r="H157" s="407" t="str">
        <f>IF('B2'!I157="","",'B2'!I157)</f>
        <v/>
      </c>
      <c r="I157" s="408" t="str">
        <f>IF('B2'!K157="","",'B2'!K157)</f>
        <v/>
      </c>
      <c r="J157" s="409" t="str">
        <f>IF('B2'!L157="","",'B2'!L157)</f>
        <v/>
      </c>
      <c r="K157" s="409" t="str">
        <f>IF('B2'!M157="","",'B2'!M157)</f>
        <v/>
      </c>
      <c r="L157" s="410" t="str">
        <f>IF('B2'!N157="","",'B2'!N157)</f>
        <v/>
      </c>
      <c r="N157" s="768"/>
      <c r="O157" s="206"/>
    </row>
    <row r="158" spans="2:15" ht="20.100000000000001" customHeight="1">
      <c r="B158" s="781" t="str">
        <f>IF('B2'!C158="","-",'B2'!C158)</f>
        <v>-</v>
      </c>
      <c r="C158" s="782"/>
      <c r="D158" s="783"/>
      <c r="E158" s="783"/>
      <c r="F158" s="772"/>
      <c r="G158" s="406" t="str">
        <f>IF('B2'!H158="","",'B2'!H158)</f>
        <v/>
      </c>
      <c r="H158" s="407" t="str">
        <f>IF('B2'!I158="","",'B2'!I158)</f>
        <v/>
      </c>
      <c r="I158" s="408" t="str">
        <f>IF('B2'!K158="","",'B2'!K158)</f>
        <v/>
      </c>
      <c r="J158" s="409" t="str">
        <f>IF('B2'!L158="","",'B2'!L158)</f>
        <v/>
      </c>
      <c r="K158" s="409" t="str">
        <f>IF('B2'!M158="","",'B2'!M158)</f>
        <v/>
      </c>
      <c r="L158" s="410" t="str">
        <f>IF('B2'!N158="","",'B2'!N158)</f>
        <v/>
      </c>
      <c r="N158" s="768"/>
      <c r="O158" s="206"/>
    </row>
    <row r="159" spans="2:15" ht="20.100000000000001" customHeight="1">
      <c r="B159" s="776" t="s">
        <v>1617</v>
      </c>
      <c r="C159" s="777"/>
      <c r="D159" s="777"/>
      <c r="E159" s="784"/>
      <c r="F159" s="771" t="str">
        <f>IF('B2'!G159="","",'B2'!G159)</f>
        <v/>
      </c>
      <c r="G159" s="406" t="str">
        <f>IF('B2'!H159="","",'B2'!H159)</f>
        <v/>
      </c>
      <c r="H159" s="407" t="str">
        <f>IF('B2'!I159="","",'B2'!I159)</f>
        <v/>
      </c>
      <c r="I159" s="408" t="str">
        <f>IF('B2'!K159="","",'B2'!K159)</f>
        <v/>
      </c>
      <c r="J159" s="409" t="str">
        <f>IF('B2'!L159="","",'B2'!L159)</f>
        <v/>
      </c>
      <c r="K159" s="409" t="str">
        <f>IF('B2'!M159="","",'B2'!M159)</f>
        <v/>
      </c>
      <c r="L159" s="410" t="str">
        <f>IF('B2'!N159="","",'B2'!N159)</f>
        <v/>
      </c>
      <c r="N159" s="768"/>
      <c r="O159" s="206"/>
    </row>
    <row r="160" spans="2:15" ht="20.100000000000001" customHeight="1">
      <c r="B160" s="781" t="str">
        <f>IF('B2'!C160="","-",'B2'!C160)</f>
        <v>-</v>
      </c>
      <c r="C160" s="782"/>
      <c r="D160" s="783"/>
      <c r="E160" s="783"/>
      <c r="F160" s="772"/>
      <c r="G160" s="406" t="str">
        <f>IF('B2'!H160="","",'B2'!H160)</f>
        <v/>
      </c>
      <c r="H160" s="407" t="str">
        <f>IF('B2'!I160="","",'B2'!I160)</f>
        <v/>
      </c>
      <c r="I160" s="408" t="str">
        <f>IF('B2'!K160="","",'B2'!K160)</f>
        <v/>
      </c>
      <c r="J160" s="409" t="str">
        <f>IF('B2'!L160="","",'B2'!L160)</f>
        <v/>
      </c>
      <c r="K160" s="409" t="str">
        <f>IF('B2'!M160="","",'B2'!M160)</f>
        <v/>
      </c>
      <c r="L160" s="410" t="str">
        <f>IF('B2'!N160="","",'B2'!N160)</f>
        <v/>
      </c>
      <c r="N160" s="768"/>
      <c r="O160" s="206"/>
    </row>
    <row r="161" spans="2:15" ht="20.100000000000001" customHeight="1">
      <c r="B161" s="776" t="s">
        <v>1593</v>
      </c>
      <c r="C161" s="777"/>
      <c r="D161" s="777"/>
      <c r="E161" s="784"/>
      <c r="F161" s="771" t="str">
        <f>IF('B2'!G161="","",'B2'!G161)</f>
        <v/>
      </c>
      <c r="G161" s="406" t="str">
        <f>IF('B2'!H161="","",'B2'!H161)</f>
        <v/>
      </c>
      <c r="H161" s="407" t="str">
        <f>IF('B2'!I161="","",'B2'!I161)</f>
        <v/>
      </c>
      <c r="I161" s="408" t="str">
        <f>IF('B2'!K161="","",'B2'!K161)</f>
        <v/>
      </c>
      <c r="J161" s="409" t="str">
        <f>IF('B2'!L161="","",'B2'!L161)</f>
        <v/>
      </c>
      <c r="K161" s="409" t="str">
        <f>IF('B2'!M161="","",'B2'!M161)</f>
        <v/>
      </c>
      <c r="L161" s="410" t="str">
        <f>IF('B2'!N161="","",'B2'!N161)</f>
        <v/>
      </c>
      <c r="N161" s="768"/>
      <c r="O161" s="206"/>
    </row>
    <row r="162" spans="2:15" ht="20.100000000000001" customHeight="1" thickBot="1">
      <c r="B162" s="786" t="str">
        <f>IF('B2'!C162="","-",'B2'!C162)</f>
        <v>-</v>
      </c>
      <c r="C162" s="787"/>
      <c r="D162" s="788"/>
      <c r="E162" s="787"/>
      <c r="F162" s="785"/>
      <c r="G162" s="416" t="str">
        <f>IF('B2'!H162="","",'B2'!H162)</f>
        <v/>
      </c>
      <c r="H162" s="417" t="str">
        <f>IF('B2'!I162="","",'B2'!I162)</f>
        <v/>
      </c>
      <c r="I162" s="418" t="str">
        <f>IF('B2'!K162="","",'B2'!K162)</f>
        <v/>
      </c>
      <c r="J162" s="419" t="str">
        <f>IF('B2'!L162="","",'B2'!L162)</f>
        <v/>
      </c>
      <c r="K162" s="419" t="str">
        <f>IF('B2'!M162="","",'B2'!M162)</f>
        <v/>
      </c>
      <c r="L162" s="420" t="str">
        <f>IF('B2'!N162="","",'B2'!N162)</f>
        <v/>
      </c>
      <c r="N162" s="768"/>
      <c r="O162" s="206"/>
    </row>
    <row r="163" spans="2:15" ht="20.100000000000001" customHeight="1">
      <c r="B163" s="793" t="s">
        <v>2194</v>
      </c>
      <c r="C163" s="434" t="s">
        <v>1745</v>
      </c>
      <c r="D163" s="435" t="s">
        <v>40</v>
      </c>
      <c r="E163" s="435" t="s">
        <v>1746</v>
      </c>
      <c r="F163" s="436" t="s">
        <v>1747</v>
      </c>
      <c r="G163" s="421"/>
      <c r="H163" s="422"/>
      <c r="I163" s="423" t="str">
        <f>IF('B2'!K163="","",'B2'!K163)</f>
        <v/>
      </c>
      <c r="J163" s="424" t="str">
        <f>IF('B2'!L163="","",'B2'!L163)</f>
        <v/>
      </c>
      <c r="K163" s="424" t="str">
        <f>IF('B2'!M163="","",'B2'!M163)</f>
        <v/>
      </c>
      <c r="L163" s="425" t="str">
        <f>IF('B2'!N163="","",'B2'!N163)</f>
        <v/>
      </c>
      <c r="N163" s="768"/>
      <c r="O163" s="206"/>
    </row>
    <row r="164" spans="2:15" ht="20.100000000000001" customHeight="1">
      <c r="B164" s="707"/>
      <c r="C164" s="431" t="str">
        <f>IF('B2'!D164="","",'B2'!D164)</f>
        <v/>
      </c>
      <c r="D164" s="432" t="str">
        <f>IF('B2'!E164="","",'B2'!E164)</f>
        <v/>
      </c>
      <c r="E164" s="432" t="str">
        <f>IF('B2'!F164="","",'B2'!F164)</f>
        <v/>
      </c>
      <c r="F164" s="433" t="str">
        <f>IF('B2'!G164="","",'B2'!G164)</f>
        <v/>
      </c>
      <c r="G164" s="401" t="str">
        <f>IF('B2'!H164="","",'B2'!H164)</f>
        <v/>
      </c>
      <c r="H164" s="402" t="str">
        <f>IF('B2'!I164="","",'B2'!I164)</f>
        <v/>
      </c>
      <c r="I164" s="408" t="str">
        <f>IF('B2'!K164="","",'B2'!K164)</f>
        <v/>
      </c>
      <c r="J164" s="409" t="str">
        <f>IF('B2'!L164="","",'B2'!L164)</f>
        <v/>
      </c>
      <c r="K164" s="409" t="str">
        <f>IF('B2'!M164="","",'B2'!M164)</f>
        <v/>
      </c>
      <c r="L164" s="410" t="str">
        <f>IF('B2'!N164="","",'B2'!N164)</f>
        <v/>
      </c>
      <c r="N164" s="768"/>
      <c r="O164" s="206"/>
    </row>
    <row r="165" spans="2:15" ht="20.100000000000001" customHeight="1">
      <c r="B165" s="428" t="s">
        <v>1591</v>
      </c>
      <c r="C165" s="769" t="str">
        <f>IF('B2'!D165="","",'B2'!D165)</f>
        <v/>
      </c>
      <c r="D165" s="769"/>
      <c r="E165" s="769"/>
      <c r="F165" s="770"/>
      <c r="G165" s="401" t="str">
        <f>IF('B2'!H165="","",'B2'!H165)</f>
        <v/>
      </c>
      <c r="H165" s="402" t="str">
        <f>IF('B2'!I165="","",'B2'!I165)</f>
        <v/>
      </c>
      <c r="I165" s="408" t="str">
        <f>IF('B2'!K165="","",'B2'!K165)</f>
        <v/>
      </c>
      <c r="J165" s="409" t="str">
        <f>IF('B2'!L165="","",'B2'!L165)</f>
        <v/>
      </c>
      <c r="K165" s="409" t="str">
        <f>IF('B2'!M165="","",'B2'!M165)</f>
        <v/>
      </c>
      <c r="L165" s="410" t="str">
        <f>IF('B2'!N165="","",'B2'!N165)</f>
        <v/>
      </c>
      <c r="N165" s="768"/>
      <c r="O165" s="206"/>
    </row>
    <row r="166" spans="2:15" ht="20.100000000000001" customHeight="1">
      <c r="B166" s="710"/>
      <c r="C166" s="711"/>
      <c r="D166" s="711"/>
      <c r="E166" s="712"/>
      <c r="F166" s="193" t="s">
        <v>1592</v>
      </c>
      <c r="G166" s="401" t="str">
        <f>IF('B2'!H166="","",'B2'!H166)</f>
        <v/>
      </c>
      <c r="H166" s="402" t="str">
        <f>IF('B2'!I166="","",'B2'!I166)</f>
        <v/>
      </c>
      <c r="I166" s="408" t="str">
        <f>IF('B2'!K166="","",'B2'!K166)</f>
        <v/>
      </c>
      <c r="J166" s="409" t="str">
        <f>IF('B2'!L166="","",'B2'!L166)</f>
        <v/>
      </c>
      <c r="K166" s="409" t="str">
        <f>IF('B2'!M166="","",'B2'!M166)</f>
        <v/>
      </c>
      <c r="L166" s="410" t="str">
        <f>IF('B2'!N166="","",'B2'!N166)</f>
        <v/>
      </c>
      <c r="N166" s="768"/>
      <c r="O166" s="206"/>
    </row>
    <row r="167" spans="2:15" ht="20.100000000000001" customHeight="1">
      <c r="B167" s="718" t="s">
        <v>1822</v>
      </c>
      <c r="C167" s="719"/>
      <c r="D167" s="719"/>
      <c r="E167" s="719"/>
      <c r="F167" s="771" t="str">
        <f>IF('B2'!G167="","",'B2'!G167)</f>
        <v/>
      </c>
      <c r="G167" s="401" t="str">
        <f>IF('B2'!H167="","",'B2'!H167)</f>
        <v/>
      </c>
      <c r="H167" s="402" t="str">
        <f>IF('B2'!I167="","",'B2'!I167)</f>
        <v/>
      </c>
      <c r="I167" s="408" t="str">
        <f>IF('B2'!K167="","",'B2'!K167)</f>
        <v/>
      </c>
      <c r="J167" s="409" t="str">
        <f>IF('B2'!L167="","",'B2'!L167)</f>
        <v/>
      </c>
      <c r="K167" s="409" t="str">
        <f>IF('B2'!M167="","",'B2'!M167)</f>
        <v/>
      </c>
      <c r="L167" s="410" t="str">
        <f>IF('B2'!N167="","",'B2'!N167)</f>
        <v/>
      </c>
      <c r="N167" s="768"/>
      <c r="O167" s="206"/>
    </row>
    <row r="168" spans="2:15" ht="20.100000000000001" customHeight="1">
      <c r="B168" s="773" t="str">
        <f>IF('B2'!C168="","-",'B2'!C168)</f>
        <v>-</v>
      </c>
      <c r="C168" s="774"/>
      <c r="D168" s="775"/>
      <c r="E168" s="775"/>
      <c r="F168" s="772"/>
      <c r="G168" s="401" t="str">
        <f>IF('B2'!H168="","",'B2'!H168)</f>
        <v/>
      </c>
      <c r="H168" s="402" t="str">
        <f>IF('B2'!I168="","",'B2'!I168)</f>
        <v/>
      </c>
      <c r="I168" s="408" t="str">
        <f>IF('B2'!K168="","",'B2'!K168)</f>
        <v/>
      </c>
      <c r="J168" s="409" t="str">
        <f>IF('B2'!L168="","",'B2'!L168)</f>
        <v/>
      </c>
      <c r="K168" s="409" t="str">
        <f>IF('B2'!M168="","",'B2'!M168)</f>
        <v/>
      </c>
      <c r="L168" s="410" t="str">
        <f>IF('B2'!N168="","",'B2'!N168)</f>
        <v/>
      </c>
      <c r="N168" s="768"/>
      <c r="O168" s="206"/>
    </row>
    <row r="169" spans="2:15" ht="20.100000000000001" customHeight="1">
      <c r="B169" s="776" t="s">
        <v>1937</v>
      </c>
      <c r="C169" s="777"/>
      <c r="D169" s="777"/>
      <c r="E169" s="777"/>
      <c r="F169" s="771" t="str">
        <f>IF('B2'!G169="","",'B2'!G169)</f>
        <v/>
      </c>
      <c r="G169" s="401" t="str">
        <f>IF('B2'!H169="","",'B2'!H169)</f>
        <v/>
      </c>
      <c r="H169" s="402" t="str">
        <f>IF('B2'!I169="","",'B2'!I169)</f>
        <v/>
      </c>
      <c r="I169" s="408" t="str">
        <f>IF('B2'!K169="","",'B2'!K169)</f>
        <v/>
      </c>
      <c r="J169" s="409" t="str">
        <f>IF('B2'!L169="","",'B2'!L169)</f>
        <v/>
      </c>
      <c r="K169" s="409" t="str">
        <f>IF('B2'!M169="","",'B2'!M169)</f>
        <v/>
      </c>
      <c r="L169" s="410" t="str">
        <f>IF('B2'!N169="","",'B2'!N169)</f>
        <v/>
      </c>
      <c r="N169" s="768"/>
      <c r="O169" s="206"/>
    </row>
    <row r="170" spans="2:15" ht="20.100000000000001" customHeight="1">
      <c r="B170" s="773" t="str">
        <f>IF('B2'!C170="","-",'B2'!C170)</f>
        <v>-</v>
      </c>
      <c r="C170" s="774"/>
      <c r="D170" s="775"/>
      <c r="E170" s="775"/>
      <c r="F170" s="772"/>
      <c r="G170" s="401" t="str">
        <f>IF('B2'!H170="","",'B2'!H170)</f>
        <v/>
      </c>
      <c r="H170" s="402" t="str">
        <f>IF('B2'!I170="","",'B2'!I170)</f>
        <v/>
      </c>
      <c r="I170" s="408" t="str">
        <f>IF('B2'!K170="","",'B2'!K170)</f>
        <v/>
      </c>
      <c r="J170" s="409" t="str">
        <f>IF('B2'!L170="","",'B2'!L170)</f>
        <v/>
      </c>
      <c r="K170" s="409" t="str">
        <f>IF('B2'!M170="","",'B2'!M170)</f>
        <v/>
      </c>
      <c r="L170" s="410" t="str">
        <f>IF('B2'!N170="","",'B2'!N170)</f>
        <v/>
      </c>
      <c r="N170" s="768"/>
      <c r="O170" s="206"/>
    </row>
    <row r="171" spans="2:15" ht="20.100000000000001" customHeight="1">
      <c r="B171" s="778" t="s">
        <v>1619</v>
      </c>
      <c r="C171" s="779"/>
      <c r="D171" s="780"/>
      <c r="E171" s="780"/>
      <c r="F171" s="771" t="str">
        <f>IF('B2'!G171="","",'B2'!G171)</f>
        <v/>
      </c>
      <c r="G171" s="401" t="str">
        <f>IF('B2'!H171="","",'B2'!H171)</f>
        <v/>
      </c>
      <c r="H171" s="402" t="str">
        <f>IF('B2'!I171="","",'B2'!I171)</f>
        <v/>
      </c>
      <c r="I171" s="408" t="str">
        <f>IF('B2'!K171="","",'B2'!K171)</f>
        <v/>
      </c>
      <c r="J171" s="409" t="str">
        <f>IF('B2'!L171="","",'B2'!L171)</f>
        <v/>
      </c>
      <c r="K171" s="409" t="str">
        <f>IF('B2'!M171="","",'B2'!M171)</f>
        <v/>
      </c>
      <c r="L171" s="410" t="str">
        <f>IF('B2'!N171="","",'B2'!N171)</f>
        <v/>
      </c>
      <c r="N171" s="768"/>
      <c r="O171" s="206"/>
    </row>
    <row r="172" spans="2:15" ht="20.100000000000001" customHeight="1">
      <c r="B172" s="781" t="str">
        <f>IF('B2'!C172="","-",'B2'!C172)</f>
        <v>-</v>
      </c>
      <c r="C172" s="782"/>
      <c r="D172" s="783"/>
      <c r="E172" s="783"/>
      <c r="F172" s="772"/>
      <c r="G172" s="401" t="str">
        <f>IF('B2'!H172="","",'B2'!H172)</f>
        <v/>
      </c>
      <c r="H172" s="402" t="str">
        <f>IF('B2'!I172="","",'B2'!I172)</f>
        <v/>
      </c>
      <c r="I172" s="408" t="str">
        <f>IF('B2'!K172="","",'B2'!K172)</f>
        <v/>
      </c>
      <c r="J172" s="409" t="str">
        <f>IF('B2'!L172="","",'B2'!L172)</f>
        <v/>
      </c>
      <c r="K172" s="409" t="str">
        <f>IF('B2'!M172="","",'B2'!M172)</f>
        <v/>
      </c>
      <c r="L172" s="410" t="str">
        <f>IF('B2'!N172="","",'B2'!N172)</f>
        <v/>
      </c>
      <c r="N172" s="768"/>
      <c r="O172" s="206"/>
    </row>
    <row r="173" spans="2:15" ht="20.100000000000001" customHeight="1">
      <c r="B173" s="776" t="s">
        <v>1617</v>
      </c>
      <c r="C173" s="777"/>
      <c r="D173" s="777"/>
      <c r="E173" s="784"/>
      <c r="F173" s="771" t="str">
        <f>IF('B2'!G173="","",'B2'!G173)</f>
        <v/>
      </c>
      <c r="G173" s="401" t="str">
        <f>IF('B2'!H173="","",'B2'!H173)</f>
        <v/>
      </c>
      <c r="H173" s="402" t="str">
        <f>IF('B2'!I173="","",'B2'!I173)</f>
        <v/>
      </c>
      <c r="I173" s="408" t="str">
        <f>IF('B2'!K173="","",'B2'!K173)</f>
        <v/>
      </c>
      <c r="J173" s="409" t="str">
        <f>IF('B2'!L173="","",'B2'!L173)</f>
        <v/>
      </c>
      <c r="K173" s="409" t="str">
        <f>IF('B2'!M173="","",'B2'!M173)</f>
        <v/>
      </c>
      <c r="L173" s="410" t="str">
        <f>IF('B2'!N173="","",'B2'!N173)</f>
        <v/>
      </c>
      <c r="N173" s="768"/>
      <c r="O173" s="206"/>
    </row>
    <row r="174" spans="2:15" ht="20.100000000000001" customHeight="1">
      <c r="B174" s="781" t="str">
        <f>IF('B2'!C174="","-",'B2'!C174)</f>
        <v>-</v>
      </c>
      <c r="C174" s="782"/>
      <c r="D174" s="783"/>
      <c r="E174" s="783"/>
      <c r="F174" s="772"/>
      <c r="G174" s="401" t="str">
        <f>IF('B2'!H174="","",'B2'!H174)</f>
        <v/>
      </c>
      <c r="H174" s="402" t="str">
        <f>IF('B2'!I174="","",'B2'!I174)</f>
        <v/>
      </c>
      <c r="I174" s="408" t="str">
        <f>IF('B2'!K174="","",'B2'!K174)</f>
        <v/>
      </c>
      <c r="J174" s="409" t="str">
        <f>IF('B2'!L174="","",'B2'!L174)</f>
        <v/>
      </c>
      <c r="K174" s="409" t="str">
        <f>IF('B2'!M174="","",'B2'!M174)</f>
        <v/>
      </c>
      <c r="L174" s="410" t="str">
        <f>IF('B2'!N174="","",'B2'!N174)</f>
        <v/>
      </c>
      <c r="N174" s="768"/>
      <c r="O174" s="206"/>
    </row>
    <row r="175" spans="2:15" ht="20.100000000000001" customHeight="1">
      <c r="B175" s="776" t="s">
        <v>1593</v>
      </c>
      <c r="C175" s="777"/>
      <c r="D175" s="777"/>
      <c r="E175" s="784"/>
      <c r="F175" s="771" t="str">
        <f>IF('B2'!G175="","",'B2'!G175)</f>
        <v/>
      </c>
      <c r="G175" s="401" t="str">
        <f>IF('B2'!H175="","",'B2'!H175)</f>
        <v/>
      </c>
      <c r="H175" s="402" t="str">
        <f>IF('B2'!I175="","",'B2'!I175)</f>
        <v/>
      </c>
      <c r="I175" s="408" t="str">
        <f>IF('B2'!K175="","",'B2'!K175)</f>
        <v/>
      </c>
      <c r="J175" s="409" t="str">
        <f>IF('B2'!L175="","",'B2'!L175)</f>
        <v/>
      </c>
      <c r="K175" s="409" t="str">
        <f>IF('B2'!M175="","",'B2'!M175)</f>
        <v/>
      </c>
      <c r="L175" s="410" t="str">
        <f>IF('B2'!N175="","",'B2'!N175)</f>
        <v/>
      </c>
      <c r="N175" s="768"/>
      <c r="O175" s="206"/>
    </row>
    <row r="176" spans="2:15" ht="20.100000000000001" customHeight="1" thickBot="1">
      <c r="B176" s="790" t="str">
        <f>IF('B2'!C176="","-",'B2'!C176)</f>
        <v>-</v>
      </c>
      <c r="C176" s="791"/>
      <c r="D176" s="792"/>
      <c r="E176" s="791"/>
      <c r="F176" s="789"/>
      <c r="G176" s="446" t="str">
        <f>IF('B2'!H176="","",'B2'!H176)</f>
        <v/>
      </c>
      <c r="H176" s="447" t="str">
        <f>IF('B2'!I176="","",'B2'!I176)</f>
        <v/>
      </c>
      <c r="I176" s="413" t="str">
        <f>IF('B2'!K176="","",'B2'!K176)</f>
        <v/>
      </c>
      <c r="J176" s="414" t="str">
        <f>IF('B2'!L176="","",'B2'!L176)</f>
        <v/>
      </c>
      <c r="K176" s="414" t="str">
        <f>IF('B2'!M176="","",'B2'!M176)</f>
        <v/>
      </c>
      <c r="L176" s="415" t="str">
        <f>IF('B2'!N176="","",'B2'!N176)</f>
        <v/>
      </c>
      <c r="N176" s="768"/>
      <c r="O176" s="206"/>
    </row>
    <row r="177" spans="2:15" ht="20.100000000000001" customHeight="1" thickTop="1">
      <c r="B177" s="706" t="s">
        <v>2205</v>
      </c>
      <c r="C177" s="429" t="s">
        <v>1745</v>
      </c>
      <c r="D177" s="188" t="s">
        <v>40</v>
      </c>
      <c r="E177" s="188" t="s">
        <v>1746</v>
      </c>
      <c r="F177" s="430" t="s">
        <v>1747</v>
      </c>
      <c r="G177" s="396"/>
      <c r="H177" s="397"/>
      <c r="I177" s="423" t="str">
        <f>IF('B2'!K177="","",'B2'!K177)</f>
        <v/>
      </c>
      <c r="J177" s="424" t="str">
        <f>IF('B2'!L177="","",'B2'!L177)</f>
        <v/>
      </c>
      <c r="K177" s="424" t="str">
        <f>IF('B2'!M177="","",'B2'!M177)</f>
        <v/>
      </c>
      <c r="L177" s="425" t="str">
        <f>IF('B2'!N177="","",'B2'!N177)</f>
        <v/>
      </c>
      <c r="N177" s="768"/>
      <c r="O177" s="206"/>
    </row>
    <row r="178" spans="2:15" ht="20.100000000000001" customHeight="1">
      <c r="B178" s="707"/>
      <c r="C178" s="431" t="str">
        <f>IF('B2'!D178="","",'B2'!D178)</f>
        <v/>
      </c>
      <c r="D178" s="432" t="str">
        <f>IF('B2'!E178="","",'B2'!E178)</f>
        <v/>
      </c>
      <c r="E178" s="432" t="str">
        <f>IF('B2'!F178="","",'B2'!F178)</f>
        <v/>
      </c>
      <c r="F178" s="433" t="str">
        <f>IF('B2'!G178="","",'B2'!G178)</f>
        <v/>
      </c>
      <c r="G178" s="401" t="str">
        <f>IF('B2'!H178="","",'B2'!H178)</f>
        <v/>
      </c>
      <c r="H178" s="448" t="str">
        <f>IF('B2'!I178="","",'B2'!I178)</f>
        <v/>
      </c>
      <c r="I178" s="408" t="str">
        <f>IF('B2'!K178="","",'B2'!K178)</f>
        <v/>
      </c>
      <c r="J178" s="409" t="str">
        <f>IF('B2'!L178="","",'B2'!L178)</f>
        <v/>
      </c>
      <c r="K178" s="409" t="str">
        <f>IF('B2'!M178="","",'B2'!M178)</f>
        <v/>
      </c>
      <c r="L178" s="410" t="str">
        <f>IF('B2'!N178="","",'B2'!N178)</f>
        <v/>
      </c>
      <c r="N178" s="768"/>
      <c r="O178" s="206"/>
    </row>
    <row r="179" spans="2:15" ht="20.100000000000001" customHeight="1">
      <c r="B179" s="428" t="s">
        <v>1591</v>
      </c>
      <c r="C179" s="769" t="str">
        <f>IF('B2'!D179="","",'B2'!D179)</f>
        <v/>
      </c>
      <c r="D179" s="769"/>
      <c r="E179" s="769"/>
      <c r="F179" s="770"/>
      <c r="G179" s="401" t="str">
        <f>IF('B2'!H179="","",'B2'!H179)</f>
        <v/>
      </c>
      <c r="H179" s="402" t="str">
        <f>IF('B2'!I179="","",'B2'!I179)</f>
        <v/>
      </c>
      <c r="I179" s="408" t="str">
        <f>IF('B2'!K179="","",'B2'!K179)</f>
        <v/>
      </c>
      <c r="J179" s="409" t="str">
        <f>IF('B2'!L179="","",'B2'!L179)</f>
        <v/>
      </c>
      <c r="K179" s="409" t="str">
        <f>IF('B2'!M179="","",'B2'!M179)</f>
        <v/>
      </c>
      <c r="L179" s="410" t="str">
        <f>IF('B2'!N179="","",'B2'!N179)</f>
        <v/>
      </c>
      <c r="N179" s="768"/>
      <c r="O179" s="206"/>
    </row>
    <row r="180" spans="2:15" ht="20.100000000000001" customHeight="1">
      <c r="B180" s="710"/>
      <c r="C180" s="711"/>
      <c r="D180" s="711"/>
      <c r="E180" s="712"/>
      <c r="F180" s="193" t="s">
        <v>1592</v>
      </c>
      <c r="G180" s="401" t="str">
        <f>IF('B2'!H180="","",'B2'!H180)</f>
        <v/>
      </c>
      <c r="H180" s="402" t="str">
        <f>IF('B2'!I180="","",'B2'!I180)</f>
        <v/>
      </c>
      <c r="I180" s="408" t="str">
        <f>IF('B2'!K180="","",'B2'!K180)</f>
        <v/>
      </c>
      <c r="J180" s="409" t="str">
        <f>IF('B2'!L180="","",'B2'!L180)</f>
        <v/>
      </c>
      <c r="K180" s="409" t="str">
        <f>IF('B2'!M180="","",'B2'!M180)</f>
        <v/>
      </c>
      <c r="L180" s="410" t="str">
        <f>IF('B2'!N180="","",'B2'!N180)</f>
        <v/>
      </c>
      <c r="N180" s="768"/>
      <c r="O180" s="206"/>
    </row>
    <row r="181" spans="2:15" ht="20.100000000000001" customHeight="1">
      <c r="B181" s="718" t="s">
        <v>1822</v>
      </c>
      <c r="C181" s="719"/>
      <c r="D181" s="719"/>
      <c r="E181" s="719"/>
      <c r="F181" s="771" t="str">
        <f>IF('B2'!G181="","",'B2'!G181)</f>
        <v/>
      </c>
      <c r="G181" s="401" t="str">
        <f>IF('B2'!H181="","",'B2'!H181)</f>
        <v/>
      </c>
      <c r="H181" s="402" t="str">
        <f>IF('B2'!I181="","",'B2'!I181)</f>
        <v/>
      </c>
      <c r="I181" s="408" t="str">
        <f>IF('B2'!K181="","",'B2'!K181)</f>
        <v/>
      </c>
      <c r="J181" s="409" t="str">
        <f>IF('B2'!L181="","",'B2'!L181)</f>
        <v/>
      </c>
      <c r="K181" s="409" t="str">
        <f>IF('B2'!M181="","",'B2'!M181)</f>
        <v/>
      </c>
      <c r="L181" s="410" t="str">
        <f>IF('B2'!N181="","",'B2'!N181)</f>
        <v/>
      </c>
      <c r="N181" s="768"/>
      <c r="O181" s="206"/>
    </row>
    <row r="182" spans="2:15" ht="20.100000000000001" customHeight="1">
      <c r="B182" s="773" t="str">
        <f>IF('B2'!C182="","-",'B2'!C182)</f>
        <v>-</v>
      </c>
      <c r="C182" s="774"/>
      <c r="D182" s="775"/>
      <c r="E182" s="775"/>
      <c r="F182" s="772"/>
      <c r="G182" s="401" t="str">
        <f>IF('B2'!H182="","",'B2'!H182)</f>
        <v/>
      </c>
      <c r="H182" s="402" t="str">
        <f>IF('B2'!I182="","",'B2'!I182)</f>
        <v/>
      </c>
      <c r="I182" s="408" t="str">
        <f>IF('B2'!K182="","",'B2'!K182)</f>
        <v/>
      </c>
      <c r="J182" s="409" t="str">
        <f>IF('B2'!L182="","",'B2'!L182)</f>
        <v/>
      </c>
      <c r="K182" s="409" t="str">
        <f>IF('B2'!M182="","",'B2'!M182)</f>
        <v/>
      </c>
      <c r="L182" s="410" t="str">
        <f>IF('B2'!N182="","",'B2'!N182)</f>
        <v/>
      </c>
      <c r="N182" s="768"/>
      <c r="O182" s="206"/>
    </row>
    <row r="183" spans="2:15" ht="20.100000000000001" customHeight="1">
      <c r="B183" s="776" t="s">
        <v>1937</v>
      </c>
      <c r="C183" s="777"/>
      <c r="D183" s="777"/>
      <c r="E183" s="777"/>
      <c r="F183" s="771" t="str">
        <f>IF('B2'!G183="","",'B2'!G183)</f>
        <v/>
      </c>
      <c r="G183" s="401" t="str">
        <f>IF('B2'!H183="","",'B2'!H183)</f>
        <v/>
      </c>
      <c r="H183" s="402" t="str">
        <f>IF('B2'!I183="","",'B2'!I183)</f>
        <v/>
      </c>
      <c r="I183" s="408" t="str">
        <f>IF('B2'!K183="","",'B2'!K183)</f>
        <v/>
      </c>
      <c r="J183" s="409" t="str">
        <f>IF('B2'!L183="","",'B2'!L183)</f>
        <v/>
      </c>
      <c r="K183" s="409" t="str">
        <f>IF('B2'!M183="","",'B2'!M183)</f>
        <v/>
      </c>
      <c r="L183" s="410" t="str">
        <f>IF('B2'!N183="","",'B2'!N183)</f>
        <v/>
      </c>
      <c r="N183" s="768"/>
      <c r="O183" s="206"/>
    </row>
    <row r="184" spans="2:15" ht="20.100000000000001" customHeight="1">
      <c r="B184" s="773" t="str">
        <f>IF('B2'!C184="","-",'B2'!C184)</f>
        <v>-</v>
      </c>
      <c r="C184" s="774"/>
      <c r="D184" s="775"/>
      <c r="E184" s="775"/>
      <c r="F184" s="772"/>
      <c r="G184" s="401" t="str">
        <f>IF('B2'!H184="","",'B2'!H184)</f>
        <v/>
      </c>
      <c r="H184" s="402" t="str">
        <f>IF('B2'!I184="","",'B2'!I184)</f>
        <v/>
      </c>
      <c r="I184" s="408" t="str">
        <f>IF('B2'!K184="","",'B2'!K184)</f>
        <v/>
      </c>
      <c r="J184" s="409" t="str">
        <f>IF('B2'!L184="","",'B2'!L184)</f>
        <v/>
      </c>
      <c r="K184" s="409" t="str">
        <f>IF('B2'!M184="","",'B2'!M184)</f>
        <v/>
      </c>
      <c r="L184" s="410" t="str">
        <f>IF('B2'!N184="","",'B2'!N184)</f>
        <v/>
      </c>
      <c r="N184" s="768"/>
      <c r="O184" s="206"/>
    </row>
    <row r="185" spans="2:15" ht="20.100000000000001" customHeight="1">
      <c r="B185" s="778" t="s">
        <v>1619</v>
      </c>
      <c r="C185" s="779"/>
      <c r="D185" s="780"/>
      <c r="E185" s="780"/>
      <c r="F185" s="771" t="str">
        <f>IF('B2'!G185="","",'B2'!G185)</f>
        <v/>
      </c>
      <c r="G185" s="401" t="str">
        <f>IF('B2'!H185="","",'B2'!H185)</f>
        <v/>
      </c>
      <c r="H185" s="402" t="str">
        <f>IF('B2'!I185="","",'B2'!I185)</f>
        <v/>
      </c>
      <c r="I185" s="408" t="str">
        <f>IF('B2'!K185="","",'B2'!K185)</f>
        <v/>
      </c>
      <c r="J185" s="409" t="str">
        <f>IF('B2'!L185="","",'B2'!L185)</f>
        <v/>
      </c>
      <c r="K185" s="409" t="str">
        <f>IF('B2'!M185="","",'B2'!M185)</f>
        <v/>
      </c>
      <c r="L185" s="410" t="str">
        <f>IF('B2'!N185="","",'B2'!N185)</f>
        <v/>
      </c>
      <c r="N185" s="768"/>
      <c r="O185" s="206"/>
    </row>
    <row r="186" spans="2:15" ht="20.100000000000001" customHeight="1">
      <c r="B186" s="781" t="str">
        <f>IF('B2'!C186="","-",'B2'!C186)</f>
        <v>-</v>
      </c>
      <c r="C186" s="782"/>
      <c r="D186" s="783"/>
      <c r="E186" s="783"/>
      <c r="F186" s="772"/>
      <c r="G186" s="401" t="str">
        <f>IF('B2'!H186="","",'B2'!H186)</f>
        <v/>
      </c>
      <c r="H186" s="402" t="str">
        <f>IF('B2'!I186="","",'B2'!I186)</f>
        <v/>
      </c>
      <c r="I186" s="408" t="str">
        <f>IF('B2'!K186="","",'B2'!K186)</f>
        <v/>
      </c>
      <c r="J186" s="409" t="str">
        <f>IF('B2'!L186="","",'B2'!L186)</f>
        <v/>
      </c>
      <c r="K186" s="409" t="str">
        <f>IF('B2'!M186="","",'B2'!M186)</f>
        <v/>
      </c>
      <c r="L186" s="410" t="str">
        <f>IF('B2'!N186="","",'B2'!N186)</f>
        <v/>
      </c>
      <c r="N186" s="768"/>
      <c r="O186" s="206"/>
    </row>
    <row r="187" spans="2:15" ht="20.100000000000001" customHeight="1">
      <c r="B187" s="776" t="s">
        <v>1617</v>
      </c>
      <c r="C187" s="777"/>
      <c r="D187" s="777"/>
      <c r="E187" s="784"/>
      <c r="F187" s="771" t="str">
        <f>IF('B2'!G187="","",'B2'!G187)</f>
        <v/>
      </c>
      <c r="G187" s="401" t="str">
        <f>IF('B2'!H187="","",'B2'!H187)</f>
        <v/>
      </c>
      <c r="H187" s="402" t="str">
        <f>IF('B2'!I187="","",'B2'!I187)</f>
        <v/>
      </c>
      <c r="I187" s="408" t="str">
        <f>IF('B2'!K187="","",'B2'!K187)</f>
        <v/>
      </c>
      <c r="J187" s="409" t="str">
        <f>IF('B2'!L187="","",'B2'!L187)</f>
        <v/>
      </c>
      <c r="K187" s="409" t="str">
        <f>IF('B2'!M187="","",'B2'!M187)</f>
        <v/>
      </c>
      <c r="L187" s="410" t="str">
        <f>IF('B2'!N187="","",'B2'!N187)</f>
        <v/>
      </c>
      <c r="N187" s="768"/>
      <c r="O187" s="206"/>
    </row>
    <row r="188" spans="2:15" ht="20.100000000000001" customHeight="1">
      <c r="B188" s="781" t="str">
        <f>IF('B2'!C188="","-",'B2'!C188)</f>
        <v>-</v>
      </c>
      <c r="C188" s="782"/>
      <c r="D188" s="783"/>
      <c r="E188" s="783"/>
      <c r="F188" s="772"/>
      <c r="G188" s="401" t="str">
        <f>IF('B2'!H188="","",'B2'!H188)</f>
        <v/>
      </c>
      <c r="H188" s="402" t="str">
        <f>IF('B2'!I188="","",'B2'!I188)</f>
        <v/>
      </c>
      <c r="I188" s="408" t="str">
        <f>IF('B2'!K188="","",'B2'!K188)</f>
        <v/>
      </c>
      <c r="J188" s="409" t="str">
        <f>IF('B2'!L188="","",'B2'!L188)</f>
        <v/>
      </c>
      <c r="K188" s="409" t="str">
        <f>IF('B2'!M188="","",'B2'!M188)</f>
        <v/>
      </c>
      <c r="L188" s="410" t="str">
        <f>IF('B2'!N188="","",'B2'!N188)</f>
        <v/>
      </c>
      <c r="N188" s="768"/>
      <c r="O188" s="206"/>
    </row>
    <row r="189" spans="2:15" ht="20.100000000000001" customHeight="1">
      <c r="B189" s="776" t="s">
        <v>1593</v>
      </c>
      <c r="C189" s="777"/>
      <c r="D189" s="777"/>
      <c r="E189" s="784"/>
      <c r="F189" s="771" t="str">
        <f>IF('B2'!G189="","",'B2'!G189)</f>
        <v/>
      </c>
      <c r="G189" s="401" t="str">
        <f>IF('B2'!H189="","",'B2'!H189)</f>
        <v/>
      </c>
      <c r="H189" s="402" t="str">
        <f>IF('B2'!I189="","",'B2'!I189)</f>
        <v/>
      </c>
      <c r="I189" s="408" t="str">
        <f>IF('B2'!K189="","",'B2'!K189)</f>
        <v/>
      </c>
      <c r="J189" s="409" t="str">
        <f>IF('B2'!L189="","",'B2'!L189)</f>
        <v/>
      </c>
      <c r="K189" s="409" t="str">
        <f>IF('B2'!M189="","",'B2'!M189)</f>
        <v/>
      </c>
      <c r="L189" s="410" t="str">
        <f>IF('B2'!N189="","",'B2'!N189)</f>
        <v/>
      </c>
      <c r="N189" s="768"/>
      <c r="O189" s="206"/>
    </row>
    <row r="190" spans="2:15" ht="20.100000000000001" customHeight="1" thickBot="1">
      <c r="B190" s="790" t="str">
        <f>IF('B2'!C190="","-",'B2'!C190)</f>
        <v>-</v>
      </c>
      <c r="C190" s="791"/>
      <c r="D190" s="792"/>
      <c r="E190" s="791"/>
      <c r="F190" s="789"/>
      <c r="G190" s="446" t="str">
        <f>IF('B2'!H190="","",'B2'!H190)</f>
        <v/>
      </c>
      <c r="H190" s="447" t="str">
        <f>IF('B2'!I190="","",'B2'!I190)</f>
        <v/>
      </c>
      <c r="I190" s="413" t="str">
        <f>IF('B2'!K190="","",'B2'!K190)</f>
        <v/>
      </c>
      <c r="J190" s="414" t="str">
        <f>IF('B2'!L190="","",'B2'!L190)</f>
        <v/>
      </c>
      <c r="K190" s="414" t="str">
        <f>IF('B2'!M190="","",'B2'!M190)</f>
        <v/>
      </c>
      <c r="L190" s="415" t="str">
        <f>IF('B2'!N190="","",'B2'!N190)</f>
        <v/>
      </c>
      <c r="N190" s="768"/>
      <c r="O190" s="206"/>
    </row>
    <row r="191" spans="2:15" ht="20.100000000000001" customHeight="1" thickTop="1">
      <c r="B191" s="706" t="s">
        <v>2196</v>
      </c>
      <c r="C191" s="429" t="s">
        <v>1745</v>
      </c>
      <c r="D191" s="188" t="s">
        <v>40</v>
      </c>
      <c r="E191" s="188" t="s">
        <v>1746</v>
      </c>
      <c r="F191" s="430" t="s">
        <v>1747</v>
      </c>
      <c r="G191" s="396"/>
      <c r="H191" s="397"/>
      <c r="I191" s="423" t="str">
        <f>IF('B2'!K191="","",'B2'!K191)</f>
        <v/>
      </c>
      <c r="J191" s="424" t="str">
        <f>IF('B2'!L191="","",'B2'!L191)</f>
        <v/>
      </c>
      <c r="K191" s="424" t="str">
        <f>IF('B2'!M191="","",'B2'!M191)</f>
        <v/>
      </c>
      <c r="L191" s="425" t="str">
        <f>IF('B2'!N191="","",'B2'!N191)</f>
        <v/>
      </c>
      <c r="N191" s="768"/>
      <c r="O191" s="206"/>
    </row>
    <row r="192" spans="2:15" ht="20.100000000000001" customHeight="1">
      <c r="B192" s="707"/>
      <c r="C192" s="431" t="str">
        <f>IF('B2'!D192="","",'B2'!D192)</f>
        <v/>
      </c>
      <c r="D192" s="432" t="str">
        <f>IF('B2'!E192="","",'B2'!E192)</f>
        <v/>
      </c>
      <c r="E192" s="432" t="str">
        <f>IF('B2'!F192="","",'B2'!F192)</f>
        <v/>
      </c>
      <c r="F192" s="433" t="str">
        <f>IF('B2'!G192="","",'B2'!G192)</f>
        <v/>
      </c>
      <c r="G192" s="401" t="str">
        <f>IF('B2'!H192="","",'B2'!H192)</f>
        <v/>
      </c>
      <c r="H192" s="448" t="str">
        <f>IF('B2'!I192="","",'B2'!I192)</f>
        <v/>
      </c>
      <c r="I192" s="408" t="str">
        <f>IF('B2'!K192="","",'B2'!K192)</f>
        <v/>
      </c>
      <c r="J192" s="409" t="str">
        <f>IF('B2'!L192="","",'B2'!L192)</f>
        <v/>
      </c>
      <c r="K192" s="409" t="str">
        <f>IF('B2'!M192="","",'B2'!M192)</f>
        <v/>
      </c>
      <c r="L192" s="410" t="str">
        <f>IF('B2'!N192="","",'B2'!N192)</f>
        <v/>
      </c>
      <c r="N192" s="768"/>
      <c r="O192" s="206"/>
    </row>
    <row r="193" spans="2:15" ht="20.100000000000001" customHeight="1">
      <c r="B193" s="428" t="s">
        <v>1591</v>
      </c>
      <c r="C193" s="769" t="str">
        <f>IF('B2'!D193="","",'B2'!D193)</f>
        <v/>
      </c>
      <c r="D193" s="769"/>
      <c r="E193" s="769"/>
      <c r="F193" s="770"/>
      <c r="G193" s="401" t="str">
        <f>IF('B2'!H193="","",'B2'!H193)</f>
        <v/>
      </c>
      <c r="H193" s="402" t="str">
        <f>IF('B2'!I193="","",'B2'!I193)</f>
        <v/>
      </c>
      <c r="I193" s="408" t="str">
        <f>IF('B2'!K193="","",'B2'!K193)</f>
        <v/>
      </c>
      <c r="J193" s="409" t="str">
        <f>IF('B2'!L193="","",'B2'!L193)</f>
        <v/>
      </c>
      <c r="K193" s="409" t="str">
        <f>IF('B2'!M193="","",'B2'!M193)</f>
        <v/>
      </c>
      <c r="L193" s="410" t="str">
        <f>IF('B2'!N193="","",'B2'!N193)</f>
        <v/>
      </c>
      <c r="N193" s="768"/>
      <c r="O193" s="206"/>
    </row>
    <row r="194" spans="2:15" ht="20.100000000000001" customHeight="1">
      <c r="B194" s="710"/>
      <c r="C194" s="711"/>
      <c r="D194" s="711"/>
      <c r="E194" s="712"/>
      <c r="F194" s="193" t="s">
        <v>1592</v>
      </c>
      <c r="G194" s="401" t="str">
        <f>IF('B2'!H194="","",'B2'!H194)</f>
        <v/>
      </c>
      <c r="H194" s="402" t="str">
        <f>IF('B2'!I194="","",'B2'!I194)</f>
        <v/>
      </c>
      <c r="I194" s="408" t="str">
        <f>IF('B2'!K194="","",'B2'!K194)</f>
        <v/>
      </c>
      <c r="J194" s="409" t="str">
        <f>IF('B2'!L194="","",'B2'!L194)</f>
        <v/>
      </c>
      <c r="K194" s="409" t="str">
        <f>IF('B2'!M194="","",'B2'!M194)</f>
        <v/>
      </c>
      <c r="L194" s="410" t="str">
        <f>IF('B2'!N194="","",'B2'!N194)</f>
        <v/>
      </c>
      <c r="N194" s="768"/>
      <c r="O194" s="206"/>
    </row>
    <row r="195" spans="2:15" ht="20.100000000000001" customHeight="1">
      <c r="B195" s="718" t="s">
        <v>1822</v>
      </c>
      <c r="C195" s="719"/>
      <c r="D195" s="719"/>
      <c r="E195" s="719"/>
      <c r="F195" s="771" t="str">
        <f>IF('B2'!G195="","",'B2'!G195)</f>
        <v/>
      </c>
      <c r="G195" s="401" t="str">
        <f>IF('B2'!H195="","",'B2'!H195)</f>
        <v/>
      </c>
      <c r="H195" s="402" t="str">
        <f>IF('B2'!I195="","",'B2'!I195)</f>
        <v/>
      </c>
      <c r="I195" s="408" t="str">
        <f>IF('B2'!K195="","",'B2'!K195)</f>
        <v/>
      </c>
      <c r="J195" s="409" t="str">
        <f>IF('B2'!L195="","",'B2'!L195)</f>
        <v/>
      </c>
      <c r="K195" s="409" t="str">
        <f>IF('B2'!M195="","",'B2'!M195)</f>
        <v/>
      </c>
      <c r="L195" s="410" t="str">
        <f>IF('B2'!N195="","",'B2'!N195)</f>
        <v/>
      </c>
      <c r="N195" s="768"/>
      <c r="O195" s="206"/>
    </row>
    <row r="196" spans="2:15" ht="20.100000000000001" customHeight="1">
      <c r="B196" s="773" t="str">
        <f>IF('B2'!C196="","-",'B2'!C196)</f>
        <v>-</v>
      </c>
      <c r="C196" s="774"/>
      <c r="D196" s="775"/>
      <c r="E196" s="775"/>
      <c r="F196" s="772"/>
      <c r="G196" s="401" t="str">
        <f>IF('B2'!H196="","",'B2'!H196)</f>
        <v/>
      </c>
      <c r="H196" s="402" t="str">
        <f>IF('B2'!I196="","",'B2'!I196)</f>
        <v/>
      </c>
      <c r="I196" s="408" t="str">
        <f>IF('B2'!K196="","",'B2'!K196)</f>
        <v/>
      </c>
      <c r="J196" s="409" t="str">
        <f>IF('B2'!L196="","",'B2'!L196)</f>
        <v/>
      </c>
      <c r="K196" s="409" t="str">
        <f>IF('B2'!M196="","",'B2'!M196)</f>
        <v/>
      </c>
      <c r="L196" s="410" t="str">
        <f>IF('B2'!N196="","",'B2'!N196)</f>
        <v/>
      </c>
      <c r="N196" s="768"/>
      <c r="O196" s="206"/>
    </row>
    <row r="197" spans="2:15" ht="20.100000000000001" customHeight="1">
      <c r="B197" s="776" t="s">
        <v>1937</v>
      </c>
      <c r="C197" s="777"/>
      <c r="D197" s="777"/>
      <c r="E197" s="777"/>
      <c r="F197" s="771" t="str">
        <f>IF('B2'!G197="","",'B2'!G197)</f>
        <v/>
      </c>
      <c r="G197" s="401" t="str">
        <f>IF('B2'!H197="","",'B2'!H197)</f>
        <v/>
      </c>
      <c r="H197" s="402" t="str">
        <f>IF('B2'!I197="","",'B2'!I197)</f>
        <v/>
      </c>
      <c r="I197" s="408" t="str">
        <f>IF('B2'!K197="","",'B2'!K197)</f>
        <v/>
      </c>
      <c r="J197" s="409" t="str">
        <f>IF('B2'!L197="","",'B2'!L197)</f>
        <v/>
      </c>
      <c r="K197" s="409" t="str">
        <f>IF('B2'!M197="","",'B2'!M197)</f>
        <v/>
      </c>
      <c r="L197" s="410" t="str">
        <f>IF('B2'!N197="","",'B2'!N197)</f>
        <v/>
      </c>
      <c r="N197" s="768"/>
      <c r="O197" s="206"/>
    </row>
    <row r="198" spans="2:15" ht="20.100000000000001" customHeight="1">
      <c r="B198" s="773" t="str">
        <f>IF('B2'!C198="","-",'B2'!C198)</f>
        <v>-</v>
      </c>
      <c r="C198" s="774"/>
      <c r="D198" s="775"/>
      <c r="E198" s="775"/>
      <c r="F198" s="772"/>
      <c r="G198" s="401" t="str">
        <f>IF('B2'!H198="","",'B2'!H198)</f>
        <v/>
      </c>
      <c r="H198" s="402" t="str">
        <f>IF('B2'!I198="","",'B2'!I198)</f>
        <v/>
      </c>
      <c r="I198" s="408" t="str">
        <f>IF('B2'!K198="","",'B2'!K198)</f>
        <v/>
      </c>
      <c r="J198" s="409" t="str">
        <f>IF('B2'!L198="","",'B2'!L198)</f>
        <v/>
      </c>
      <c r="K198" s="409" t="str">
        <f>IF('B2'!M198="","",'B2'!M198)</f>
        <v/>
      </c>
      <c r="L198" s="410" t="str">
        <f>IF('B2'!N198="","",'B2'!N198)</f>
        <v/>
      </c>
      <c r="N198" s="768"/>
      <c r="O198" s="206"/>
    </row>
    <row r="199" spans="2:15" ht="20.100000000000001" customHeight="1">
      <c r="B199" s="778" t="s">
        <v>1619</v>
      </c>
      <c r="C199" s="779"/>
      <c r="D199" s="780"/>
      <c r="E199" s="780"/>
      <c r="F199" s="771" t="str">
        <f>IF('B2'!G199="","",'B2'!G199)</f>
        <v/>
      </c>
      <c r="G199" s="401" t="str">
        <f>IF('B2'!H199="","",'B2'!H199)</f>
        <v/>
      </c>
      <c r="H199" s="402" t="str">
        <f>IF('B2'!I199="","",'B2'!I199)</f>
        <v/>
      </c>
      <c r="I199" s="408" t="str">
        <f>IF('B2'!K199="","",'B2'!K199)</f>
        <v/>
      </c>
      <c r="J199" s="409" t="str">
        <f>IF('B2'!L199="","",'B2'!L199)</f>
        <v/>
      </c>
      <c r="K199" s="409" t="str">
        <f>IF('B2'!M199="","",'B2'!M199)</f>
        <v/>
      </c>
      <c r="L199" s="410" t="str">
        <f>IF('B2'!N199="","",'B2'!N199)</f>
        <v/>
      </c>
      <c r="N199" s="768"/>
      <c r="O199" s="206"/>
    </row>
    <row r="200" spans="2:15" ht="20.100000000000001" customHeight="1">
      <c r="B200" s="781" t="str">
        <f>IF('B2'!C200="","-",'B2'!C200)</f>
        <v>-</v>
      </c>
      <c r="C200" s="782"/>
      <c r="D200" s="783"/>
      <c r="E200" s="783"/>
      <c r="F200" s="772"/>
      <c r="G200" s="401" t="str">
        <f>IF('B2'!H200="","",'B2'!H200)</f>
        <v/>
      </c>
      <c r="H200" s="402" t="str">
        <f>IF('B2'!I200="","",'B2'!I200)</f>
        <v/>
      </c>
      <c r="I200" s="408" t="str">
        <f>IF('B2'!K200="","",'B2'!K200)</f>
        <v/>
      </c>
      <c r="J200" s="409" t="str">
        <f>IF('B2'!L200="","",'B2'!L200)</f>
        <v/>
      </c>
      <c r="K200" s="409" t="str">
        <f>IF('B2'!M200="","",'B2'!M200)</f>
        <v/>
      </c>
      <c r="L200" s="410" t="str">
        <f>IF('B2'!N200="","",'B2'!N200)</f>
        <v/>
      </c>
      <c r="N200" s="768"/>
      <c r="O200" s="206"/>
    </row>
    <row r="201" spans="2:15" ht="20.100000000000001" customHeight="1">
      <c r="B201" s="776" t="s">
        <v>1617</v>
      </c>
      <c r="C201" s="777"/>
      <c r="D201" s="777"/>
      <c r="E201" s="784"/>
      <c r="F201" s="771" t="str">
        <f>IF('B2'!G201="","",'B2'!G201)</f>
        <v/>
      </c>
      <c r="G201" s="401" t="str">
        <f>IF('B2'!H201="","",'B2'!H201)</f>
        <v/>
      </c>
      <c r="H201" s="402" t="str">
        <f>IF('B2'!I201="","",'B2'!I201)</f>
        <v/>
      </c>
      <c r="I201" s="408" t="str">
        <f>IF('B2'!K201="","",'B2'!K201)</f>
        <v/>
      </c>
      <c r="J201" s="409" t="str">
        <f>IF('B2'!L201="","",'B2'!L201)</f>
        <v/>
      </c>
      <c r="K201" s="409" t="str">
        <f>IF('B2'!M201="","",'B2'!M201)</f>
        <v/>
      </c>
      <c r="L201" s="410" t="str">
        <f>IF('B2'!N201="","",'B2'!N201)</f>
        <v/>
      </c>
      <c r="N201" s="768"/>
      <c r="O201" s="206"/>
    </row>
    <row r="202" spans="2:15" ht="20.100000000000001" customHeight="1">
      <c r="B202" s="781" t="str">
        <f>IF('B2'!C202="","-",'B2'!C202)</f>
        <v>-</v>
      </c>
      <c r="C202" s="782"/>
      <c r="D202" s="783"/>
      <c r="E202" s="783"/>
      <c r="F202" s="772"/>
      <c r="G202" s="401" t="str">
        <f>IF('B2'!H202="","",'B2'!H202)</f>
        <v/>
      </c>
      <c r="H202" s="402" t="str">
        <f>IF('B2'!I202="","",'B2'!I202)</f>
        <v/>
      </c>
      <c r="I202" s="408" t="str">
        <f>IF('B2'!K202="","",'B2'!K202)</f>
        <v/>
      </c>
      <c r="J202" s="409" t="str">
        <f>IF('B2'!L202="","",'B2'!L202)</f>
        <v/>
      </c>
      <c r="K202" s="409" t="str">
        <f>IF('B2'!M202="","",'B2'!M202)</f>
        <v/>
      </c>
      <c r="L202" s="410" t="str">
        <f>IF('B2'!N202="","",'B2'!N202)</f>
        <v/>
      </c>
      <c r="N202" s="768"/>
      <c r="O202" s="206"/>
    </row>
    <row r="203" spans="2:15" ht="20.100000000000001" customHeight="1">
      <c r="B203" s="776" t="s">
        <v>1593</v>
      </c>
      <c r="C203" s="777"/>
      <c r="D203" s="777"/>
      <c r="E203" s="784"/>
      <c r="F203" s="771" t="str">
        <f>IF('B2'!G203="","",'B2'!G203)</f>
        <v/>
      </c>
      <c r="G203" s="401" t="str">
        <f>IF('B2'!H203="","",'B2'!H203)</f>
        <v/>
      </c>
      <c r="H203" s="402" t="str">
        <f>IF('B2'!I203="","",'B2'!I203)</f>
        <v/>
      </c>
      <c r="I203" s="408" t="str">
        <f>IF('B2'!K203="","",'B2'!K203)</f>
        <v/>
      </c>
      <c r="J203" s="409" t="str">
        <f>IF('B2'!L203="","",'B2'!L203)</f>
        <v/>
      </c>
      <c r="K203" s="409" t="str">
        <f>IF('B2'!M203="","",'B2'!M203)</f>
        <v/>
      </c>
      <c r="L203" s="410" t="str">
        <f>IF('B2'!N203="","",'B2'!N203)</f>
        <v/>
      </c>
      <c r="N203" s="768"/>
      <c r="O203" s="206"/>
    </row>
    <row r="204" spans="2:15" ht="20.100000000000001" customHeight="1" thickBot="1">
      <c r="B204" s="790" t="str">
        <f>IF('B2'!C204="","-",'B2'!C204)</f>
        <v>-</v>
      </c>
      <c r="C204" s="791"/>
      <c r="D204" s="792"/>
      <c r="E204" s="791"/>
      <c r="F204" s="789"/>
      <c r="G204" s="446" t="str">
        <f>IF('B2'!H204="","",'B2'!H204)</f>
        <v/>
      </c>
      <c r="H204" s="447" t="str">
        <f>IF('B2'!I204="","",'B2'!I204)</f>
        <v/>
      </c>
      <c r="I204" s="413" t="str">
        <f>IF('B2'!K204="","",'B2'!K204)</f>
        <v/>
      </c>
      <c r="J204" s="414" t="str">
        <f>IF('B2'!L204="","",'B2'!L204)</f>
        <v/>
      </c>
      <c r="K204" s="414" t="str">
        <f>IF('B2'!M204="","",'B2'!M204)</f>
        <v/>
      </c>
      <c r="L204" s="415" t="str">
        <f>IF('B2'!N204="","",'B2'!N204)</f>
        <v/>
      </c>
      <c r="N204" s="768"/>
      <c r="O204" s="206"/>
    </row>
    <row r="205" spans="2:15" ht="20.100000000000001" customHeight="1" thickTop="1">
      <c r="B205" s="706" t="s">
        <v>2197</v>
      </c>
      <c r="C205" s="429" t="s">
        <v>1745</v>
      </c>
      <c r="D205" s="188" t="s">
        <v>40</v>
      </c>
      <c r="E205" s="188" t="s">
        <v>1746</v>
      </c>
      <c r="F205" s="430" t="s">
        <v>1747</v>
      </c>
      <c r="G205" s="396"/>
      <c r="H205" s="397"/>
      <c r="I205" s="423" t="str">
        <f>IF('B2'!K205="","",'B2'!K205)</f>
        <v/>
      </c>
      <c r="J205" s="424" t="str">
        <f>IF('B2'!L205="","",'B2'!L205)</f>
        <v/>
      </c>
      <c r="K205" s="424" t="str">
        <f>IF('B2'!M205="","",'B2'!M205)</f>
        <v/>
      </c>
      <c r="L205" s="425" t="str">
        <f>IF('B2'!N205="","",'B2'!N205)</f>
        <v/>
      </c>
      <c r="N205" s="768"/>
      <c r="O205" s="206"/>
    </row>
    <row r="206" spans="2:15" ht="20.100000000000001" customHeight="1">
      <c r="B206" s="707"/>
      <c r="C206" s="431" t="str">
        <f>IF('B2'!D206="","",'B2'!D206)</f>
        <v/>
      </c>
      <c r="D206" s="432" t="str">
        <f>IF('B2'!E206="","",'B2'!E206)</f>
        <v/>
      </c>
      <c r="E206" s="432" t="str">
        <f>IF('B2'!F206="","",'B2'!F206)</f>
        <v/>
      </c>
      <c r="F206" s="433" t="str">
        <f>IF('B2'!G206="","",'B2'!G206)</f>
        <v/>
      </c>
      <c r="G206" s="401" t="str">
        <f>IF('B2'!H206="","",'B2'!H206)</f>
        <v/>
      </c>
      <c r="H206" s="448" t="str">
        <f>IF('B2'!I206="","",'B2'!I206)</f>
        <v/>
      </c>
      <c r="I206" s="408" t="str">
        <f>IF('B2'!K206="","",'B2'!K206)</f>
        <v/>
      </c>
      <c r="J206" s="409" t="str">
        <f>IF('B2'!L206="","",'B2'!L206)</f>
        <v/>
      </c>
      <c r="K206" s="409" t="str">
        <f>IF('B2'!M206="","",'B2'!M206)</f>
        <v/>
      </c>
      <c r="L206" s="410" t="str">
        <f>IF('B2'!N206="","",'B2'!N206)</f>
        <v/>
      </c>
      <c r="N206" s="768"/>
      <c r="O206" s="206"/>
    </row>
    <row r="207" spans="2:15" ht="20.100000000000001" customHeight="1">
      <c r="B207" s="428" t="s">
        <v>1591</v>
      </c>
      <c r="C207" s="769" t="str">
        <f>IF('B2'!D207="","",'B2'!D207)</f>
        <v/>
      </c>
      <c r="D207" s="769"/>
      <c r="E207" s="769"/>
      <c r="F207" s="770"/>
      <c r="G207" s="401" t="str">
        <f>IF('B2'!H207="","",'B2'!H207)</f>
        <v/>
      </c>
      <c r="H207" s="402" t="str">
        <f>IF('B2'!I207="","",'B2'!I207)</f>
        <v/>
      </c>
      <c r="I207" s="408" t="str">
        <f>IF('B2'!K207="","",'B2'!K207)</f>
        <v/>
      </c>
      <c r="J207" s="409" t="str">
        <f>IF('B2'!L207="","",'B2'!L207)</f>
        <v/>
      </c>
      <c r="K207" s="409" t="str">
        <f>IF('B2'!M207="","",'B2'!M207)</f>
        <v/>
      </c>
      <c r="L207" s="410" t="str">
        <f>IF('B2'!N207="","",'B2'!N207)</f>
        <v/>
      </c>
      <c r="N207" s="768"/>
      <c r="O207" s="206"/>
    </row>
    <row r="208" spans="2:15" ht="20.100000000000001" customHeight="1">
      <c r="B208" s="710"/>
      <c r="C208" s="711"/>
      <c r="D208" s="711"/>
      <c r="E208" s="712"/>
      <c r="F208" s="193" t="s">
        <v>1592</v>
      </c>
      <c r="G208" s="401" t="str">
        <f>IF('B2'!H208="","",'B2'!H208)</f>
        <v/>
      </c>
      <c r="H208" s="402" t="str">
        <f>IF('B2'!I208="","",'B2'!I208)</f>
        <v/>
      </c>
      <c r="I208" s="408" t="str">
        <f>IF('B2'!K208="","",'B2'!K208)</f>
        <v/>
      </c>
      <c r="J208" s="409" t="str">
        <f>IF('B2'!L208="","",'B2'!L208)</f>
        <v/>
      </c>
      <c r="K208" s="409" t="str">
        <f>IF('B2'!M208="","",'B2'!M208)</f>
        <v/>
      </c>
      <c r="L208" s="410" t="str">
        <f>IF('B2'!N208="","",'B2'!N208)</f>
        <v/>
      </c>
      <c r="N208" s="768"/>
      <c r="O208" s="206"/>
    </row>
    <row r="209" spans="2:15" ht="20.100000000000001" customHeight="1">
      <c r="B209" s="718" t="s">
        <v>1822</v>
      </c>
      <c r="C209" s="719"/>
      <c r="D209" s="719"/>
      <c r="E209" s="719"/>
      <c r="F209" s="771" t="str">
        <f>IF('B2'!G209="","",'B2'!G209)</f>
        <v/>
      </c>
      <c r="G209" s="401" t="str">
        <f>IF('B2'!H209="","",'B2'!H209)</f>
        <v/>
      </c>
      <c r="H209" s="402" t="str">
        <f>IF('B2'!I209="","",'B2'!I209)</f>
        <v/>
      </c>
      <c r="I209" s="408" t="str">
        <f>IF('B2'!K209="","",'B2'!K209)</f>
        <v/>
      </c>
      <c r="J209" s="409" t="str">
        <f>IF('B2'!L209="","",'B2'!L209)</f>
        <v/>
      </c>
      <c r="K209" s="409" t="str">
        <f>IF('B2'!M209="","",'B2'!M209)</f>
        <v/>
      </c>
      <c r="L209" s="410" t="str">
        <f>IF('B2'!N209="","",'B2'!N209)</f>
        <v/>
      </c>
      <c r="N209" s="768"/>
      <c r="O209" s="206"/>
    </row>
    <row r="210" spans="2:15" ht="20.100000000000001" customHeight="1">
      <c r="B210" s="773" t="str">
        <f>IF('B2'!C210="","-",'B2'!C210)</f>
        <v>-</v>
      </c>
      <c r="C210" s="774"/>
      <c r="D210" s="775"/>
      <c r="E210" s="775"/>
      <c r="F210" s="772"/>
      <c r="G210" s="401" t="str">
        <f>IF('B2'!H210="","",'B2'!H210)</f>
        <v/>
      </c>
      <c r="H210" s="402" t="str">
        <f>IF('B2'!I210="","",'B2'!I210)</f>
        <v/>
      </c>
      <c r="I210" s="408" t="str">
        <f>IF('B2'!K210="","",'B2'!K210)</f>
        <v/>
      </c>
      <c r="J210" s="409" t="str">
        <f>IF('B2'!L210="","",'B2'!L210)</f>
        <v/>
      </c>
      <c r="K210" s="409" t="str">
        <f>IF('B2'!M210="","",'B2'!M210)</f>
        <v/>
      </c>
      <c r="L210" s="410" t="str">
        <f>IF('B2'!N210="","",'B2'!N210)</f>
        <v/>
      </c>
      <c r="N210" s="768"/>
      <c r="O210" s="206"/>
    </row>
    <row r="211" spans="2:15" ht="20.100000000000001" customHeight="1">
      <c r="B211" s="776" t="s">
        <v>1937</v>
      </c>
      <c r="C211" s="777"/>
      <c r="D211" s="777"/>
      <c r="E211" s="777"/>
      <c r="F211" s="771" t="str">
        <f>IF('B2'!G211="","",'B2'!G211)</f>
        <v/>
      </c>
      <c r="G211" s="401" t="str">
        <f>IF('B2'!H211="","",'B2'!H211)</f>
        <v/>
      </c>
      <c r="H211" s="402" t="str">
        <f>IF('B2'!I211="","",'B2'!I211)</f>
        <v/>
      </c>
      <c r="I211" s="408" t="str">
        <f>IF('B2'!K211="","",'B2'!K211)</f>
        <v/>
      </c>
      <c r="J211" s="409" t="str">
        <f>IF('B2'!L211="","",'B2'!L211)</f>
        <v/>
      </c>
      <c r="K211" s="409" t="str">
        <f>IF('B2'!M211="","",'B2'!M211)</f>
        <v/>
      </c>
      <c r="L211" s="410" t="str">
        <f>IF('B2'!N211="","",'B2'!N211)</f>
        <v/>
      </c>
      <c r="N211" s="768"/>
      <c r="O211" s="206"/>
    </row>
    <row r="212" spans="2:15" ht="20.100000000000001" customHeight="1">
      <c r="B212" s="773" t="str">
        <f>IF('B2'!C212="","-",'B2'!C212)</f>
        <v>-</v>
      </c>
      <c r="C212" s="774"/>
      <c r="D212" s="775"/>
      <c r="E212" s="775"/>
      <c r="F212" s="772"/>
      <c r="G212" s="401" t="str">
        <f>IF('B2'!H212="","",'B2'!H212)</f>
        <v/>
      </c>
      <c r="H212" s="402" t="str">
        <f>IF('B2'!I212="","",'B2'!I212)</f>
        <v/>
      </c>
      <c r="I212" s="408" t="str">
        <f>IF('B2'!K212="","",'B2'!K212)</f>
        <v/>
      </c>
      <c r="J212" s="409" t="str">
        <f>IF('B2'!L212="","",'B2'!L212)</f>
        <v/>
      </c>
      <c r="K212" s="409" t="str">
        <f>IF('B2'!M212="","",'B2'!M212)</f>
        <v/>
      </c>
      <c r="L212" s="410" t="str">
        <f>IF('B2'!N212="","",'B2'!N212)</f>
        <v/>
      </c>
      <c r="N212" s="768"/>
      <c r="O212" s="206"/>
    </row>
    <row r="213" spans="2:15" ht="20.100000000000001" customHeight="1">
      <c r="B213" s="778" t="s">
        <v>1619</v>
      </c>
      <c r="C213" s="779"/>
      <c r="D213" s="780"/>
      <c r="E213" s="780"/>
      <c r="F213" s="771" t="str">
        <f>IF('B2'!G213="","",'B2'!G213)</f>
        <v/>
      </c>
      <c r="G213" s="401" t="str">
        <f>IF('B2'!H213="","",'B2'!H213)</f>
        <v/>
      </c>
      <c r="H213" s="402" t="str">
        <f>IF('B2'!I213="","",'B2'!I213)</f>
        <v/>
      </c>
      <c r="I213" s="408" t="str">
        <f>IF('B2'!K213="","",'B2'!K213)</f>
        <v/>
      </c>
      <c r="J213" s="409" t="str">
        <f>IF('B2'!L213="","",'B2'!L213)</f>
        <v/>
      </c>
      <c r="K213" s="409" t="str">
        <f>IF('B2'!M213="","",'B2'!M213)</f>
        <v/>
      </c>
      <c r="L213" s="410" t="str">
        <f>IF('B2'!N213="","",'B2'!N213)</f>
        <v/>
      </c>
      <c r="N213" s="768"/>
      <c r="O213" s="206"/>
    </row>
    <row r="214" spans="2:15" ht="20.100000000000001" customHeight="1">
      <c r="B214" s="781" t="str">
        <f>IF('B2'!C214="","-",'B2'!C214)</f>
        <v>-</v>
      </c>
      <c r="C214" s="782"/>
      <c r="D214" s="783"/>
      <c r="E214" s="783"/>
      <c r="F214" s="772"/>
      <c r="G214" s="401" t="str">
        <f>IF('B2'!H214="","",'B2'!H214)</f>
        <v/>
      </c>
      <c r="H214" s="402" t="str">
        <f>IF('B2'!I214="","",'B2'!I214)</f>
        <v/>
      </c>
      <c r="I214" s="408" t="str">
        <f>IF('B2'!K214="","",'B2'!K214)</f>
        <v/>
      </c>
      <c r="J214" s="409" t="str">
        <f>IF('B2'!L214="","",'B2'!L214)</f>
        <v/>
      </c>
      <c r="K214" s="409" t="str">
        <f>IF('B2'!M214="","",'B2'!M214)</f>
        <v/>
      </c>
      <c r="L214" s="410" t="str">
        <f>IF('B2'!N214="","",'B2'!N214)</f>
        <v/>
      </c>
      <c r="N214" s="768"/>
      <c r="O214" s="206"/>
    </row>
    <row r="215" spans="2:15" ht="20.100000000000001" customHeight="1">
      <c r="B215" s="776" t="s">
        <v>1617</v>
      </c>
      <c r="C215" s="777"/>
      <c r="D215" s="777"/>
      <c r="E215" s="784"/>
      <c r="F215" s="771" t="str">
        <f>IF('B2'!G215="","",'B2'!G215)</f>
        <v/>
      </c>
      <c r="G215" s="401" t="str">
        <f>IF('B2'!H215="","",'B2'!H215)</f>
        <v/>
      </c>
      <c r="H215" s="402" t="str">
        <f>IF('B2'!I215="","",'B2'!I215)</f>
        <v/>
      </c>
      <c r="I215" s="408" t="str">
        <f>IF('B2'!K215="","",'B2'!K215)</f>
        <v/>
      </c>
      <c r="J215" s="409" t="str">
        <f>IF('B2'!L215="","",'B2'!L215)</f>
        <v/>
      </c>
      <c r="K215" s="409" t="str">
        <f>IF('B2'!M215="","",'B2'!M215)</f>
        <v/>
      </c>
      <c r="L215" s="410" t="str">
        <f>IF('B2'!N215="","",'B2'!N215)</f>
        <v/>
      </c>
      <c r="N215" s="768"/>
      <c r="O215" s="206"/>
    </row>
    <row r="216" spans="2:15" ht="20.100000000000001" customHeight="1">
      <c r="B216" s="781" t="str">
        <f>IF('B2'!C216="","-",'B2'!C216)</f>
        <v>-</v>
      </c>
      <c r="C216" s="782"/>
      <c r="D216" s="783"/>
      <c r="E216" s="783"/>
      <c r="F216" s="772"/>
      <c r="G216" s="401" t="str">
        <f>IF('B2'!H216="","",'B2'!H216)</f>
        <v/>
      </c>
      <c r="H216" s="402" t="str">
        <f>IF('B2'!I216="","",'B2'!I216)</f>
        <v/>
      </c>
      <c r="I216" s="408" t="str">
        <f>IF('B2'!K216="","",'B2'!K216)</f>
        <v/>
      </c>
      <c r="J216" s="409" t="str">
        <f>IF('B2'!L216="","",'B2'!L216)</f>
        <v/>
      </c>
      <c r="K216" s="409" t="str">
        <f>IF('B2'!M216="","",'B2'!M216)</f>
        <v/>
      </c>
      <c r="L216" s="410" t="str">
        <f>IF('B2'!N216="","",'B2'!N216)</f>
        <v/>
      </c>
      <c r="N216" s="768"/>
      <c r="O216" s="206"/>
    </row>
    <row r="217" spans="2:15" ht="20.100000000000001" customHeight="1">
      <c r="B217" s="776" t="s">
        <v>1593</v>
      </c>
      <c r="C217" s="777"/>
      <c r="D217" s="777"/>
      <c r="E217" s="784"/>
      <c r="F217" s="771" t="str">
        <f>IF('B2'!G217="","",'B2'!G217)</f>
        <v/>
      </c>
      <c r="G217" s="401" t="str">
        <f>IF('B2'!H217="","",'B2'!H217)</f>
        <v/>
      </c>
      <c r="H217" s="402" t="str">
        <f>IF('B2'!I217="","",'B2'!I217)</f>
        <v/>
      </c>
      <c r="I217" s="408" t="str">
        <f>IF('B2'!K217="","",'B2'!K217)</f>
        <v/>
      </c>
      <c r="J217" s="409" t="str">
        <f>IF('B2'!L217="","",'B2'!L217)</f>
        <v/>
      </c>
      <c r="K217" s="409" t="str">
        <f>IF('B2'!M217="","",'B2'!M217)</f>
        <v/>
      </c>
      <c r="L217" s="410" t="str">
        <f>IF('B2'!N217="","",'B2'!N217)</f>
        <v/>
      </c>
      <c r="N217" s="768"/>
      <c r="O217" s="206"/>
    </row>
    <row r="218" spans="2:15" ht="20.100000000000001" customHeight="1" thickBot="1">
      <c r="B218" s="786" t="str">
        <f>IF('B2'!C218="","-",'B2'!C218)</f>
        <v>-</v>
      </c>
      <c r="C218" s="787"/>
      <c r="D218" s="788"/>
      <c r="E218" s="787"/>
      <c r="F218" s="785"/>
      <c r="G218" s="426" t="str">
        <f>IF('B2'!H218="","",'B2'!H218)</f>
        <v/>
      </c>
      <c r="H218" s="427" t="str">
        <f>IF('B2'!I218="","",'B2'!I218)</f>
        <v/>
      </c>
      <c r="I218" s="418" t="str">
        <f>IF('B2'!K218="","",'B2'!K218)</f>
        <v/>
      </c>
      <c r="J218" s="419" t="str">
        <f>IF('B2'!L218="","",'B2'!L218)</f>
        <v/>
      </c>
      <c r="K218" s="419" t="str">
        <f>IF('B2'!M218="","",'B2'!M218)</f>
        <v/>
      </c>
      <c r="L218" s="420" t="str">
        <f>IF('B2'!N218="","",'B2'!N218)</f>
        <v/>
      </c>
      <c r="N218" s="768"/>
      <c r="O218" s="206"/>
    </row>
    <row r="219" spans="2:15" ht="20.100000000000001" customHeight="1">
      <c r="B219" s="793" t="s">
        <v>2198</v>
      </c>
      <c r="C219" s="434" t="s">
        <v>1745</v>
      </c>
      <c r="D219" s="435" t="s">
        <v>40</v>
      </c>
      <c r="E219" s="435" t="s">
        <v>1746</v>
      </c>
      <c r="F219" s="436" t="s">
        <v>1747</v>
      </c>
      <c r="G219" s="421"/>
      <c r="H219" s="422"/>
      <c r="I219" s="423" t="str">
        <f>IF('B2'!K219="","",'B2'!K219)</f>
        <v/>
      </c>
      <c r="J219" s="424" t="str">
        <f>IF('B2'!L219="","",'B2'!L219)</f>
        <v/>
      </c>
      <c r="K219" s="424" t="str">
        <f>IF('B2'!M219="","",'B2'!M219)</f>
        <v/>
      </c>
      <c r="L219" s="425" t="str">
        <f>IF('B2'!N219="","",'B2'!N219)</f>
        <v/>
      </c>
      <c r="N219" s="768"/>
      <c r="O219" s="206"/>
    </row>
    <row r="220" spans="2:15" ht="20.100000000000001" customHeight="1">
      <c r="B220" s="707"/>
      <c r="C220" s="431" t="str">
        <f>IF('B2'!D220="","",'B2'!D220)</f>
        <v/>
      </c>
      <c r="D220" s="432" t="str">
        <f>IF('B2'!E220="","",'B2'!E220)</f>
        <v/>
      </c>
      <c r="E220" s="432" t="str">
        <f>IF('B2'!F220="","",'B2'!F220)</f>
        <v/>
      </c>
      <c r="F220" s="433" t="str">
        <f>IF('B2'!G220="","",'B2'!G220)</f>
        <v/>
      </c>
      <c r="G220" s="401" t="str">
        <f>IF('B2'!H220="","",'B2'!H220)</f>
        <v/>
      </c>
      <c r="H220" s="402" t="str">
        <f>IF('B2'!I220="","",'B2'!I220)</f>
        <v/>
      </c>
      <c r="I220" s="408" t="str">
        <f>IF('B2'!K220="","",'B2'!K220)</f>
        <v/>
      </c>
      <c r="J220" s="409" t="str">
        <f>IF('B2'!L220="","",'B2'!L220)</f>
        <v/>
      </c>
      <c r="K220" s="409" t="str">
        <f>IF('B2'!M220="","",'B2'!M220)</f>
        <v/>
      </c>
      <c r="L220" s="410" t="str">
        <f>IF('B2'!N220="","",'B2'!N220)</f>
        <v/>
      </c>
      <c r="N220" s="768"/>
      <c r="O220" s="206"/>
    </row>
    <row r="221" spans="2:15" ht="20.100000000000001" customHeight="1">
      <c r="B221" s="428" t="s">
        <v>1591</v>
      </c>
      <c r="C221" s="769" t="str">
        <f>IF('B2'!D221="","",'B2'!D221)</f>
        <v/>
      </c>
      <c r="D221" s="769"/>
      <c r="E221" s="769"/>
      <c r="F221" s="770"/>
      <c r="G221" s="401" t="str">
        <f>IF('B2'!H221="","",'B2'!H221)</f>
        <v/>
      </c>
      <c r="H221" s="402" t="str">
        <f>IF('B2'!I221="","",'B2'!I221)</f>
        <v/>
      </c>
      <c r="I221" s="408" t="str">
        <f>IF('B2'!K221="","",'B2'!K221)</f>
        <v/>
      </c>
      <c r="J221" s="409" t="str">
        <f>IF('B2'!L221="","",'B2'!L221)</f>
        <v/>
      </c>
      <c r="K221" s="409" t="str">
        <f>IF('B2'!M221="","",'B2'!M221)</f>
        <v/>
      </c>
      <c r="L221" s="410" t="str">
        <f>IF('B2'!N221="","",'B2'!N221)</f>
        <v/>
      </c>
      <c r="N221" s="768"/>
      <c r="O221" s="206"/>
    </row>
    <row r="222" spans="2:15" ht="20.100000000000001" customHeight="1">
      <c r="B222" s="710"/>
      <c r="C222" s="711"/>
      <c r="D222" s="711"/>
      <c r="E222" s="712"/>
      <c r="F222" s="193" t="s">
        <v>1592</v>
      </c>
      <c r="G222" s="401" t="str">
        <f>IF('B2'!H222="","",'B2'!H222)</f>
        <v/>
      </c>
      <c r="H222" s="402" t="str">
        <f>IF('B2'!I222="","",'B2'!I222)</f>
        <v/>
      </c>
      <c r="I222" s="408" t="str">
        <f>IF('B2'!K222="","",'B2'!K222)</f>
        <v/>
      </c>
      <c r="J222" s="409" t="str">
        <f>IF('B2'!L222="","",'B2'!L222)</f>
        <v/>
      </c>
      <c r="K222" s="409" t="str">
        <f>IF('B2'!M222="","",'B2'!M222)</f>
        <v/>
      </c>
      <c r="L222" s="410" t="str">
        <f>IF('B2'!N222="","",'B2'!N222)</f>
        <v/>
      </c>
      <c r="N222" s="768"/>
      <c r="O222" s="206"/>
    </row>
    <row r="223" spans="2:15" ht="20.100000000000001" customHeight="1">
      <c r="B223" s="718" t="s">
        <v>1822</v>
      </c>
      <c r="C223" s="719"/>
      <c r="D223" s="719"/>
      <c r="E223" s="719"/>
      <c r="F223" s="771" t="str">
        <f>IF('B2'!G223="","",'B2'!G223)</f>
        <v/>
      </c>
      <c r="G223" s="401" t="str">
        <f>IF('B2'!H223="","",'B2'!H223)</f>
        <v/>
      </c>
      <c r="H223" s="402" t="str">
        <f>IF('B2'!I223="","",'B2'!I223)</f>
        <v/>
      </c>
      <c r="I223" s="408" t="str">
        <f>IF('B2'!K223="","",'B2'!K223)</f>
        <v/>
      </c>
      <c r="J223" s="409" t="str">
        <f>IF('B2'!L223="","",'B2'!L223)</f>
        <v/>
      </c>
      <c r="K223" s="409" t="str">
        <f>IF('B2'!M223="","",'B2'!M223)</f>
        <v/>
      </c>
      <c r="L223" s="410" t="str">
        <f>IF('B2'!N223="","",'B2'!N223)</f>
        <v/>
      </c>
      <c r="N223" s="768"/>
      <c r="O223" s="206"/>
    </row>
    <row r="224" spans="2:15" ht="20.100000000000001" customHeight="1">
      <c r="B224" s="773" t="str">
        <f>IF('B2'!C224="","-",'B2'!C224)</f>
        <v>-</v>
      </c>
      <c r="C224" s="774"/>
      <c r="D224" s="775"/>
      <c r="E224" s="775"/>
      <c r="F224" s="772"/>
      <c r="G224" s="401" t="str">
        <f>IF('B2'!H224="","",'B2'!H224)</f>
        <v/>
      </c>
      <c r="H224" s="402" t="str">
        <f>IF('B2'!I224="","",'B2'!I224)</f>
        <v/>
      </c>
      <c r="I224" s="408" t="str">
        <f>IF('B2'!K224="","",'B2'!K224)</f>
        <v/>
      </c>
      <c r="J224" s="409" t="str">
        <f>IF('B2'!L224="","",'B2'!L224)</f>
        <v/>
      </c>
      <c r="K224" s="409" t="str">
        <f>IF('B2'!M224="","",'B2'!M224)</f>
        <v/>
      </c>
      <c r="L224" s="410" t="str">
        <f>IF('B2'!N224="","",'B2'!N224)</f>
        <v/>
      </c>
      <c r="N224" s="768"/>
      <c r="O224" s="206"/>
    </row>
    <row r="225" spans="2:15" ht="20.100000000000001" customHeight="1">
      <c r="B225" s="776" t="s">
        <v>1937</v>
      </c>
      <c r="C225" s="777"/>
      <c r="D225" s="777"/>
      <c r="E225" s="777"/>
      <c r="F225" s="771" t="str">
        <f>IF('B2'!G225="","",'B2'!G225)</f>
        <v/>
      </c>
      <c r="G225" s="401" t="str">
        <f>IF('B2'!H225="","",'B2'!H225)</f>
        <v/>
      </c>
      <c r="H225" s="402" t="str">
        <f>IF('B2'!I225="","",'B2'!I225)</f>
        <v/>
      </c>
      <c r="I225" s="408" t="str">
        <f>IF('B2'!K225="","",'B2'!K225)</f>
        <v/>
      </c>
      <c r="J225" s="409" t="str">
        <f>IF('B2'!L225="","",'B2'!L225)</f>
        <v/>
      </c>
      <c r="K225" s="409" t="str">
        <f>IF('B2'!M225="","",'B2'!M225)</f>
        <v/>
      </c>
      <c r="L225" s="410" t="str">
        <f>IF('B2'!N225="","",'B2'!N225)</f>
        <v/>
      </c>
      <c r="N225" s="768"/>
      <c r="O225" s="206"/>
    </row>
    <row r="226" spans="2:15" ht="20.100000000000001" customHeight="1">
      <c r="B226" s="773" t="str">
        <f>IF('B2'!C226="","-",'B2'!C226)</f>
        <v>-</v>
      </c>
      <c r="C226" s="774"/>
      <c r="D226" s="775"/>
      <c r="E226" s="775"/>
      <c r="F226" s="772"/>
      <c r="G226" s="401" t="str">
        <f>IF('B2'!H226="","",'B2'!H226)</f>
        <v/>
      </c>
      <c r="H226" s="402" t="str">
        <f>IF('B2'!I226="","",'B2'!I226)</f>
        <v/>
      </c>
      <c r="I226" s="408" t="str">
        <f>IF('B2'!K226="","",'B2'!K226)</f>
        <v/>
      </c>
      <c r="J226" s="409" t="str">
        <f>IF('B2'!L226="","",'B2'!L226)</f>
        <v/>
      </c>
      <c r="K226" s="409" t="str">
        <f>IF('B2'!M226="","",'B2'!M226)</f>
        <v/>
      </c>
      <c r="L226" s="410" t="str">
        <f>IF('B2'!N226="","",'B2'!N226)</f>
        <v/>
      </c>
      <c r="N226" s="768"/>
      <c r="O226" s="206"/>
    </row>
    <row r="227" spans="2:15" ht="20.100000000000001" customHeight="1">
      <c r="B227" s="778" t="s">
        <v>1619</v>
      </c>
      <c r="C227" s="779"/>
      <c r="D227" s="780"/>
      <c r="E227" s="780"/>
      <c r="F227" s="771" t="str">
        <f>IF('B2'!G227="","",'B2'!G227)</f>
        <v/>
      </c>
      <c r="G227" s="401" t="str">
        <f>IF('B2'!H227="","",'B2'!H227)</f>
        <v/>
      </c>
      <c r="H227" s="402" t="str">
        <f>IF('B2'!I227="","",'B2'!I227)</f>
        <v/>
      </c>
      <c r="I227" s="408" t="str">
        <f>IF('B2'!K227="","",'B2'!K227)</f>
        <v/>
      </c>
      <c r="J227" s="409" t="str">
        <f>IF('B2'!L227="","",'B2'!L227)</f>
        <v/>
      </c>
      <c r="K227" s="409" t="str">
        <f>IF('B2'!M227="","",'B2'!M227)</f>
        <v/>
      </c>
      <c r="L227" s="410" t="str">
        <f>IF('B2'!N227="","",'B2'!N227)</f>
        <v/>
      </c>
      <c r="N227" s="768"/>
      <c r="O227" s="206"/>
    </row>
    <row r="228" spans="2:15" ht="20.100000000000001" customHeight="1">
      <c r="B228" s="781" t="str">
        <f>IF('B2'!C228="","-",'B2'!C228)</f>
        <v>-</v>
      </c>
      <c r="C228" s="782"/>
      <c r="D228" s="783"/>
      <c r="E228" s="783"/>
      <c r="F228" s="772"/>
      <c r="G228" s="401" t="str">
        <f>IF('B2'!H228="","",'B2'!H228)</f>
        <v/>
      </c>
      <c r="H228" s="402" t="str">
        <f>IF('B2'!I228="","",'B2'!I228)</f>
        <v/>
      </c>
      <c r="I228" s="408" t="str">
        <f>IF('B2'!K228="","",'B2'!K228)</f>
        <v/>
      </c>
      <c r="J228" s="409" t="str">
        <f>IF('B2'!L228="","",'B2'!L228)</f>
        <v/>
      </c>
      <c r="K228" s="409" t="str">
        <f>IF('B2'!M228="","",'B2'!M228)</f>
        <v/>
      </c>
      <c r="L228" s="410" t="str">
        <f>IF('B2'!N228="","",'B2'!N228)</f>
        <v/>
      </c>
      <c r="N228" s="768"/>
      <c r="O228" s="206"/>
    </row>
    <row r="229" spans="2:15" ht="20.100000000000001" customHeight="1">
      <c r="B229" s="776" t="s">
        <v>1617</v>
      </c>
      <c r="C229" s="777"/>
      <c r="D229" s="777"/>
      <c r="E229" s="784"/>
      <c r="F229" s="771" t="str">
        <f>IF('B2'!G229="","",'B2'!G229)</f>
        <v/>
      </c>
      <c r="G229" s="401" t="str">
        <f>IF('B2'!H229="","",'B2'!H229)</f>
        <v/>
      </c>
      <c r="H229" s="402" t="str">
        <f>IF('B2'!I229="","",'B2'!I229)</f>
        <v/>
      </c>
      <c r="I229" s="408" t="str">
        <f>IF('B2'!K229="","",'B2'!K229)</f>
        <v/>
      </c>
      <c r="J229" s="409" t="str">
        <f>IF('B2'!L229="","",'B2'!L229)</f>
        <v/>
      </c>
      <c r="K229" s="409" t="str">
        <f>IF('B2'!M229="","",'B2'!M229)</f>
        <v/>
      </c>
      <c r="L229" s="410" t="str">
        <f>IF('B2'!N229="","",'B2'!N229)</f>
        <v/>
      </c>
      <c r="N229" s="768"/>
      <c r="O229" s="206"/>
    </row>
    <row r="230" spans="2:15" ht="20.100000000000001" customHeight="1">
      <c r="B230" s="781" t="str">
        <f>IF('B2'!C230="","-",'B2'!C230)</f>
        <v>-</v>
      </c>
      <c r="C230" s="782"/>
      <c r="D230" s="783"/>
      <c r="E230" s="783"/>
      <c r="F230" s="772"/>
      <c r="G230" s="401" t="str">
        <f>IF('B2'!H230="","",'B2'!H230)</f>
        <v/>
      </c>
      <c r="H230" s="402" t="str">
        <f>IF('B2'!I230="","",'B2'!I230)</f>
        <v/>
      </c>
      <c r="I230" s="408" t="str">
        <f>IF('B2'!K230="","",'B2'!K230)</f>
        <v/>
      </c>
      <c r="J230" s="409" t="str">
        <f>IF('B2'!L230="","",'B2'!L230)</f>
        <v/>
      </c>
      <c r="K230" s="409" t="str">
        <f>IF('B2'!M230="","",'B2'!M230)</f>
        <v/>
      </c>
      <c r="L230" s="410" t="str">
        <f>IF('B2'!N230="","",'B2'!N230)</f>
        <v/>
      </c>
      <c r="N230" s="768"/>
      <c r="O230" s="206"/>
    </row>
    <row r="231" spans="2:15" ht="20.100000000000001" customHeight="1">
      <c r="B231" s="776" t="s">
        <v>1593</v>
      </c>
      <c r="C231" s="777"/>
      <c r="D231" s="777"/>
      <c r="E231" s="784"/>
      <c r="F231" s="771" t="str">
        <f>IF('B2'!G231="","",'B2'!G231)</f>
        <v/>
      </c>
      <c r="G231" s="401" t="str">
        <f>IF('B2'!H231="","",'B2'!H231)</f>
        <v/>
      </c>
      <c r="H231" s="402" t="str">
        <f>IF('B2'!I231="","",'B2'!I231)</f>
        <v/>
      </c>
      <c r="I231" s="408" t="str">
        <f>IF('B2'!K231="","",'B2'!K231)</f>
        <v/>
      </c>
      <c r="J231" s="409" t="str">
        <f>IF('B2'!L231="","",'B2'!L231)</f>
        <v/>
      </c>
      <c r="K231" s="409" t="str">
        <f>IF('B2'!M231="","",'B2'!M231)</f>
        <v/>
      </c>
      <c r="L231" s="410" t="str">
        <f>IF('B2'!N231="","",'B2'!N231)</f>
        <v/>
      </c>
      <c r="N231" s="768"/>
      <c r="O231" s="206"/>
    </row>
    <row r="232" spans="2:15" ht="20.100000000000001" customHeight="1" thickBot="1">
      <c r="B232" s="790" t="str">
        <f>IF('B2'!C232="","-",'B2'!C232)</f>
        <v>-</v>
      </c>
      <c r="C232" s="791"/>
      <c r="D232" s="792"/>
      <c r="E232" s="791"/>
      <c r="F232" s="789"/>
      <c r="G232" s="446" t="str">
        <f>IF('B2'!H232="","",'B2'!H232)</f>
        <v/>
      </c>
      <c r="H232" s="447" t="str">
        <f>IF('B2'!I232="","",'B2'!I232)</f>
        <v/>
      </c>
      <c r="I232" s="413" t="str">
        <f>IF('B2'!K232="","",'B2'!K232)</f>
        <v/>
      </c>
      <c r="J232" s="414" t="str">
        <f>IF('B2'!L232="","",'B2'!L232)</f>
        <v/>
      </c>
      <c r="K232" s="414" t="str">
        <f>IF('B2'!M232="","",'B2'!M232)</f>
        <v/>
      </c>
      <c r="L232" s="415" t="str">
        <f>IF('B2'!N232="","",'B2'!N232)</f>
        <v/>
      </c>
      <c r="N232" s="768"/>
      <c r="O232" s="206"/>
    </row>
    <row r="233" spans="2:15" ht="20.100000000000001" customHeight="1" thickTop="1">
      <c r="B233" s="706" t="s">
        <v>2201</v>
      </c>
      <c r="C233" s="429" t="s">
        <v>1745</v>
      </c>
      <c r="D233" s="188" t="s">
        <v>40</v>
      </c>
      <c r="E233" s="188" t="s">
        <v>1746</v>
      </c>
      <c r="F233" s="430" t="s">
        <v>1747</v>
      </c>
      <c r="G233" s="396"/>
      <c r="H233" s="397"/>
      <c r="I233" s="423" t="str">
        <f>IF('B2'!K233="","",'B2'!K233)</f>
        <v/>
      </c>
      <c r="J233" s="424" t="str">
        <f>IF('B2'!L233="","",'B2'!L233)</f>
        <v/>
      </c>
      <c r="K233" s="424" t="str">
        <f>IF('B2'!M233="","",'B2'!M233)</f>
        <v/>
      </c>
      <c r="L233" s="425" t="str">
        <f>IF('B2'!N233="","",'B2'!N233)</f>
        <v/>
      </c>
      <c r="N233" s="768"/>
      <c r="O233" s="206"/>
    </row>
    <row r="234" spans="2:15" ht="20.100000000000001" customHeight="1">
      <c r="B234" s="707"/>
      <c r="C234" s="431" t="str">
        <f>IF('B2'!D234="","",'B2'!D234)</f>
        <v/>
      </c>
      <c r="D234" s="432" t="str">
        <f>IF('B2'!E234="","",'B2'!E234)</f>
        <v/>
      </c>
      <c r="E234" s="432" t="str">
        <f>IF('B2'!F234="","",'B2'!F234)</f>
        <v/>
      </c>
      <c r="F234" s="433" t="str">
        <f>IF('B2'!G234="","",'B2'!G234)</f>
        <v/>
      </c>
      <c r="G234" s="401" t="str">
        <f>IF('B2'!H234="","",'B2'!H234)</f>
        <v/>
      </c>
      <c r="H234" s="448" t="str">
        <f>IF('B2'!I234="","",'B2'!I234)</f>
        <v/>
      </c>
      <c r="I234" s="408" t="str">
        <f>IF('B2'!K234="","",'B2'!K234)</f>
        <v/>
      </c>
      <c r="J234" s="409" t="str">
        <f>IF('B2'!L234="","",'B2'!L234)</f>
        <v/>
      </c>
      <c r="K234" s="409" t="str">
        <f>IF('B2'!M234="","",'B2'!M234)</f>
        <v/>
      </c>
      <c r="L234" s="410" t="str">
        <f>IF('B2'!N234="","",'B2'!N234)</f>
        <v/>
      </c>
      <c r="N234" s="768"/>
      <c r="O234" s="206"/>
    </row>
    <row r="235" spans="2:15" ht="20.100000000000001" customHeight="1">
      <c r="B235" s="428" t="s">
        <v>1591</v>
      </c>
      <c r="C235" s="769" t="str">
        <f>IF('B2'!D235="","",'B2'!D235)</f>
        <v/>
      </c>
      <c r="D235" s="769"/>
      <c r="E235" s="769"/>
      <c r="F235" s="770"/>
      <c r="G235" s="401" t="str">
        <f>IF('B2'!H235="","",'B2'!H235)</f>
        <v/>
      </c>
      <c r="H235" s="402" t="str">
        <f>IF('B2'!I235="","",'B2'!I235)</f>
        <v/>
      </c>
      <c r="I235" s="408" t="str">
        <f>IF('B2'!K235="","",'B2'!K235)</f>
        <v/>
      </c>
      <c r="J235" s="409" t="str">
        <f>IF('B2'!L235="","",'B2'!L235)</f>
        <v/>
      </c>
      <c r="K235" s="409" t="str">
        <f>IF('B2'!M235="","",'B2'!M235)</f>
        <v/>
      </c>
      <c r="L235" s="410" t="str">
        <f>IF('B2'!N235="","",'B2'!N235)</f>
        <v/>
      </c>
      <c r="N235" s="768"/>
      <c r="O235" s="206"/>
    </row>
    <row r="236" spans="2:15" ht="20.100000000000001" customHeight="1">
      <c r="B236" s="710"/>
      <c r="C236" s="711"/>
      <c r="D236" s="711"/>
      <c r="E236" s="712"/>
      <c r="F236" s="193" t="s">
        <v>1592</v>
      </c>
      <c r="G236" s="401" t="str">
        <f>IF('B2'!H236="","",'B2'!H236)</f>
        <v/>
      </c>
      <c r="H236" s="402" t="str">
        <f>IF('B2'!I236="","",'B2'!I236)</f>
        <v/>
      </c>
      <c r="I236" s="408" t="str">
        <f>IF('B2'!K236="","",'B2'!K236)</f>
        <v/>
      </c>
      <c r="J236" s="409" t="str">
        <f>IF('B2'!L236="","",'B2'!L236)</f>
        <v/>
      </c>
      <c r="K236" s="409" t="str">
        <f>IF('B2'!M236="","",'B2'!M236)</f>
        <v/>
      </c>
      <c r="L236" s="410" t="str">
        <f>IF('B2'!N236="","",'B2'!N236)</f>
        <v/>
      </c>
      <c r="N236" s="768"/>
      <c r="O236" s="206"/>
    </row>
    <row r="237" spans="2:15" ht="20.100000000000001" customHeight="1">
      <c r="B237" s="718" t="s">
        <v>1822</v>
      </c>
      <c r="C237" s="719"/>
      <c r="D237" s="719"/>
      <c r="E237" s="719"/>
      <c r="F237" s="771" t="str">
        <f>IF('B2'!G237="","",'B2'!G237)</f>
        <v/>
      </c>
      <c r="G237" s="401" t="str">
        <f>IF('B2'!H237="","",'B2'!H237)</f>
        <v/>
      </c>
      <c r="H237" s="402" t="str">
        <f>IF('B2'!I237="","",'B2'!I237)</f>
        <v/>
      </c>
      <c r="I237" s="408" t="str">
        <f>IF('B2'!K237="","",'B2'!K237)</f>
        <v/>
      </c>
      <c r="J237" s="409" t="str">
        <f>IF('B2'!L237="","",'B2'!L237)</f>
        <v/>
      </c>
      <c r="K237" s="409" t="str">
        <f>IF('B2'!M237="","",'B2'!M237)</f>
        <v/>
      </c>
      <c r="L237" s="410" t="str">
        <f>IF('B2'!N237="","",'B2'!N237)</f>
        <v/>
      </c>
      <c r="N237" s="768"/>
      <c r="O237" s="206"/>
    </row>
    <row r="238" spans="2:15" ht="20.100000000000001" customHeight="1">
      <c r="B238" s="773" t="str">
        <f>IF('B2'!C238="","-",'B2'!C238)</f>
        <v>-</v>
      </c>
      <c r="C238" s="774"/>
      <c r="D238" s="775"/>
      <c r="E238" s="775"/>
      <c r="F238" s="772"/>
      <c r="G238" s="401" t="str">
        <f>IF('B2'!H238="","",'B2'!H238)</f>
        <v/>
      </c>
      <c r="H238" s="402" t="str">
        <f>IF('B2'!I238="","",'B2'!I238)</f>
        <v/>
      </c>
      <c r="I238" s="408" t="str">
        <f>IF('B2'!K238="","",'B2'!K238)</f>
        <v/>
      </c>
      <c r="J238" s="409" t="str">
        <f>IF('B2'!L238="","",'B2'!L238)</f>
        <v/>
      </c>
      <c r="K238" s="409" t="str">
        <f>IF('B2'!M238="","",'B2'!M238)</f>
        <v/>
      </c>
      <c r="L238" s="410" t="str">
        <f>IF('B2'!N238="","",'B2'!N238)</f>
        <v/>
      </c>
      <c r="N238" s="768"/>
      <c r="O238" s="206"/>
    </row>
    <row r="239" spans="2:15" ht="20.100000000000001" customHeight="1">
      <c r="B239" s="776" t="s">
        <v>1937</v>
      </c>
      <c r="C239" s="777"/>
      <c r="D239" s="777"/>
      <c r="E239" s="777"/>
      <c r="F239" s="771" t="str">
        <f>IF('B2'!G239="","",'B2'!G239)</f>
        <v/>
      </c>
      <c r="G239" s="401" t="str">
        <f>IF('B2'!H239="","",'B2'!H239)</f>
        <v/>
      </c>
      <c r="H239" s="402" t="str">
        <f>IF('B2'!I239="","",'B2'!I239)</f>
        <v/>
      </c>
      <c r="I239" s="408" t="str">
        <f>IF('B2'!K239="","",'B2'!K239)</f>
        <v/>
      </c>
      <c r="J239" s="409" t="str">
        <f>IF('B2'!L239="","",'B2'!L239)</f>
        <v/>
      </c>
      <c r="K239" s="409" t="str">
        <f>IF('B2'!M239="","",'B2'!M239)</f>
        <v/>
      </c>
      <c r="L239" s="410" t="str">
        <f>IF('B2'!N239="","",'B2'!N239)</f>
        <v/>
      </c>
      <c r="N239" s="768"/>
      <c r="O239" s="206"/>
    </row>
    <row r="240" spans="2:15" ht="20.100000000000001" customHeight="1">
      <c r="B240" s="773" t="str">
        <f>IF('B2'!C240="","-",'B2'!C240)</f>
        <v>-</v>
      </c>
      <c r="C240" s="774"/>
      <c r="D240" s="775"/>
      <c r="E240" s="775"/>
      <c r="F240" s="772"/>
      <c r="G240" s="401" t="str">
        <f>IF('B2'!H240="","",'B2'!H240)</f>
        <v/>
      </c>
      <c r="H240" s="402" t="str">
        <f>IF('B2'!I240="","",'B2'!I240)</f>
        <v/>
      </c>
      <c r="I240" s="408" t="str">
        <f>IF('B2'!K240="","",'B2'!K240)</f>
        <v/>
      </c>
      <c r="J240" s="409" t="str">
        <f>IF('B2'!L240="","",'B2'!L240)</f>
        <v/>
      </c>
      <c r="K240" s="409" t="str">
        <f>IF('B2'!M240="","",'B2'!M240)</f>
        <v/>
      </c>
      <c r="L240" s="410" t="str">
        <f>IF('B2'!N240="","",'B2'!N240)</f>
        <v/>
      </c>
      <c r="N240" s="768"/>
      <c r="O240" s="206"/>
    </row>
    <row r="241" spans="2:15" ht="20.100000000000001" customHeight="1">
      <c r="B241" s="778" t="s">
        <v>1619</v>
      </c>
      <c r="C241" s="779"/>
      <c r="D241" s="780"/>
      <c r="E241" s="780"/>
      <c r="F241" s="771" t="str">
        <f>IF('B2'!G241="","",'B2'!G241)</f>
        <v/>
      </c>
      <c r="G241" s="401" t="str">
        <f>IF('B2'!H241="","",'B2'!H241)</f>
        <v/>
      </c>
      <c r="H241" s="402" t="str">
        <f>IF('B2'!I241="","",'B2'!I241)</f>
        <v/>
      </c>
      <c r="I241" s="408" t="str">
        <f>IF('B2'!K241="","",'B2'!K241)</f>
        <v/>
      </c>
      <c r="J241" s="409" t="str">
        <f>IF('B2'!L241="","",'B2'!L241)</f>
        <v/>
      </c>
      <c r="K241" s="409" t="str">
        <f>IF('B2'!M241="","",'B2'!M241)</f>
        <v/>
      </c>
      <c r="L241" s="410" t="str">
        <f>IF('B2'!N241="","",'B2'!N241)</f>
        <v/>
      </c>
      <c r="N241" s="768"/>
      <c r="O241" s="206"/>
    </row>
    <row r="242" spans="2:15" ht="20.100000000000001" customHeight="1">
      <c r="B242" s="781" t="str">
        <f>IF('B2'!C242="","-",'B2'!C242)</f>
        <v>-</v>
      </c>
      <c r="C242" s="782"/>
      <c r="D242" s="783"/>
      <c r="E242" s="783"/>
      <c r="F242" s="772"/>
      <c r="G242" s="401" t="str">
        <f>IF('B2'!H242="","",'B2'!H242)</f>
        <v/>
      </c>
      <c r="H242" s="402" t="str">
        <f>IF('B2'!I242="","",'B2'!I242)</f>
        <v/>
      </c>
      <c r="I242" s="408" t="str">
        <f>IF('B2'!K242="","",'B2'!K242)</f>
        <v/>
      </c>
      <c r="J242" s="409" t="str">
        <f>IF('B2'!L242="","",'B2'!L242)</f>
        <v/>
      </c>
      <c r="K242" s="409" t="str">
        <f>IF('B2'!M242="","",'B2'!M242)</f>
        <v/>
      </c>
      <c r="L242" s="410" t="str">
        <f>IF('B2'!N242="","",'B2'!N242)</f>
        <v/>
      </c>
      <c r="N242" s="768"/>
      <c r="O242" s="206"/>
    </row>
    <row r="243" spans="2:15" ht="20.100000000000001" customHeight="1">
      <c r="B243" s="776" t="s">
        <v>1617</v>
      </c>
      <c r="C243" s="777"/>
      <c r="D243" s="777"/>
      <c r="E243" s="784"/>
      <c r="F243" s="771" t="str">
        <f>IF('B2'!G243="","",'B2'!G243)</f>
        <v/>
      </c>
      <c r="G243" s="401" t="str">
        <f>IF('B2'!H243="","",'B2'!H243)</f>
        <v/>
      </c>
      <c r="H243" s="402" t="str">
        <f>IF('B2'!I243="","",'B2'!I243)</f>
        <v/>
      </c>
      <c r="I243" s="408" t="str">
        <f>IF('B2'!K243="","",'B2'!K243)</f>
        <v/>
      </c>
      <c r="J243" s="409" t="str">
        <f>IF('B2'!L243="","",'B2'!L243)</f>
        <v/>
      </c>
      <c r="K243" s="409" t="str">
        <f>IF('B2'!M243="","",'B2'!M243)</f>
        <v/>
      </c>
      <c r="L243" s="410" t="str">
        <f>IF('B2'!N243="","",'B2'!N243)</f>
        <v/>
      </c>
      <c r="N243" s="768"/>
      <c r="O243" s="206"/>
    </row>
    <row r="244" spans="2:15" ht="20.100000000000001" customHeight="1">
      <c r="B244" s="781" t="str">
        <f>IF('B2'!C244="","-",'B2'!C244)</f>
        <v>-</v>
      </c>
      <c r="C244" s="782"/>
      <c r="D244" s="783"/>
      <c r="E244" s="783"/>
      <c r="F244" s="772"/>
      <c r="G244" s="401" t="str">
        <f>IF('B2'!H244="","",'B2'!H244)</f>
        <v/>
      </c>
      <c r="H244" s="402" t="str">
        <f>IF('B2'!I244="","",'B2'!I244)</f>
        <v/>
      </c>
      <c r="I244" s="408" t="str">
        <f>IF('B2'!K244="","",'B2'!K244)</f>
        <v/>
      </c>
      <c r="J244" s="409" t="str">
        <f>IF('B2'!L244="","",'B2'!L244)</f>
        <v/>
      </c>
      <c r="K244" s="409" t="str">
        <f>IF('B2'!M244="","",'B2'!M244)</f>
        <v/>
      </c>
      <c r="L244" s="410" t="str">
        <f>IF('B2'!N244="","",'B2'!N244)</f>
        <v/>
      </c>
      <c r="N244" s="768"/>
      <c r="O244" s="206"/>
    </row>
    <row r="245" spans="2:15" ht="20.100000000000001" customHeight="1">
      <c r="B245" s="776" t="s">
        <v>1593</v>
      </c>
      <c r="C245" s="777"/>
      <c r="D245" s="777"/>
      <c r="E245" s="784"/>
      <c r="F245" s="771" t="str">
        <f>IF('B2'!G245="","",'B2'!G245)</f>
        <v/>
      </c>
      <c r="G245" s="401" t="str">
        <f>IF('B2'!H245="","",'B2'!H245)</f>
        <v/>
      </c>
      <c r="H245" s="402" t="str">
        <f>IF('B2'!I245="","",'B2'!I245)</f>
        <v/>
      </c>
      <c r="I245" s="408" t="str">
        <f>IF('B2'!K245="","",'B2'!K245)</f>
        <v/>
      </c>
      <c r="J245" s="409" t="str">
        <f>IF('B2'!L245="","",'B2'!L245)</f>
        <v/>
      </c>
      <c r="K245" s="409" t="str">
        <f>IF('B2'!M245="","",'B2'!M245)</f>
        <v/>
      </c>
      <c r="L245" s="410" t="str">
        <f>IF('B2'!N245="","",'B2'!N245)</f>
        <v/>
      </c>
      <c r="N245" s="768"/>
      <c r="O245" s="206"/>
    </row>
    <row r="246" spans="2:15" ht="20.100000000000001" customHeight="1" thickBot="1">
      <c r="B246" s="790" t="str">
        <f>IF('B2'!C246="","-",'B2'!C246)</f>
        <v>-</v>
      </c>
      <c r="C246" s="791"/>
      <c r="D246" s="792"/>
      <c r="E246" s="791"/>
      <c r="F246" s="789"/>
      <c r="G246" s="446" t="str">
        <f>IF('B2'!H246="","",'B2'!H246)</f>
        <v/>
      </c>
      <c r="H246" s="447" t="str">
        <f>IF('B2'!I246="","",'B2'!I246)</f>
        <v/>
      </c>
      <c r="I246" s="413" t="str">
        <f>IF('B2'!K246="","",'B2'!K246)</f>
        <v/>
      </c>
      <c r="J246" s="414" t="str">
        <f>IF('B2'!L246="","",'B2'!L246)</f>
        <v/>
      </c>
      <c r="K246" s="414" t="str">
        <f>IF('B2'!M246="","",'B2'!M246)</f>
        <v/>
      </c>
      <c r="L246" s="415" t="str">
        <f>IF('B2'!N246="","",'B2'!N246)</f>
        <v/>
      </c>
      <c r="N246" s="768"/>
      <c r="O246" s="206"/>
    </row>
    <row r="247" spans="2:15" ht="20.100000000000001" customHeight="1" thickTop="1">
      <c r="B247" s="706" t="s">
        <v>2200</v>
      </c>
      <c r="C247" s="429" t="s">
        <v>1745</v>
      </c>
      <c r="D247" s="188" t="s">
        <v>40</v>
      </c>
      <c r="E247" s="188" t="s">
        <v>1746</v>
      </c>
      <c r="F247" s="430" t="s">
        <v>1747</v>
      </c>
      <c r="G247" s="396"/>
      <c r="H247" s="397"/>
      <c r="I247" s="423" t="str">
        <f>IF('B2'!K247="","",'B2'!K247)</f>
        <v/>
      </c>
      <c r="J247" s="424" t="str">
        <f>IF('B2'!L247="","",'B2'!L247)</f>
        <v/>
      </c>
      <c r="K247" s="424" t="str">
        <f>IF('B2'!M247="","",'B2'!M247)</f>
        <v/>
      </c>
      <c r="L247" s="425" t="str">
        <f>IF('B2'!N247="","",'B2'!N247)</f>
        <v/>
      </c>
      <c r="N247" s="768"/>
      <c r="O247" s="206"/>
    </row>
    <row r="248" spans="2:15" ht="20.100000000000001" customHeight="1">
      <c r="B248" s="707"/>
      <c r="C248" s="431" t="str">
        <f>IF('B2'!D248="","",'B2'!D248)</f>
        <v/>
      </c>
      <c r="D248" s="432" t="str">
        <f>IF('B2'!E248="","",'B2'!E248)</f>
        <v/>
      </c>
      <c r="E248" s="432" t="str">
        <f>IF('B2'!F248="","",'B2'!F248)</f>
        <v/>
      </c>
      <c r="F248" s="433" t="str">
        <f>IF('B2'!G248="","",'B2'!G248)</f>
        <v/>
      </c>
      <c r="G248" s="401" t="str">
        <f>IF('B2'!H248="","",'B2'!H248)</f>
        <v/>
      </c>
      <c r="H248" s="402" t="str">
        <f>IF('B2'!I248="","",'B2'!I248)</f>
        <v/>
      </c>
      <c r="I248" s="408" t="str">
        <f>IF('B2'!K248="","",'B2'!K248)</f>
        <v/>
      </c>
      <c r="J248" s="409" t="str">
        <f>IF('B2'!L248="","",'B2'!L248)</f>
        <v/>
      </c>
      <c r="K248" s="409" t="str">
        <f>IF('B2'!M248="","",'B2'!M248)</f>
        <v/>
      </c>
      <c r="L248" s="410" t="str">
        <f>IF('B2'!N248="","",'B2'!N248)</f>
        <v/>
      </c>
      <c r="N248" s="768"/>
      <c r="O248" s="206"/>
    </row>
    <row r="249" spans="2:15" ht="20.100000000000001" customHeight="1">
      <c r="B249" s="428" t="s">
        <v>1591</v>
      </c>
      <c r="C249" s="769" t="str">
        <f>IF('B2'!D249="","",'B2'!D249)</f>
        <v/>
      </c>
      <c r="D249" s="769"/>
      <c r="E249" s="769"/>
      <c r="F249" s="770"/>
      <c r="G249" s="401" t="str">
        <f>IF('B2'!H249="","",'B2'!H249)</f>
        <v/>
      </c>
      <c r="H249" s="402" t="str">
        <f>IF('B2'!I249="","",'B2'!I249)</f>
        <v/>
      </c>
      <c r="I249" s="408" t="str">
        <f>IF('B2'!K249="","",'B2'!K249)</f>
        <v/>
      </c>
      <c r="J249" s="409" t="str">
        <f>IF('B2'!L249="","",'B2'!L249)</f>
        <v/>
      </c>
      <c r="K249" s="409" t="str">
        <f>IF('B2'!M249="","",'B2'!M249)</f>
        <v/>
      </c>
      <c r="L249" s="410" t="str">
        <f>IF('B2'!N249="","",'B2'!N249)</f>
        <v/>
      </c>
      <c r="N249" s="768"/>
      <c r="O249" s="206"/>
    </row>
    <row r="250" spans="2:15" ht="20.100000000000001" customHeight="1">
      <c r="B250" s="710"/>
      <c r="C250" s="711"/>
      <c r="D250" s="711"/>
      <c r="E250" s="712"/>
      <c r="F250" s="193" t="s">
        <v>1592</v>
      </c>
      <c r="G250" s="401" t="str">
        <f>IF('B2'!H250="","",'B2'!H250)</f>
        <v/>
      </c>
      <c r="H250" s="402" t="str">
        <f>IF('B2'!I250="","",'B2'!I250)</f>
        <v/>
      </c>
      <c r="I250" s="408" t="str">
        <f>IF('B2'!K250="","",'B2'!K250)</f>
        <v/>
      </c>
      <c r="J250" s="409" t="str">
        <f>IF('B2'!L250="","",'B2'!L250)</f>
        <v/>
      </c>
      <c r="K250" s="409" t="str">
        <f>IF('B2'!M250="","",'B2'!M250)</f>
        <v/>
      </c>
      <c r="L250" s="410" t="str">
        <f>IF('B2'!N250="","",'B2'!N250)</f>
        <v/>
      </c>
      <c r="N250" s="768"/>
      <c r="O250" s="206"/>
    </row>
    <row r="251" spans="2:15" ht="20.100000000000001" customHeight="1">
      <c r="B251" s="718" t="s">
        <v>1822</v>
      </c>
      <c r="C251" s="719"/>
      <c r="D251" s="719"/>
      <c r="E251" s="719"/>
      <c r="F251" s="771" t="str">
        <f>IF('B2'!G251="","",'B2'!G251)</f>
        <v/>
      </c>
      <c r="G251" s="401" t="str">
        <f>IF('B2'!H251="","",'B2'!H251)</f>
        <v/>
      </c>
      <c r="H251" s="402" t="str">
        <f>IF('B2'!I251="","",'B2'!I251)</f>
        <v/>
      </c>
      <c r="I251" s="408" t="str">
        <f>IF('B2'!K251="","",'B2'!K251)</f>
        <v/>
      </c>
      <c r="J251" s="409" t="str">
        <f>IF('B2'!L251="","",'B2'!L251)</f>
        <v/>
      </c>
      <c r="K251" s="409" t="str">
        <f>IF('B2'!M251="","",'B2'!M251)</f>
        <v/>
      </c>
      <c r="L251" s="410" t="str">
        <f>IF('B2'!N251="","",'B2'!N251)</f>
        <v/>
      </c>
      <c r="N251" s="768"/>
      <c r="O251" s="206"/>
    </row>
    <row r="252" spans="2:15" ht="20.100000000000001" customHeight="1">
      <c r="B252" s="773" t="str">
        <f>IF('B2'!C252="","-",'B2'!C252)</f>
        <v>-</v>
      </c>
      <c r="C252" s="774"/>
      <c r="D252" s="775"/>
      <c r="E252" s="775"/>
      <c r="F252" s="772"/>
      <c r="G252" s="401" t="str">
        <f>IF('B2'!H252="","",'B2'!H252)</f>
        <v/>
      </c>
      <c r="H252" s="402" t="str">
        <f>IF('B2'!I252="","",'B2'!I252)</f>
        <v/>
      </c>
      <c r="I252" s="408" t="str">
        <f>IF('B2'!K252="","",'B2'!K252)</f>
        <v/>
      </c>
      <c r="J252" s="409" t="str">
        <f>IF('B2'!L252="","",'B2'!L252)</f>
        <v/>
      </c>
      <c r="K252" s="409" t="str">
        <f>IF('B2'!M252="","",'B2'!M252)</f>
        <v/>
      </c>
      <c r="L252" s="410" t="str">
        <f>IF('B2'!N252="","",'B2'!N252)</f>
        <v/>
      </c>
      <c r="N252" s="768"/>
      <c r="O252" s="206"/>
    </row>
    <row r="253" spans="2:15" ht="20.100000000000001" customHeight="1">
      <c r="B253" s="776" t="s">
        <v>1937</v>
      </c>
      <c r="C253" s="777"/>
      <c r="D253" s="777"/>
      <c r="E253" s="777"/>
      <c r="F253" s="771" t="str">
        <f>IF('B2'!G253="","",'B2'!G253)</f>
        <v/>
      </c>
      <c r="G253" s="401" t="str">
        <f>IF('B2'!H253="","",'B2'!H253)</f>
        <v/>
      </c>
      <c r="H253" s="402" t="str">
        <f>IF('B2'!I253="","",'B2'!I253)</f>
        <v/>
      </c>
      <c r="I253" s="408" t="str">
        <f>IF('B2'!K253="","",'B2'!K253)</f>
        <v/>
      </c>
      <c r="J253" s="409" t="str">
        <f>IF('B2'!L253="","",'B2'!L253)</f>
        <v/>
      </c>
      <c r="K253" s="409" t="str">
        <f>IF('B2'!M253="","",'B2'!M253)</f>
        <v/>
      </c>
      <c r="L253" s="410" t="str">
        <f>IF('B2'!N253="","",'B2'!N253)</f>
        <v/>
      </c>
      <c r="N253" s="768"/>
      <c r="O253" s="206"/>
    </row>
    <row r="254" spans="2:15" ht="20.100000000000001" customHeight="1">
      <c r="B254" s="773" t="str">
        <f>IF('B2'!C254="","-",'B2'!C254)</f>
        <v>-</v>
      </c>
      <c r="C254" s="774"/>
      <c r="D254" s="775"/>
      <c r="E254" s="775"/>
      <c r="F254" s="772"/>
      <c r="G254" s="401" t="str">
        <f>IF('B2'!H254="","",'B2'!H254)</f>
        <v/>
      </c>
      <c r="H254" s="402" t="str">
        <f>IF('B2'!I254="","",'B2'!I254)</f>
        <v/>
      </c>
      <c r="I254" s="408" t="str">
        <f>IF('B2'!K254="","",'B2'!K254)</f>
        <v/>
      </c>
      <c r="J254" s="409" t="str">
        <f>IF('B2'!L254="","",'B2'!L254)</f>
        <v/>
      </c>
      <c r="K254" s="409" t="str">
        <f>IF('B2'!M254="","",'B2'!M254)</f>
        <v/>
      </c>
      <c r="L254" s="410" t="str">
        <f>IF('B2'!N254="","",'B2'!N254)</f>
        <v/>
      </c>
      <c r="N254" s="768"/>
      <c r="O254" s="206"/>
    </row>
    <row r="255" spans="2:15" ht="20.100000000000001" customHeight="1">
      <c r="B255" s="778" t="s">
        <v>1619</v>
      </c>
      <c r="C255" s="779"/>
      <c r="D255" s="780"/>
      <c r="E255" s="780"/>
      <c r="F255" s="771" t="str">
        <f>IF('B2'!G255="","",'B2'!G255)</f>
        <v/>
      </c>
      <c r="G255" s="401" t="str">
        <f>IF('B2'!H255="","",'B2'!H255)</f>
        <v/>
      </c>
      <c r="H255" s="402" t="str">
        <f>IF('B2'!I255="","",'B2'!I255)</f>
        <v/>
      </c>
      <c r="I255" s="408" t="str">
        <f>IF('B2'!K255="","",'B2'!K255)</f>
        <v/>
      </c>
      <c r="J255" s="409" t="str">
        <f>IF('B2'!L255="","",'B2'!L255)</f>
        <v/>
      </c>
      <c r="K255" s="409" t="str">
        <f>IF('B2'!M255="","",'B2'!M255)</f>
        <v/>
      </c>
      <c r="L255" s="410" t="str">
        <f>IF('B2'!N255="","",'B2'!N255)</f>
        <v/>
      </c>
      <c r="N255" s="768"/>
      <c r="O255" s="206"/>
    </row>
    <row r="256" spans="2:15" ht="20.100000000000001" customHeight="1">
      <c r="B256" s="781" t="str">
        <f>IF('B2'!C256="","-",'B2'!C256)</f>
        <v>-</v>
      </c>
      <c r="C256" s="782"/>
      <c r="D256" s="783"/>
      <c r="E256" s="783"/>
      <c r="F256" s="772"/>
      <c r="G256" s="401" t="str">
        <f>IF('B2'!H256="","",'B2'!H256)</f>
        <v/>
      </c>
      <c r="H256" s="402" t="str">
        <f>IF('B2'!I256="","",'B2'!I256)</f>
        <v/>
      </c>
      <c r="I256" s="408" t="str">
        <f>IF('B2'!K256="","",'B2'!K256)</f>
        <v/>
      </c>
      <c r="J256" s="409" t="str">
        <f>IF('B2'!L256="","",'B2'!L256)</f>
        <v/>
      </c>
      <c r="K256" s="409" t="str">
        <f>IF('B2'!M256="","",'B2'!M256)</f>
        <v/>
      </c>
      <c r="L256" s="410" t="str">
        <f>IF('B2'!N256="","",'B2'!N256)</f>
        <v/>
      </c>
      <c r="N256" s="768"/>
      <c r="O256" s="206"/>
    </row>
    <row r="257" spans="2:15" ht="20.100000000000001" customHeight="1">
      <c r="B257" s="776" t="s">
        <v>1617</v>
      </c>
      <c r="C257" s="777"/>
      <c r="D257" s="777"/>
      <c r="E257" s="784"/>
      <c r="F257" s="771" t="str">
        <f>IF('B2'!G257="","",'B2'!G257)</f>
        <v/>
      </c>
      <c r="G257" s="401" t="str">
        <f>IF('B2'!H257="","",'B2'!H257)</f>
        <v/>
      </c>
      <c r="H257" s="402" t="str">
        <f>IF('B2'!I257="","",'B2'!I257)</f>
        <v/>
      </c>
      <c r="I257" s="408" t="str">
        <f>IF('B2'!K257="","",'B2'!K257)</f>
        <v/>
      </c>
      <c r="J257" s="409" t="str">
        <f>IF('B2'!L257="","",'B2'!L257)</f>
        <v/>
      </c>
      <c r="K257" s="409" t="str">
        <f>IF('B2'!M257="","",'B2'!M257)</f>
        <v/>
      </c>
      <c r="L257" s="410" t="str">
        <f>IF('B2'!N257="","",'B2'!N257)</f>
        <v/>
      </c>
      <c r="N257" s="768"/>
      <c r="O257" s="206"/>
    </row>
    <row r="258" spans="2:15" ht="20.100000000000001" customHeight="1">
      <c r="B258" s="781" t="str">
        <f>IF('B2'!C258="","-",'B2'!C258)</f>
        <v>-</v>
      </c>
      <c r="C258" s="782"/>
      <c r="D258" s="783"/>
      <c r="E258" s="783"/>
      <c r="F258" s="772"/>
      <c r="G258" s="401" t="str">
        <f>IF('B2'!H258="","",'B2'!H258)</f>
        <v/>
      </c>
      <c r="H258" s="402" t="str">
        <f>IF('B2'!I258="","",'B2'!I258)</f>
        <v/>
      </c>
      <c r="I258" s="408" t="str">
        <f>IF('B2'!K258="","",'B2'!K258)</f>
        <v/>
      </c>
      <c r="J258" s="409" t="str">
        <f>IF('B2'!L258="","",'B2'!L258)</f>
        <v/>
      </c>
      <c r="K258" s="409" t="str">
        <f>IF('B2'!M258="","",'B2'!M258)</f>
        <v/>
      </c>
      <c r="L258" s="410" t="str">
        <f>IF('B2'!N258="","",'B2'!N258)</f>
        <v/>
      </c>
      <c r="N258" s="768"/>
      <c r="O258" s="206"/>
    </row>
    <row r="259" spans="2:15" ht="20.100000000000001" customHeight="1">
      <c r="B259" s="776" t="s">
        <v>1593</v>
      </c>
      <c r="C259" s="777"/>
      <c r="D259" s="777"/>
      <c r="E259" s="784"/>
      <c r="F259" s="771" t="str">
        <f>IF('B2'!G259="","",'B2'!G259)</f>
        <v/>
      </c>
      <c r="G259" s="401" t="str">
        <f>IF('B2'!H259="","",'B2'!H259)</f>
        <v/>
      </c>
      <c r="H259" s="402" t="str">
        <f>IF('B2'!I259="","",'B2'!I259)</f>
        <v/>
      </c>
      <c r="I259" s="408" t="str">
        <f>IF('B2'!K259="","",'B2'!K259)</f>
        <v/>
      </c>
      <c r="J259" s="409" t="str">
        <f>IF('B2'!L259="","",'B2'!L259)</f>
        <v/>
      </c>
      <c r="K259" s="409" t="str">
        <f>IF('B2'!M259="","",'B2'!M259)</f>
        <v/>
      </c>
      <c r="L259" s="410" t="str">
        <f>IF('B2'!N259="","",'B2'!N259)</f>
        <v/>
      </c>
      <c r="N259" s="768"/>
      <c r="O259" s="206"/>
    </row>
    <row r="260" spans="2:15" ht="20.100000000000001" customHeight="1" thickBot="1">
      <c r="B260" s="790" t="str">
        <f>IF('B2'!C260="","-",'B2'!C260)</f>
        <v>-</v>
      </c>
      <c r="C260" s="791"/>
      <c r="D260" s="792"/>
      <c r="E260" s="791"/>
      <c r="F260" s="789"/>
      <c r="G260" s="446" t="str">
        <f>IF('B2'!H260="","",'B2'!H260)</f>
        <v/>
      </c>
      <c r="H260" s="447" t="str">
        <f>IF('B2'!I260="","",'B2'!I260)</f>
        <v/>
      </c>
      <c r="I260" s="413" t="str">
        <f>IF('B2'!K260="","",'B2'!K260)</f>
        <v/>
      </c>
      <c r="J260" s="414" t="str">
        <f>IF('B2'!L260="","",'B2'!L260)</f>
        <v/>
      </c>
      <c r="K260" s="414" t="str">
        <f>IF('B2'!M260="","",'B2'!M260)</f>
        <v/>
      </c>
      <c r="L260" s="415" t="str">
        <f>IF('B2'!N260="","",'B2'!N260)</f>
        <v/>
      </c>
      <c r="N260" s="768"/>
      <c r="O260" s="206"/>
    </row>
    <row r="261" spans="2:15" ht="20.100000000000001" customHeight="1" thickTop="1">
      <c r="B261" s="706" t="s">
        <v>2202</v>
      </c>
      <c r="C261" s="429" t="s">
        <v>1745</v>
      </c>
      <c r="D261" s="188" t="s">
        <v>40</v>
      </c>
      <c r="E261" s="188" t="s">
        <v>1746</v>
      </c>
      <c r="F261" s="430" t="s">
        <v>1747</v>
      </c>
      <c r="G261" s="396"/>
      <c r="H261" s="397"/>
      <c r="I261" s="423" t="str">
        <f>IF('B2'!K261="","",'B2'!K261)</f>
        <v/>
      </c>
      <c r="J261" s="424" t="str">
        <f>IF('B2'!L261="","",'B2'!L261)</f>
        <v/>
      </c>
      <c r="K261" s="424" t="str">
        <f>IF('B2'!M261="","",'B2'!M261)</f>
        <v/>
      </c>
      <c r="L261" s="425" t="str">
        <f>IF('B2'!N261="","",'B2'!N261)</f>
        <v/>
      </c>
      <c r="N261" s="768"/>
      <c r="O261" s="206"/>
    </row>
    <row r="262" spans="2:15" ht="20.100000000000001" customHeight="1">
      <c r="B262" s="707"/>
      <c r="C262" s="431" t="str">
        <f>IF('B2'!D262="","",'B2'!D262)</f>
        <v/>
      </c>
      <c r="D262" s="432" t="str">
        <f>IF('B2'!E262="","",'B2'!E262)</f>
        <v/>
      </c>
      <c r="E262" s="432" t="str">
        <f>IF('B2'!F262="","",'B2'!F262)</f>
        <v/>
      </c>
      <c r="F262" s="433" t="str">
        <f>IF('B2'!G262="","",'B2'!G262)</f>
        <v/>
      </c>
      <c r="G262" s="401" t="str">
        <f>IF('B2'!H262="","",'B2'!H262)</f>
        <v/>
      </c>
      <c r="H262" s="448" t="str">
        <f>IF('B2'!I262="","",'B2'!I262)</f>
        <v/>
      </c>
      <c r="I262" s="408" t="str">
        <f>IF('B2'!K262="","",'B2'!K262)</f>
        <v/>
      </c>
      <c r="J262" s="409" t="str">
        <f>IF('B2'!L262="","",'B2'!L262)</f>
        <v/>
      </c>
      <c r="K262" s="409" t="str">
        <f>IF('B2'!M262="","",'B2'!M262)</f>
        <v/>
      </c>
      <c r="L262" s="410" t="str">
        <f>IF('B2'!N262="","",'B2'!N262)</f>
        <v/>
      </c>
      <c r="N262" s="768"/>
      <c r="O262" s="206"/>
    </row>
    <row r="263" spans="2:15" ht="20.100000000000001" customHeight="1">
      <c r="B263" s="428" t="s">
        <v>1591</v>
      </c>
      <c r="C263" s="769" t="str">
        <f>IF('B2'!D263="","",'B2'!D263)</f>
        <v/>
      </c>
      <c r="D263" s="769"/>
      <c r="E263" s="769"/>
      <c r="F263" s="770"/>
      <c r="G263" s="401" t="str">
        <f>IF('B2'!H263="","",'B2'!H263)</f>
        <v/>
      </c>
      <c r="H263" s="402" t="str">
        <f>IF('B2'!I263="","",'B2'!I263)</f>
        <v/>
      </c>
      <c r="I263" s="408" t="str">
        <f>IF('B2'!K263="","",'B2'!K263)</f>
        <v/>
      </c>
      <c r="J263" s="409" t="str">
        <f>IF('B2'!L263="","",'B2'!L263)</f>
        <v/>
      </c>
      <c r="K263" s="409" t="str">
        <f>IF('B2'!M263="","",'B2'!M263)</f>
        <v/>
      </c>
      <c r="L263" s="410" t="str">
        <f>IF('B2'!N263="","",'B2'!N263)</f>
        <v/>
      </c>
      <c r="N263" s="768"/>
      <c r="O263" s="206"/>
    </row>
    <row r="264" spans="2:15" ht="20.100000000000001" customHeight="1">
      <c r="B264" s="710"/>
      <c r="C264" s="711"/>
      <c r="D264" s="711"/>
      <c r="E264" s="712"/>
      <c r="F264" s="193" t="s">
        <v>1592</v>
      </c>
      <c r="G264" s="401" t="str">
        <f>IF('B2'!H264="","",'B2'!H264)</f>
        <v/>
      </c>
      <c r="H264" s="402" t="str">
        <f>IF('B2'!I264="","",'B2'!I264)</f>
        <v/>
      </c>
      <c r="I264" s="408" t="str">
        <f>IF('B2'!K264="","",'B2'!K264)</f>
        <v/>
      </c>
      <c r="J264" s="409" t="str">
        <f>IF('B2'!L264="","",'B2'!L264)</f>
        <v/>
      </c>
      <c r="K264" s="409" t="str">
        <f>IF('B2'!M264="","",'B2'!M264)</f>
        <v/>
      </c>
      <c r="L264" s="410" t="str">
        <f>IF('B2'!N264="","",'B2'!N264)</f>
        <v/>
      </c>
      <c r="N264" s="768"/>
      <c r="O264" s="206"/>
    </row>
    <row r="265" spans="2:15" ht="20.100000000000001" customHeight="1">
      <c r="B265" s="718" t="s">
        <v>1822</v>
      </c>
      <c r="C265" s="719"/>
      <c r="D265" s="719"/>
      <c r="E265" s="719"/>
      <c r="F265" s="771" t="str">
        <f>IF('B2'!G265="","",'B2'!G265)</f>
        <v/>
      </c>
      <c r="G265" s="401" t="str">
        <f>IF('B2'!H265="","",'B2'!H265)</f>
        <v/>
      </c>
      <c r="H265" s="402" t="str">
        <f>IF('B2'!I265="","",'B2'!I265)</f>
        <v/>
      </c>
      <c r="I265" s="408" t="str">
        <f>IF('B2'!K265="","",'B2'!K265)</f>
        <v/>
      </c>
      <c r="J265" s="409" t="str">
        <f>IF('B2'!L265="","",'B2'!L265)</f>
        <v/>
      </c>
      <c r="K265" s="409" t="str">
        <f>IF('B2'!M265="","",'B2'!M265)</f>
        <v/>
      </c>
      <c r="L265" s="410" t="str">
        <f>IF('B2'!N265="","",'B2'!N265)</f>
        <v/>
      </c>
      <c r="N265" s="768"/>
      <c r="O265" s="206"/>
    </row>
    <row r="266" spans="2:15" ht="20.100000000000001" customHeight="1">
      <c r="B266" s="773" t="str">
        <f>IF('B2'!C266="","-",'B2'!C266)</f>
        <v>-</v>
      </c>
      <c r="C266" s="774"/>
      <c r="D266" s="775"/>
      <c r="E266" s="775"/>
      <c r="F266" s="772"/>
      <c r="G266" s="401" t="str">
        <f>IF('B2'!H266="","",'B2'!H266)</f>
        <v/>
      </c>
      <c r="H266" s="402" t="str">
        <f>IF('B2'!I266="","",'B2'!I266)</f>
        <v/>
      </c>
      <c r="I266" s="408" t="str">
        <f>IF('B2'!K266="","",'B2'!K266)</f>
        <v/>
      </c>
      <c r="J266" s="409" t="str">
        <f>IF('B2'!L266="","",'B2'!L266)</f>
        <v/>
      </c>
      <c r="K266" s="409" t="str">
        <f>IF('B2'!M266="","",'B2'!M266)</f>
        <v/>
      </c>
      <c r="L266" s="410" t="str">
        <f>IF('B2'!N266="","",'B2'!N266)</f>
        <v/>
      </c>
      <c r="N266" s="768"/>
      <c r="O266" s="206"/>
    </row>
    <row r="267" spans="2:15" ht="20.100000000000001" customHeight="1">
      <c r="B267" s="776" t="s">
        <v>1937</v>
      </c>
      <c r="C267" s="777"/>
      <c r="D267" s="777"/>
      <c r="E267" s="777"/>
      <c r="F267" s="771" t="str">
        <f>IF('B2'!G267="","",'B2'!G267)</f>
        <v/>
      </c>
      <c r="G267" s="401" t="str">
        <f>IF('B2'!H267="","",'B2'!H267)</f>
        <v/>
      </c>
      <c r="H267" s="402" t="str">
        <f>IF('B2'!I267="","",'B2'!I267)</f>
        <v/>
      </c>
      <c r="I267" s="408" t="str">
        <f>IF('B2'!K267="","",'B2'!K267)</f>
        <v/>
      </c>
      <c r="J267" s="409" t="str">
        <f>IF('B2'!L267="","",'B2'!L267)</f>
        <v/>
      </c>
      <c r="K267" s="409" t="str">
        <f>IF('B2'!M267="","",'B2'!M267)</f>
        <v/>
      </c>
      <c r="L267" s="410" t="str">
        <f>IF('B2'!N267="","",'B2'!N267)</f>
        <v/>
      </c>
      <c r="N267" s="768"/>
      <c r="O267" s="206"/>
    </row>
    <row r="268" spans="2:15" ht="20.100000000000001" customHeight="1">
      <c r="B268" s="773" t="str">
        <f>IF('B2'!C268="","-",'B2'!C268)</f>
        <v>-</v>
      </c>
      <c r="C268" s="774"/>
      <c r="D268" s="775"/>
      <c r="E268" s="775"/>
      <c r="F268" s="772"/>
      <c r="G268" s="401" t="str">
        <f>IF('B2'!H268="","",'B2'!H268)</f>
        <v/>
      </c>
      <c r="H268" s="402" t="str">
        <f>IF('B2'!I268="","",'B2'!I268)</f>
        <v/>
      </c>
      <c r="I268" s="408" t="str">
        <f>IF('B2'!K268="","",'B2'!K268)</f>
        <v/>
      </c>
      <c r="J268" s="409" t="str">
        <f>IF('B2'!L268="","",'B2'!L268)</f>
        <v/>
      </c>
      <c r="K268" s="409" t="str">
        <f>IF('B2'!M268="","",'B2'!M268)</f>
        <v/>
      </c>
      <c r="L268" s="410" t="str">
        <f>IF('B2'!N268="","",'B2'!N268)</f>
        <v/>
      </c>
      <c r="N268" s="768"/>
      <c r="O268" s="206"/>
    </row>
    <row r="269" spans="2:15" ht="20.100000000000001" customHeight="1">
      <c r="B269" s="778" t="s">
        <v>1619</v>
      </c>
      <c r="C269" s="779"/>
      <c r="D269" s="780"/>
      <c r="E269" s="780"/>
      <c r="F269" s="771" t="str">
        <f>IF('B2'!G269="","",'B2'!G269)</f>
        <v/>
      </c>
      <c r="G269" s="401" t="str">
        <f>IF('B2'!H269="","",'B2'!H269)</f>
        <v/>
      </c>
      <c r="H269" s="402" t="str">
        <f>IF('B2'!I269="","",'B2'!I269)</f>
        <v/>
      </c>
      <c r="I269" s="408" t="str">
        <f>IF('B2'!K269="","",'B2'!K269)</f>
        <v/>
      </c>
      <c r="J269" s="409" t="str">
        <f>IF('B2'!L269="","",'B2'!L269)</f>
        <v/>
      </c>
      <c r="K269" s="409" t="str">
        <f>IF('B2'!M269="","",'B2'!M269)</f>
        <v/>
      </c>
      <c r="L269" s="410" t="str">
        <f>IF('B2'!N269="","",'B2'!N269)</f>
        <v/>
      </c>
      <c r="N269" s="768"/>
      <c r="O269" s="206"/>
    </row>
    <row r="270" spans="2:15" ht="20.100000000000001" customHeight="1">
      <c r="B270" s="781" t="str">
        <f>IF('B2'!C270="","-",'B2'!C270)</f>
        <v>-</v>
      </c>
      <c r="C270" s="782"/>
      <c r="D270" s="783"/>
      <c r="E270" s="783"/>
      <c r="F270" s="772"/>
      <c r="G270" s="401" t="str">
        <f>IF('B2'!H270="","",'B2'!H270)</f>
        <v/>
      </c>
      <c r="H270" s="402" t="str">
        <f>IF('B2'!I270="","",'B2'!I270)</f>
        <v/>
      </c>
      <c r="I270" s="408" t="str">
        <f>IF('B2'!K270="","",'B2'!K270)</f>
        <v/>
      </c>
      <c r="J270" s="409" t="str">
        <f>IF('B2'!L270="","",'B2'!L270)</f>
        <v/>
      </c>
      <c r="K270" s="409" t="str">
        <f>IF('B2'!M270="","",'B2'!M270)</f>
        <v/>
      </c>
      <c r="L270" s="410" t="str">
        <f>IF('B2'!N270="","",'B2'!N270)</f>
        <v/>
      </c>
      <c r="N270" s="768"/>
      <c r="O270" s="206"/>
    </row>
    <row r="271" spans="2:15" ht="20.100000000000001" customHeight="1">
      <c r="B271" s="776" t="s">
        <v>1617</v>
      </c>
      <c r="C271" s="777"/>
      <c r="D271" s="777"/>
      <c r="E271" s="784"/>
      <c r="F271" s="771" t="str">
        <f>IF('B2'!G271="","",'B2'!G271)</f>
        <v/>
      </c>
      <c r="G271" s="401" t="str">
        <f>IF('B2'!H271="","",'B2'!H271)</f>
        <v/>
      </c>
      <c r="H271" s="402" t="str">
        <f>IF('B2'!I271="","",'B2'!I271)</f>
        <v/>
      </c>
      <c r="I271" s="408" t="str">
        <f>IF('B2'!K271="","",'B2'!K271)</f>
        <v/>
      </c>
      <c r="J271" s="409" t="str">
        <f>IF('B2'!L271="","",'B2'!L271)</f>
        <v/>
      </c>
      <c r="K271" s="409" t="str">
        <f>IF('B2'!M271="","",'B2'!M271)</f>
        <v/>
      </c>
      <c r="L271" s="410" t="str">
        <f>IF('B2'!N271="","",'B2'!N271)</f>
        <v/>
      </c>
      <c r="N271" s="768"/>
      <c r="O271" s="206"/>
    </row>
    <row r="272" spans="2:15" ht="20.100000000000001" customHeight="1">
      <c r="B272" s="781" t="str">
        <f>IF('B2'!C272="","-",'B2'!C272)</f>
        <v>-</v>
      </c>
      <c r="C272" s="782"/>
      <c r="D272" s="783"/>
      <c r="E272" s="783"/>
      <c r="F272" s="772"/>
      <c r="G272" s="401" t="str">
        <f>IF('B2'!H272="","",'B2'!H272)</f>
        <v/>
      </c>
      <c r="H272" s="402" t="str">
        <f>IF('B2'!I272="","",'B2'!I272)</f>
        <v/>
      </c>
      <c r="I272" s="408" t="str">
        <f>IF('B2'!K272="","",'B2'!K272)</f>
        <v/>
      </c>
      <c r="J272" s="409" t="str">
        <f>IF('B2'!L272="","",'B2'!L272)</f>
        <v/>
      </c>
      <c r="K272" s="409" t="str">
        <f>IF('B2'!M272="","",'B2'!M272)</f>
        <v/>
      </c>
      <c r="L272" s="410" t="str">
        <f>IF('B2'!N272="","",'B2'!N272)</f>
        <v/>
      </c>
      <c r="N272" s="768"/>
      <c r="O272" s="206"/>
    </row>
    <row r="273" spans="2:15" ht="20.100000000000001" customHeight="1">
      <c r="B273" s="776" t="s">
        <v>1593</v>
      </c>
      <c r="C273" s="777"/>
      <c r="D273" s="777"/>
      <c r="E273" s="784"/>
      <c r="F273" s="771" t="str">
        <f>IF('B2'!G273="","",'B2'!G273)</f>
        <v/>
      </c>
      <c r="G273" s="401" t="str">
        <f>IF('B2'!H273="","",'B2'!H273)</f>
        <v/>
      </c>
      <c r="H273" s="402" t="str">
        <f>IF('B2'!I273="","",'B2'!I273)</f>
        <v/>
      </c>
      <c r="I273" s="408" t="str">
        <f>IF('B2'!K273="","",'B2'!K273)</f>
        <v/>
      </c>
      <c r="J273" s="409" t="str">
        <f>IF('B2'!L273="","",'B2'!L273)</f>
        <v/>
      </c>
      <c r="K273" s="409" t="str">
        <f>IF('B2'!M273="","",'B2'!M273)</f>
        <v/>
      </c>
      <c r="L273" s="410" t="str">
        <f>IF('B2'!N273="","",'B2'!N273)</f>
        <v/>
      </c>
      <c r="N273" s="768"/>
      <c r="O273" s="206"/>
    </row>
    <row r="274" spans="2:15" ht="20.100000000000001" customHeight="1" thickBot="1">
      <c r="B274" s="786" t="str">
        <f>IF('B2'!C274="","-",'B2'!C274)</f>
        <v>-</v>
      </c>
      <c r="C274" s="787"/>
      <c r="D274" s="788"/>
      <c r="E274" s="787"/>
      <c r="F274" s="785"/>
      <c r="G274" s="426" t="str">
        <f>IF('B2'!H274="","",'B2'!H274)</f>
        <v/>
      </c>
      <c r="H274" s="427" t="str">
        <f>IF('B2'!I274="","",'B2'!I274)</f>
        <v/>
      </c>
      <c r="I274" s="418" t="str">
        <f>IF('B2'!K274="","",'B2'!K274)</f>
        <v/>
      </c>
      <c r="J274" s="419" t="str">
        <f>IF('B2'!L274="","",'B2'!L274)</f>
        <v/>
      </c>
      <c r="K274" s="419" t="str">
        <f>IF('B2'!M274="","",'B2'!M274)</f>
        <v/>
      </c>
      <c r="L274" s="420" t="str">
        <f>IF('B2'!N274="","",'B2'!N274)</f>
        <v/>
      </c>
      <c r="N274" s="768"/>
      <c r="O274" s="206"/>
    </row>
    <row r="275" spans="2:15" ht="20.100000000000001" customHeight="1">
      <c r="B275" s="793" t="s">
        <v>2206</v>
      </c>
      <c r="C275" s="434" t="s">
        <v>1745</v>
      </c>
      <c r="D275" s="435" t="s">
        <v>40</v>
      </c>
      <c r="E275" s="435" t="s">
        <v>1746</v>
      </c>
      <c r="F275" s="436" t="s">
        <v>1747</v>
      </c>
      <c r="G275" s="421"/>
      <c r="H275" s="422"/>
      <c r="I275" s="423" t="str">
        <f>IF('B2'!K275="","",'B2'!K275)</f>
        <v/>
      </c>
      <c r="J275" s="424" t="str">
        <f>IF('B2'!L275="","",'B2'!L275)</f>
        <v/>
      </c>
      <c r="K275" s="424" t="str">
        <f>IF('B2'!M275="","",'B2'!M275)</f>
        <v/>
      </c>
      <c r="L275" s="425" t="str">
        <f>IF('B2'!N275="","",'B2'!N275)</f>
        <v/>
      </c>
      <c r="N275" s="768"/>
      <c r="O275" s="206"/>
    </row>
    <row r="276" spans="2:15" ht="20.100000000000001" customHeight="1">
      <c r="B276" s="707"/>
      <c r="C276" s="431" t="str">
        <f>IF('B2'!D276="","",'B2'!D276)</f>
        <v/>
      </c>
      <c r="D276" s="432" t="str">
        <f>IF('B2'!E276="","",'B2'!E276)</f>
        <v/>
      </c>
      <c r="E276" s="432" t="str">
        <f>IF('B2'!F276="","",'B2'!F276)</f>
        <v/>
      </c>
      <c r="F276" s="433" t="str">
        <f>IF('B2'!G276="","",'B2'!G276)</f>
        <v/>
      </c>
      <c r="G276" s="401" t="str">
        <f>IF('B2'!H276="","",'B2'!H276)</f>
        <v/>
      </c>
      <c r="H276" s="402" t="str">
        <f>IF('B2'!I276="","",'B2'!I276)</f>
        <v/>
      </c>
      <c r="I276" s="408" t="str">
        <f>IF('B2'!K276="","",'B2'!K276)</f>
        <v/>
      </c>
      <c r="J276" s="409" t="str">
        <f>IF('B2'!L276="","",'B2'!L276)</f>
        <v/>
      </c>
      <c r="K276" s="409" t="str">
        <f>IF('B2'!M276="","",'B2'!M276)</f>
        <v/>
      </c>
      <c r="L276" s="410" t="str">
        <f>IF('B2'!N276="","",'B2'!N276)</f>
        <v/>
      </c>
      <c r="N276" s="768"/>
      <c r="O276" s="206"/>
    </row>
    <row r="277" spans="2:15" ht="20.100000000000001" customHeight="1">
      <c r="B277" s="428" t="s">
        <v>1591</v>
      </c>
      <c r="C277" s="769" t="str">
        <f>IF('B2'!D277="","",'B2'!D277)</f>
        <v/>
      </c>
      <c r="D277" s="769"/>
      <c r="E277" s="769"/>
      <c r="F277" s="770"/>
      <c r="G277" s="401" t="str">
        <f>IF('B2'!H277="","",'B2'!H277)</f>
        <v/>
      </c>
      <c r="H277" s="402" t="str">
        <f>IF('B2'!I277="","",'B2'!I277)</f>
        <v/>
      </c>
      <c r="I277" s="408" t="str">
        <f>IF('B2'!K277="","",'B2'!K277)</f>
        <v/>
      </c>
      <c r="J277" s="409" t="str">
        <f>IF('B2'!L277="","",'B2'!L277)</f>
        <v/>
      </c>
      <c r="K277" s="409" t="str">
        <f>IF('B2'!M277="","",'B2'!M277)</f>
        <v/>
      </c>
      <c r="L277" s="410" t="str">
        <f>IF('B2'!N277="","",'B2'!N277)</f>
        <v/>
      </c>
      <c r="N277" s="768"/>
      <c r="O277" s="206"/>
    </row>
    <row r="278" spans="2:15" ht="20.100000000000001" customHeight="1">
      <c r="B278" s="710"/>
      <c r="C278" s="711"/>
      <c r="D278" s="711"/>
      <c r="E278" s="712"/>
      <c r="F278" s="193" t="s">
        <v>1592</v>
      </c>
      <c r="G278" s="401" t="str">
        <f>IF('B2'!H278="","",'B2'!H278)</f>
        <v/>
      </c>
      <c r="H278" s="402" t="str">
        <f>IF('B2'!I278="","",'B2'!I278)</f>
        <v/>
      </c>
      <c r="I278" s="408" t="str">
        <f>IF('B2'!K278="","",'B2'!K278)</f>
        <v/>
      </c>
      <c r="J278" s="409" t="str">
        <f>IF('B2'!L278="","",'B2'!L278)</f>
        <v/>
      </c>
      <c r="K278" s="409" t="str">
        <f>IF('B2'!M278="","",'B2'!M278)</f>
        <v/>
      </c>
      <c r="L278" s="410" t="str">
        <f>IF('B2'!N278="","",'B2'!N278)</f>
        <v/>
      </c>
      <c r="N278" s="768"/>
      <c r="O278" s="206"/>
    </row>
    <row r="279" spans="2:15" ht="20.100000000000001" customHeight="1">
      <c r="B279" s="718" t="s">
        <v>1822</v>
      </c>
      <c r="C279" s="719"/>
      <c r="D279" s="719"/>
      <c r="E279" s="719"/>
      <c r="F279" s="771" t="str">
        <f>IF('B2'!G279="","",'B2'!G279)</f>
        <v/>
      </c>
      <c r="G279" s="401" t="str">
        <f>IF('B2'!H279="","",'B2'!H279)</f>
        <v/>
      </c>
      <c r="H279" s="402" t="str">
        <f>IF('B2'!I279="","",'B2'!I279)</f>
        <v/>
      </c>
      <c r="I279" s="408" t="str">
        <f>IF('B2'!K279="","",'B2'!K279)</f>
        <v/>
      </c>
      <c r="J279" s="409" t="str">
        <f>IF('B2'!L279="","",'B2'!L279)</f>
        <v/>
      </c>
      <c r="K279" s="409" t="str">
        <f>IF('B2'!M279="","",'B2'!M279)</f>
        <v/>
      </c>
      <c r="L279" s="410" t="str">
        <f>IF('B2'!N279="","",'B2'!N279)</f>
        <v/>
      </c>
      <c r="N279" s="768"/>
      <c r="O279" s="206"/>
    </row>
    <row r="280" spans="2:15" ht="20.100000000000001" customHeight="1">
      <c r="B280" s="773" t="str">
        <f>IF('B2'!C280="","-",'B2'!C280)</f>
        <v>-</v>
      </c>
      <c r="C280" s="774"/>
      <c r="D280" s="775"/>
      <c r="E280" s="775"/>
      <c r="F280" s="772"/>
      <c r="G280" s="401" t="str">
        <f>IF('B2'!H280="","",'B2'!H280)</f>
        <v/>
      </c>
      <c r="H280" s="402" t="str">
        <f>IF('B2'!I280="","",'B2'!I280)</f>
        <v/>
      </c>
      <c r="I280" s="408" t="str">
        <f>IF('B2'!K280="","",'B2'!K280)</f>
        <v/>
      </c>
      <c r="J280" s="409" t="str">
        <f>IF('B2'!L280="","",'B2'!L280)</f>
        <v/>
      </c>
      <c r="K280" s="409" t="str">
        <f>IF('B2'!M280="","",'B2'!M280)</f>
        <v/>
      </c>
      <c r="L280" s="410" t="str">
        <f>IF('B2'!N280="","",'B2'!N280)</f>
        <v/>
      </c>
      <c r="N280" s="768"/>
      <c r="O280" s="206"/>
    </row>
    <row r="281" spans="2:15" ht="20.100000000000001" customHeight="1">
      <c r="B281" s="776" t="s">
        <v>1937</v>
      </c>
      <c r="C281" s="777"/>
      <c r="D281" s="777"/>
      <c r="E281" s="777"/>
      <c r="F281" s="771" t="str">
        <f>IF('B2'!G281="","",'B2'!G281)</f>
        <v/>
      </c>
      <c r="G281" s="401" t="str">
        <f>IF('B2'!H281="","",'B2'!H281)</f>
        <v/>
      </c>
      <c r="H281" s="402" t="str">
        <f>IF('B2'!I281="","",'B2'!I281)</f>
        <v/>
      </c>
      <c r="I281" s="408" t="str">
        <f>IF('B2'!K281="","",'B2'!K281)</f>
        <v/>
      </c>
      <c r="J281" s="409" t="str">
        <f>IF('B2'!L281="","",'B2'!L281)</f>
        <v/>
      </c>
      <c r="K281" s="409" t="str">
        <f>IF('B2'!M281="","",'B2'!M281)</f>
        <v/>
      </c>
      <c r="L281" s="410" t="str">
        <f>IF('B2'!N281="","",'B2'!N281)</f>
        <v/>
      </c>
      <c r="N281" s="768"/>
      <c r="O281" s="206"/>
    </row>
    <row r="282" spans="2:15" ht="20.100000000000001" customHeight="1">
      <c r="B282" s="773" t="str">
        <f>IF('B2'!C282="","-",'B2'!C282)</f>
        <v>-</v>
      </c>
      <c r="C282" s="774"/>
      <c r="D282" s="775"/>
      <c r="E282" s="775"/>
      <c r="F282" s="772"/>
      <c r="G282" s="401" t="str">
        <f>IF('B2'!H282="","",'B2'!H282)</f>
        <v/>
      </c>
      <c r="H282" s="402" t="str">
        <f>IF('B2'!I282="","",'B2'!I282)</f>
        <v/>
      </c>
      <c r="I282" s="408" t="str">
        <f>IF('B2'!K282="","",'B2'!K282)</f>
        <v/>
      </c>
      <c r="J282" s="409" t="str">
        <f>IF('B2'!L282="","",'B2'!L282)</f>
        <v/>
      </c>
      <c r="K282" s="409" t="str">
        <f>IF('B2'!M282="","",'B2'!M282)</f>
        <v/>
      </c>
      <c r="L282" s="410" t="str">
        <f>IF('B2'!N282="","",'B2'!N282)</f>
        <v/>
      </c>
      <c r="N282" s="768"/>
      <c r="O282" s="206"/>
    </row>
    <row r="283" spans="2:15" ht="20.100000000000001" customHeight="1">
      <c r="B283" s="778" t="s">
        <v>1619</v>
      </c>
      <c r="C283" s="779"/>
      <c r="D283" s="780"/>
      <c r="E283" s="780"/>
      <c r="F283" s="771" t="str">
        <f>IF('B2'!G283="","",'B2'!G283)</f>
        <v/>
      </c>
      <c r="G283" s="401" t="str">
        <f>IF('B2'!H283="","",'B2'!H283)</f>
        <v/>
      </c>
      <c r="H283" s="402" t="str">
        <f>IF('B2'!I283="","",'B2'!I283)</f>
        <v/>
      </c>
      <c r="I283" s="408" t="str">
        <f>IF('B2'!K283="","",'B2'!K283)</f>
        <v/>
      </c>
      <c r="J283" s="409" t="str">
        <f>IF('B2'!L283="","",'B2'!L283)</f>
        <v/>
      </c>
      <c r="K283" s="409" t="str">
        <f>IF('B2'!M283="","",'B2'!M283)</f>
        <v/>
      </c>
      <c r="L283" s="410" t="str">
        <f>IF('B2'!N283="","",'B2'!N283)</f>
        <v/>
      </c>
      <c r="N283" s="768"/>
      <c r="O283" s="206"/>
    </row>
    <row r="284" spans="2:15" ht="20.100000000000001" customHeight="1">
      <c r="B284" s="781" t="str">
        <f>IF('B2'!C284="","-",'B2'!C284)</f>
        <v>-</v>
      </c>
      <c r="C284" s="782"/>
      <c r="D284" s="783"/>
      <c r="E284" s="783"/>
      <c r="F284" s="772"/>
      <c r="G284" s="401" t="str">
        <f>IF('B2'!H284="","",'B2'!H284)</f>
        <v/>
      </c>
      <c r="H284" s="402" t="str">
        <f>IF('B2'!I284="","",'B2'!I284)</f>
        <v/>
      </c>
      <c r="I284" s="408" t="str">
        <f>IF('B2'!K284="","",'B2'!K284)</f>
        <v/>
      </c>
      <c r="J284" s="409" t="str">
        <f>IF('B2'!L284="","",'B2'!L284)</f>
        <v/>
      </c>
      <c r="K284" s="409" t="str">
        <f>IF('B2'!M284="","",'B2'!M284)</f>
        <v/>
      </c>
      <c r="L284" s="410" t="str">
        <f>IF('B2'!N284="","",'B2'!N284)</f>
        <v/>
      </c>
      <c r="N284" s="768"/>
      <c r="O284" s="206"/>
    </row>
    <row r="285" spans="2:15" ht="20.100000000000001" customHeight="1">
      <c r="B285" s="776" t="s">
        <v>1617</v>
      </c>
      <c r="C285" s="777"/>
      <c r="D285" s="777"/>
      <c r="E285" s="784"/>
      <c r="F285" s="771" t="str">
        <f>IF('B2'!G285="","",'B2'!G285)</f>
        <v/>
      </c>
      <c r="G285" s="401" t="str">
        <f>IF('B2'!H285="","",'B2'!H285)</f>
        <v/>
      </c>
      <c r="H285" s="402" t="str">
        <f>IF('B2'!I285="","",'B2'!I285)</f>
        <v/>
      </c>
      <c r="I285" s="408" t="str">
        <f>IF('B2'!K285="","",'B2'!K285)</f>
        <v/>
      </c>
      <c r="J285" s="409" t="str">
        <f>IF('B2'!L285="","",'B2'!L285)</f>
        <v/>
      </c>
      <c r="K285" s="409" t="str">
        <f>IF('B2'!M285="","",'B2'!M285)</f>
        <v/>
      </c>
      <c r="L285" s="410" t="str">
        <f>IF('B2'!N285="","",'B2'!N285)</f>
        <v/>
      </c>
      <c r="N285" s="768"/>
      <c r="O285" s="206"/>
    </row>
    <row r="286" spans="2:15" ht="20.100000000000001" customHeight="1">
      <c r="B286" s="781" t="str">
        <f>IF('B2'!C286="","-",'B2'!C286)</f>
        <v>-</v>
      </c>
      <c r="C286" s="782"/>
      <c r="D286" s="783"/>
      <c r="E286" s="783"/>
      <c r="F286" s="772"/>
      <c r="G286" s="401" t="str">
        <f>IF('B2'!H286="","",'B2'!H286)</f>
        <v/>
      </c>
      <c r="H286" s="402" t="str">
        <f>IF('B2'!I286="","",'B2'!I286)</f>
        <v/>
      </c>
      <c r="I286" s="408" t="str">
        <f>IF('B2'!K286="","",'B2'!K286)</f>
        <v/>
      </c>
      <c r="J286" s="409" t="str">
        <f>IF('B2'!L286="","",'B2'!L286)</f>
        <v/>
      </c>
      <c r="K286" s="409" t="str">
        <f>IF('B2'!M286="","",'B2'!M286)</f>
        <v/>
      </c>
      <c r="L286" s="410" t="str">
        <f>IF('B2'!N286="","",'B2'!N286)</f>
        <v/>
      </c>
      <c r="N286" s="768"/>
      <c r="O286" s="206"/>
    </row>
    <row r="287" spans="2:15" ht="20.100000000000001" customHeight="1">
      <c r="B287" s="776" t="s">
        <v>1593</v>
      </c>
      <c r="C287" s="777"/>
      <c r="D287" s="777"/>
      <c r="E287" s="784"/>
      <c r="F287" s="771" t="str">
        <f>IF('B2'!G287="","",'B2'!G287)</f>
        <v/>
      </c>
      <c r="G287" s="401" t="str">
        <f>IF('B2'!H287="","",'B2'!H287)</f>
        <v/>
      </c>
      <c r="H287" s="402" t="str">
        <f>IF('B2'!I287="","",'B2'!I287)</f>
        <v/>
      </c>
      <c r="I287" s="408" t="str">
        <f>IF('B2'!K287="","",'B2'!K287)</f>
        <v/>
      </c>
      <c r="J287" s="409" t="str">
        <f>IF('B2'!L287="","",'B2'!L287)</f>
        <v/>
      </c>
      <c r="K287" s="409" t="str">
        <f>IF('B2'!M287="","",'B2'!M287)</f>
        <v/>
      </c>
      <c r="L287" s="410" t="str">
        <f>IF('B2'!N287="","",'B2'!N287)</f>
        <v/>
      </c>
      <c r="N287" s="768"/>
      <c r="O287" s="206"/>
    </row>
    <row r="288" spans="2:15" ht="20.100000000000001" customHeight="1" thickBot="1">
      <c r="B288" s="790" t="str">
        <f>IF('B2'!C288="","-",'B2'!C288)</f>
        <v>-</v>
      </c>
      <c r="C288" s="791"/>
      <c r="D288" s="792"/>
      <c r="E288" s="791"/>
      <c r="F288" s="789"/>
      <c r="G288" s="446" t="str">
        <f>IF('B2'!H288="","",'B2'!H288)</f>
        <v/>
      </c>
      <c r="H288" s="447" t="str">
        <f>IF('B2'!I288="","",'B2'!I288)</f>
        <v/>
      </c>
      <c r="I288" s="449" t="str">
        <f>IF('B2'!K288="","",'B2'!K288)</f>
        <v/>
      </c>
      <c r="J288" s="450" t="str">
        <f>IF('B2'!L288="","",'B2'!L288)</f>
        <v/>
      </c>
      <c r="K288" s="450" t="str">
        <f>IF('B2'!M288="","",'B2'!M288)</f>
        <v/>
      </c>
      <c r="L288" s="451" t="str">
        <f>IF('B2'!N288="","",'B2'!N288)</f>
        <v/>
      </c>
      <c r="N288" s="768"/>
      <c r="O288" s="206"/>
    </row>
    <row r="289" spans="2:15" ht="20.100000000000001" customHeight="1" thickTop="1">
      <c r="B289" s="706" t="s">
        <v>2207</v>
      </c>
      <c r="C289" s="429" t="s">
        <v>1745</v>
      </c>
      <c r="D289" s="188" t="s">
        <v>40</v>
      </c>
      <c r="E289" s="188" t="s">
        <v>1746</v>
      </c>
      <c r="F289" s="430" t="s">
        <v>1747</v>
      </c>
      <c r="G289" s="396"/>
      <c r="H289" s="397"/>
      <c r="I289" s="398" t="str">
        <f>IF('B2'!K289="","",'B2'!K289)</f>
        <v/>
      </c>
      <c r="J289" s="399" t="str">
        <f>IF('B2'!L289="","",'B2'!L289)</f>
        <v/>
      </c>
      <c r="K289" s="399" t="str">
        <f>IF('B2'!M289="","",'B2'!M289)</f>
        <v/>
      </c>
      <c r="L289" s="400" t="str">
        <f>IF('B2'!N289="","",'B2'!N289)</f>
        <v/>
      </c>
      <c r="N289" s="768"/>
      <c r="O289" s="206"/>
    </row>
    <row r="290" spans="2:15" ht="20.100000000000001" customHeight="1">
      <c r="B290" s="707"/>
      <c r="C290" s="431" t="str">
        <f>IF('B2'!D290="","",'B2'!D290)</f>
        <v/>
      </c>
      <c r="D290" s="432" t="str">
        <f>IF('B2'!E290="","",'B2'!E290)</f>
        <v/>
      </c>
      <c r="E290" s="432" t="str">
        <f>IF('B2'!F290="","",'B2'!F290)</f>
        <v/>
      </c>
      <c r="F290" s="433" t="str">
        <f>IF('B2'!G290="","",'B2'!G290)</f>
        <v/>
      </c>
      <c r="G290" s="401" t="str">
        <f>IF('B2'!H290="","",'B2'!H290)</f>
        <v/>
      </c>
      <c r="H290" s="402" t="str">
        <f>IF('B2'!I290="","",'B2'!I290)</f>
        <v/>
      </c>
      <c r="I290" s="408" t="str">
        <f>IF('B2'!K290="","",'B2'!K290)</f>
        <v/>
      </c>
      <c r="J290" s="409" t="str">
        <f>IF('B2'!L290="","",'B2'!L290)</f>
        <v/>
      </c>
      <c r="K290" s="409" t="str">
        <f>IF('B2'!M290="","",'B2'!M290)</f>
        <v/>
      </c>
      <c r="L290" s="410" t="str">
        <f>IF('B2'!N290="","",'B2'!N290)</f>
        <v/>
      </c>
      <c r="N290" s="768"/>
      <c r="O290" s="206"/>
    </row>
    <row r="291" spans="2:15" ht="20.100000000000001" customHeight="1">
      <c r="B291" s="428" t="s">
        <v>1591</v>
      </c>
      <c r="C291" s="769" t="str">
        <f>IF('B2'!D291="","",'B2'!D291)</f>
        <v/>
      </c>
      <c r="D291" s="769"/>
      <c r="E291" s="769"/>
      <c r="F291" s="770"/>
      <c r="G291" s="401" t="str">
        <f>IF('B2'!H291="","",'B2'!H291)</f>
        <v/>
      </c>
      <c r="H291" s="402" t="str">
        <f>IF('B2'!I291="","",'B2'!I291)</f>
        <v/>
      </c>
      <c r="I291" s="408" t="str">
        <f>IF('B2'!K291="","",'B2'!K291)</f>
        <v/>
      </c>
      <c r="J291" s="409" t="str">
        <f>IF('B2'!L291="","",'B2'!L291)</f>
        <v/>
      </c>
      <c r="K291" s="409" t="str">
        <f>IF('B2'!M291="","",'B2'!M291)</f>
        <v/>
      </c>
      <c r="L291" s="410" t="str">
        <f>IF('B2'!N291="","",'B2'!N291)</f>
        <v/>
      </c>
      <c r="N291" s="768"/>
      <c r="O291" s="206"/>
    </row>
    <row r="292" spans="2:15" ht="20.100000000000001" customHeight="1">
      <c r="B292" s="710"/>
      <c r="C292" s="711"/>
      <c r="D292" s="711"/>
      <c r="E292" s="712"/>
      <c r="F292" s="193" t="s">
        <v>1592</v>
      </c>
      <c r="G292" s="401" t="str">
        <f>IF('B2'!H292="","",'B2'!H292)</f>
        <v/>
      </c>
      <c r="H292" s="402" t="str">
        <f>IF('B2'!I292="","",'B2'!I292)</f>
        <v/>
      </c>
      <c r="I292" s="408" t="str">
        <f>IF('B2'!K292="","",'B2'!K292)</f>
        <v/>
      </c>
      <c r="J292" s="409" t="str">
        <f>IF('B2'!L292="","",'B2'!L292)</f>
        <v/>
      </c>
      <c r="K292" s="409" t="str">
        <f>IF('B2'!M292="","",'B2'!M292)</f>
        <v/>
      </c>
      <c r="L292" s="410" t="str">
        <f>IF('B2'!N292="","",'B2'!N292)</f>
        <v/>
      </c>
      <c r="N292" s="768"/>
      <c r="O292" s="206"/>
    </row>
    <row r="293" spans="2:15" ht="20.100000000000001" customHeight="1">
      <c r="B293" s="718" t="s">
        <v>1822</v>
      </c>
      <c r="C293" s="719"/>
      <c r="D293" s="719"/>
      <c r="E293" s="719"/>
      <c r="F293" s="771" t="str">
        <f>IF('B2'!G293="","",'B2'!G293)</f>
        <v/>
      </c>
      <c r="G293" s="401" t="str">
        <f>IF('B2'!H293="","",'B2'!H293)</f>
        <v/>
      </c>
      <c r="H293" s="402" t="str">
        <f>IF('B2'!I293="","",'B2'!I293)</f>
        <v/>
      </c>
      <c r="I293" s="408" t="str">
        <f>IF('B2'!K293="","",'B2'!K293)</f>
        <v/>
      </c>
      <c r="J293" s="409" t="str">
        <f>IF('B2'!L293="","",'B2'!L293)</f>
        <v/>
      </c>
      <c r="K293" s="409" t="str">
        <f>IF('B2'!M293="","",'B2'!M293)</f>
        <v/>
      </c>
      <c r="L293" s="410" t="str">
        <f>IF('B2'!N293="","",'B2'!N293)</f>
        <v/>
      </c>
      <c r="N293" s="768"/>
      <c r="O293" s="206"/>
    </row>
    <row r="294" spans="2:15" ht="20.100000000000001" customHeight="1">
      <c r="B294" s="773" t="str">
        <f>IF('B2'!C294="","-",'B2'!C294)</f>
        <v>-</v>
      </c>
      <c r="C294" s="774"/>
      <c r="D294" s="775"/>
      <c r="E294" s="775"/>
      <c r="F294" s="772"/>
      <c r="G294" s="401" t="str">
        <f>IF('B2'!H294="","",'B2'!H294)</f>
        <v/>
      </c>
      <c r="H294" s="402" t="str">
        <f>IF('B2'!I294="","",'B2'!I294)</f>
        <v/>
      </c>
      <c r="I294" s="408" t="str">
        <f>IF('B2'!K294="","",'B2'!K294)</f>
        <v/>
      </c>
      <c r="J294" s="409" t="str">
        <f>IF('B2'!L294="","",'B2'!L294)</f>
        <v/>
      </c>
      <c r="K294" s="409" t="str">
        <f>IF('B2'!M294="","",'B2'!M294)</f>
        <v/>
      </c>
      <c r="L294" s="410" t="str">
        <f>IF('B2'!N294="","",'B2'!N294)</f>
        <v/>
      </c>
      <c r="N294" s="768"/>
      <c r="O294" s="206"/>
    </row>
    <row r="295" spans="2:15" ht="20.100000000000001" customHeight="1">
      <c r="B295" s="776" t="s">
        <v>1937</v>
      </c>
      <c r="C295" s="777"/>
      <c r="D295" s="777"/>
      <c r="E295" s="777"/>
      <c r="F295" s="771" t="str">
        <f>IF('B2'!G295="","",'B2'!G295)</f>
        <v/>
      </c>
      <c r="G295" s="401" t="str">
        <f>IF('B2'!H295="","",'B2'!H295)</f>
        <v/>
      </c>
      <c r="H295" s="402" t="str">
        <f>IF('B2'!I295="","",'B2'!I295)</f>
        <v/>
      </c>
      <c r="I295" s="408" t="str">
        <f>IF('B2'!K295="","",'B2'!K295)</f>
        <v/>
      </c>
      <c r="J295" s="409" t="str">
        <f>IF('B2'!L295="","",'B2'!L295)</f>
        <v/>
      </c>
      <c r="K295" s="409" t="str">
        <f>IF('B2'!M295="","",'B2'!M295)</f>
        <v/>
      </c>
      <c r="L295" s="410" t="str">
        <f>IF('B2'!N295="","",'B2'!N295)</f>
        <v/>
      </c>
      <c r="N295" s="768"/>
      <c r="O295" s="206"/>
    </row>
    <row r="296" spans="2:15" ht="20.100000000000001" customHeight="1">
      <c r="B296" s="773" t="str">
        <f>IF('B2'!C296="","-",'B2'!C296)</f>
        <v>-</v>
      </c>
      <c r="C296" s="774"/>
      <c r="D296" s="775"/>
      <c r="E296" s="775"/>
      <c r="F296" s="772"/>
      <c r="G296" s="401" t="str">
        <f>IF('B2'!H296="","",'B2'!H296)</f>
        <v/>
      </c>
      <c r="H296" s="402" t="str">
        <f>IF('B2'!I296="","",'B2'!I296)</f>
        <v/>
      </c>
      <c r="I296" s="408" t="str">
        <f>IF('B2'!K296="","",'B2'!K296)</f>
        <v/>
      </c>
      <c r="J296" s="409" t="str">
        <f>IF('B2'!L296="","",'B2'!L296)</f>
        <v/>
      </c>
      <c r="K296" s="409" t="str">
        <f>IF('B2'!M296="","",'B2'!M296)</f>
        <v/>
      </c>
      <c r="L296" s="410" t="str">
        <f>IF('B2'!N296="","",'B2'!N296)</f>
        <v/>
      </c>
      <c r="N296" s="768"/>
      <c r="O296" s="206"/>
    </row>
    <row r="297" spans="2:15" ht="20.100000000000001" customHeight="1">
      <c r="B297" s="778" t="s">
        <v>1619</v>
      </c>
      <c r="C297" s="779"/>
      <c r="D297" s="780"/>
      <c r="E297" s="780"/>
      <c r="F297" s="771" t="str">
        <f>IF('B2'!G297="","",'B2'!G297)</f>
        <v/>
      </c>
      <c r="G297" s="401" t="str">
        <f>IF('B2'!H297="","",'B2'!H297)</f>
        <v/>
      </c>
      <c r="H297" s="402" t="str">
        <f>IF('B2'!I297="","",'B2'!I297)</f>
        <v/>
      </c>
      <c r="I297" s="408" t="str">
        <f>IF('B2'!K297="","",'B2'!K297)</f>
        <v/>
      </c>
      <c r="J297" s="409" t="str">
        <f>IF('B2'!L297="","",'B2'!L297)</f>
        <v/>
      </c>
      <c r="K297" s="409" t="str">
        <f>IF('B2'!M297="","",'B2'!M297)</f>
        <v/>
      </c>
      <c r="L297" s="410" t="str">
        <f>IF('B2'!N297="","",'B2'!N297)</f>
        <v/>
      </c>
      <c r="N297" s="768"/>
      <c r="O297" s="206"/>
    </row>
    <row r="298" spans="2:15" ht="20.100000000000001" customHeight="1">
      <c r="B298" s="781" t="str">
        <f>IF('B2'!C298="","-",'B2'!C298)</f>
        <v>-</v>
      </c>
      <c r="C298" s="782"/>
      <c r="D298" s="783"/>
      <c r="E298" s="783"/>
      <c r="F298" s="772"/>
      <c r="G298" s="401" t="str">
        <f>IF('B2'!H298="","",'B2'!H298)</f>
        <v/>
      </c>
      <c r="H298" s="402" t="str">
        <f>IF('B2'!I298="","",'B2'!I298)</f>
        <v/>
      </c>
      <c r="I298" s="408" t="str">
        <f>IF('B2'!K298="","",'B2'!K298)</f>
        <v/>
      </c>
      <c r="J298" s="409" t="str">
        <f>IF('B2'!L298="","",'B2'!L298)</f>
        <v/>
      </c>
      <c r="K298" s="409" t="str">
        <f>IF('B2'!M298="","",'B2'!M298)</f>
        <v/>
      </c>
      <c r="L298" s="410" t="str">
        <f>IF('B2'!N298="","",'B2'!N298)</f>
        <v/>
      </c>
      <c r="N298" s="768"/>
      <c r="O298" s="206"/>
    </row>
    <row r="299" spans="2:15" ht="20.100000000000001" customHeight="1">
      <c r="B299" s="776" t="s">
        <v>1617</v>
      </c>
      <c r="C299" s="777"/>
      <c r="D299" s="777"/>
      <c r="E299" s="784"/>
      <c r="F299" s="771" t="str">
        <f>IF('B2'!G299="","",'B2'!G299)</f>
        <v/>
      </c>
      <c r="G299" s="401" t="str">
        <f>IF('B2'!H299="","",'B2'!H299)</f>
        <v/>
      </c>
      <c r="H299" s="402" t="str">
        <f>IF('B2'!I299="","",'B2'!I299)</f>
        <v/>
      </c>
      <c r="I299" s="408" t="str">
        <f>IF('B2'!K299="","",'B2'!K299)</f>
        <v/>
      </c>
      <c r="J299" s="409" t="str">
        <f>IF('B2'!L299="","",'B2'!L299)</f>
        <v/>
      </c>
      <c r="K299" s="409" t="str">
        <f>IF('B2'!M299="","",'B2'!M299)</f>
        <v/>
      </c>
      <c r="L299" s="410" t="str">
        <f>IF('B2'!N299="","",'B2'!N299)</f>
        <v/>
      </c>
      <c r="N299" s="768"/>
      <c r="O299" s="206"/>
    </row>
    <row r="300" spans="2:15" ht="20.100000000000001" customHeight="1">
      <c r="B300" s="781" t="str">
        <f>IF('B2'!C300="","-",'B2'!C300)</f>
        <v>-</v>
      </c>
      <c r="C300" s="782"/>
      <c r="D300" s="783"/>
      <c r="E300" s="783"/>
      <c r="F300" s="772"/>
      <c r="G300" s="401" t="str">
        <f>IF('B2'!H300="","",'B2'!H300)</f>
        <v/>
      </c>
      <c r="H300" s="402" t="str">
        <f>IF('B2'!I300="","",'B2'!I300)</f>
        <v/>
      </c>
      <c r="I300" s="408" t="str">
        <f>IF('B2'!K300="","",'B2'!K300)</f>
        <v/>
      </c>
      <c r="J300" s="409" t="str">
        <f>IF('B2'!L300="","",'B2'!L300)</f>
        <v/>
      </c>
      <c r="K300" s="409" t="str">
        <f>IF('B2'!M300="","",'B2'!M300)</f>
        <v/>
      </c>
      <c r="L300" s="410" t="str">
        <f>IF('B2'!N300="","",'B2'!N300)</f>
        <v/>
      </c>
      <c r="N300" s="768"/>
      <c r="O300" s="206"/>
    </row>
    <row r="301" spans="2:15" ht="20.100000000000001" customHeight="1">
      <c r="B301" s="776" t="s">
        <v>1593</v>
      </c>
      <c r="C301" s="777"/>
      <c r="D301" s="777"/>
      <c r="E301" s="784"/>
      <c r="F301" s="771" t="str">
        <f>IF('B2'!G301="","",'B2'!G301)</f>
        <v/>
      </c>
      <c r="G301" s="401" t="str">
        <f>IF('B2'!H301="","",'B2'!H301)</f>
        <v/>
      </c>
      <c r="H301" s="402" t="str">
        <f>IF('B2'!I301="","",'B2'!I301)</f>
        <v/>
      </c>
      <c r="I301" s="408" t="str">
        <f>IF('B2'!K301="","",'B2'!K301)</f>
        <v/>
      </c>
      <c r="J301" s="409" t="str">
        <f>IF('B2'!L301="","",'B2'!L301)</f>
        <v/>
      </c>
      <c r="K301" s="409" t="str">
        <f>IF('B2'!M301="","",'B2'!M301)</f>
        <v/>
      </c>
      <c r="L301" s="410" t="str">
        <f>IF('B2'!N301="","",'B2'!N301)</f>
        <v/>
      </c>
      <c r="N301" s="768"/>
      <c r="O301" s="206"/>
    </row>
    <row r="302" spans="2:15" ht="20.100000000000001" customHeight="1">
      <c r="B302" s="790" t="str">
        <f>IF('B2'!C302="","-",'B2'!C302)</f>
        <v>-</v>
      </c>
      <c r="C302" s="791"/>
      <c r="D302" s="792"/>
      <c r="E302" s="791"/>
      <c r="F302" s="789"/>
      <c r="G302" s="446" t="str">
        <f>IF('B2'!H302="","",'B2'!H302)</f>
        <v/>
      </c>
      <c r="H302" s="447" t="str">
        <f>IF('B2'!I302="","",'B2'!I302)</f>
        <v/>
      </c>
      <c r="I302" s="449" t="str">
        <f>IF('B2'!K302="","",'B2'!K302)</f>
        <v/>
      </c>
      <c r="J302" s="450" t="str">
        <f>IF('B2'!L302="","",'B2'!L302)</f>
        <v/>
      </c>
      <c r="K302" s="450" t="str">
        <f>IF('B2'!M302="","",'B2'!M302)</f>
        <v/>
      </c>
      <c r="L302" s="451" t="str">
        <f>IF('B2'!N302="","",'B2'!N302)</f>
        <v/>
      </c>
      <c r="N302" s="768"/>
      <c r="O302" s="206"/>
    </row>
    <row r="303" spans="2:15" ht="20.100000000000001" hidden="1" customHeight="1" outlineLevel="1" thickTop="1">
      <c r="B303" s="706" t="s">
        <v>2208</v>
      </c>
      <c r="C303" s="429" t="s">
        <v>1745</v>
      </c>
      <c r="D303" s="188" t="s">
        <v>40</v>
      </c>
      <c r="E303" s="188" t="s">
        <v>1746</v>
      </c>
      <c r="F303" s="430" t="s">
        <v>1747</v>
      </c>
      <c r="G303" s="396"/>
      <c r="H303" s="397"/>
      <c r="I303" s="398" t="str">
        <f>IF('B2'!K303="","",'B2'!K303)</f>
        <v/>
      </c>
      <c r="J303" s="399" t="str">
        <f>IF('B2'!L303="","",'B2'!L303)</f>
        <v/>
      </c>
      <c r="K303" s="399" t="str">
        <f>IF('B2'!M303="","",'B2'!M303)</f>
        <v/>
      </c>
      <c r="L303" s="400" t="str">
        <f>IF('B2'!N303="","",'B2'!N303)</f>
        <v/>
      </c>
      <c r="N303" s="768"/>
      <c r="O303" s="206"/>
    </row>
    <row r="304" spans="2:15" ht="20.100000000000001" hidden="1" customHeight="1" outlineLevel="1">
      <c r="B304" s="707"/>
      <c r="C304" s="431" t="str">
        <f>IF('B2'!D304="","",'B2'!D304)</f>
        <v/>
      </c>
      <c r="D304" s="432" t="str">
        <f>IF('B2'!E304="","",'B2'!E304)</f>
        <v/>
      </c>
      <c r="E304" s="432" t="str">
        <f>IF('B2'!F304="","",'B2'!F304)</f>
        <v/>
      </c>
      <c r="F304" s="433" t="str">
        <f>IF('B2'!G304="","",'B2'!G304)</f>
        <v/>
      </c>
      <c r="G304" s="401" t="str">
        <f>IF('B2'!H304="","",'B2'!H304)</f>
        <v/>
      </c>
      <c r="H304" s="402" t="str">
        <f>IF('B2'!I304="","",'B2'!I304)</f>
        <v/>
      </c>
      <c r="I304" s="408" t="str">
        <f>IF('B2'!K304="","",'B2'!K304)</f>
        <v/>
      </c>
      <c r="J304" s="409" t="str">
        <f>IF('B2'!L304="","",'B2'!L304)</f>
        <v/>
      </c>
      <c r="K304" s="409" t="str">
        <f>IF('B2'!M304="","",'B2'!M304)</f>
        <v/>
      </c>
      <c r="L304" s="410" t="str">
        <f>IF('B2'!N304="","",'B2'!N304)</f>
        <v/>
      </c>
      <c r="N304" s="768"/>
      <c r="O304" s="206"/>
    </row>
    <row r="305" spans="2:15" ht="20.100000000000001" hidden="1" customHeight="1" outlineLevel="1">
      <c r="B305" s="428" t="s">
        <v>1591</v>
      </c>
      <c r="C305" s="769" t="str">
        <f>IF('B2'!D305="","",'B2'!D305)</f>
        <v/>
      </c>
      <c r="D305" s="769"/>
      <c r="E305" s="769"/>
      <c r="F305" s="770"/>
      <c r="G305" s="401" t="str">
        <f>IF('B2'!H305="","",'B2'!H305)</f>
        <v/>
      </c>
      <c r="H305" s="402" t="str">
        <f>IF('B2'!I305="","",'B2'!I305)</f>
        <v/>
      </c>
      <c r="I305" s="408" t="str">
        <f>IF('B2'!K305="","",'B2'!K305)</f>
        <v/>
      </c>
      <c r="J305" s="409" t="str">
        <f>IF('B2'!L305="","",'B2'!L305)</f>
        <v/>
      </c>
      <c r="K305" s="409" t="str">
        <f>IF('B2'!M305="","",'B2'!M305)</f>
        <v/>
      </c>
      <c r="L305" s="410" t="str">
        <f>IF('B2'!N305="","",'B2'!N305)</f>
        <v/>
      </c>
      <c r="N305" s="768"/>
      <c r="O305" s="206"/>
    </row>
    <row r="306" spans="2:15" ht="20.100000000000001" hidden="1" customHeight="1" outlineLevel="1">
      <c r="B306" s="710"/>
      <c r="C306" s="711"/>
      <c r="D306" s="711"/>
      <c r="E306" s="712"/>
      <c r="F306" s="193" t="s">
        <v>1592</v>
      </c>
      <c r="G306" s="401" t="str">
        <f>IF('B2'!H306="","",'B2'!H306)</f>
        <v/>
      </c>
      <c r="H306" s="402" t="str">
        <f>IF('B2'!I306="","",'B2'!I306)</f>
        <v/>
      </c>
      <c r="I306" s="408" t="str">
        <f>IF('B2'!K306="","",'B2'!K306)</f>
        <v/>
      </c>
      <c r="J306" s="409" t="str">
        <f>IF('B2'!L306="","",'B2'!L306)</f>
        <v/>
      </c>
      <c r="K306" s="409" t="str">
        <f>IF('B2'!M306="","",'B2'!M306)</f>
        <v/>
      </c>
      <c r="L306" s="410" t="str">
        <f>IF('B2'!N306="","",'B2'!N306)</f>
        <v/>
      </c>
      <c r="N306" s="768"/>
      <c r="O306" s="206"/>
    </row>
    <row r="307" spans="2:15" ht="20.100000000000001" hidden="1" customHeight="1" outlineLevel="1">
      <c r="B307" s="718" t="s">
        <v>1822</v>
      </c>
      <c r="C307" s="719"/>
      <c r="D307" s="719"/>
      <c r="E307" s="719"/>
      <c r="F307" s="771" t="str">
        <f>IF('B2'!G307="","",'B2'!G307)</f>
        <v/>
      </c>
      <c r="G307" s="401" t="str">
        <f>IF('B2'!H307="","",'B2'!H307)</f>
        <v/>
      </c>
      <c r="H307" s="402" t="str">
        <f>IF('B2'!I307="","",'B2'!I307)</f>
        <v/>
      </c>
      <c r="I307" s="408" t="str">
        <f>IF('B2'!K307="","",'B2'!K307)</f>
        <v/>
      </c>
      <c r="J307" s="409" t="str">
        <f>IF('B2'!L307="","",'B2'!L307)</f>
        <v/>
      </c>
      <c r="K307" s="409" t="str">
        <f>IF('B2'!M307="","",'B2'!M307)</f>
        <v/>
      </c>
      <c r="L307" s="410" t="str">
        <f>IF('B2'!N307="","",'B2'!N307)</f>
        <v/>
      </c>
      <c r="N307" s="768"/>
      <c r="O307" s="206"/>
    </row>
    <row r="308" spans="2:15" ht="20.100000000000001" hidden="1" customHeight="1" outlineLevel="1">
      <c r="B308" s="773" t="str">
        <f>IF('B2'!C308="","-",'B2'!C308)</f>
        <v>-</v>
      </c>
      <c r="C308" s="774"/>
      <c r="D308" s="775"/>
      <c r="E308" s="775"/>
      <c r="F308" s="772"/>
      <c r="G308" s="401" t="str">
        <f>IF('B2'!H308="","",'B2'!H308)</f>
        <v/>
      </c>
      <c r="H308" s="402" t="str">
        <f>IF('B2'!I308="","",'B2'!I308)</f>
        <v/>
      </c>
      <c r="I308" s="408" t="str">
        <f>IF('B2'!K308="","",'B2'!K308)</f>
        <v/>
      </c>
      <c r="J308" s="409" t="str">
        <f>IF('B2'!L308="","",'B2'!L308)</f>
        <v/>
      </c>
      <c r="K308" s="409" t="str">
        <f>IF('B2'!M308="","",'B2'!M308)</f>
        <v/>
      </c>
      <c r="L308" s="410" t="str">
        <f>IF('B2'!N308="","",'B2'!N308)</f>
        <v/>
      </c>
      <c r="N308" s="768"/>
      <c r="O308" s="206"/>
    </row>
    <row r="309" spans="2:15" ht="20.100000000000001" hidden="1" customHeight="1" outlineLevel="1">
      <c r="B309" s="776" t="s">
        <v>1937</v>
      </c>
      <c r="C309" s="777"/>
      <c r="D309" s="777"/>
      <c r="E309" s="777"/>
      <c r="F309" s="771" t="str">
        <f>IF('B2'!G309="","",'B2'!G309)</f>
        <v/>
      </c>
      <c r="G309" s="401" t="str">
        <f>IF('B2'!H309="","",'B2'!H309)</f>
        <v/>
      </c>
      <c r="H309" s="402" t="str">
        <f>IF('B2'!I309="","",'B2'!I309)</f>
        <v/>
      </c>
      <c r="I309" s="408" t="str">
        <f>IF('B2'!K309="","",'B2'!K309)</f>
        <v/>
      </c>
      <c r="J309" s="409" t="str">
        <f>IF('B2'!L309="","",'B2'!L309)</f>
        <v/>
      </c>
      <c r="K309" s="409" t="str">
        <f>IF('B2'!M309="","",'B2'!M309)</f>
        <v/>
      </c>
      <c r="L309" s="410" t="str">
        <f>IF('B2'!N309="","",'B2'!N309)</f>
        <v/>
      </c>
      <c r="N309" s="768"/>
      <c r="O309" s="206"/>
    </row>
    <row r="310" spans="2:15" ht="20.100000000000001" hidden="1" customHeight="1" outlineLevel="1">
      <c r="B310" s="773" t="str">
        <f>IF('B2'!C310="","-",'B2'!C310)</f>
        <v>-</v>
      </c>
      <c r="C310" s="774"/>
      <c r="D310" s="775"/>
      <c r="E310" s="775"/>
      <c r="F310" s="772"/>
      <c r="G310" s="401" t="str">
        <f>IF('B2'!H310="","",'B2'!H310)</f>
        <v/>
      </c>
      <c r="H310" s="402" t="str">
        <f>IF('B2'!I310="","",'B2'!I310)</f>
        <v/>
      </c>
      <c r="I310" s="408" t="str">
        <f>IF('B2'!K310="","",'B2'!K310)</f>
        <v/>
      </c>
      <c r="J310" s="409" t="str">
        <f>IF('B2'!L310="","",'B2'!L310)</f>
        <v/>
      </c>
      <c r="K310" s="409" t="str">
        <f>IF('B2'!M310="","",'B2'!M310)</f>
        <v/>
      </c>
      <c r="L310" s="410" t="str">
        <f>IF('B2'!N310="","",'B2'!N310)</f>
        <v/>
      </c>
      <c r="N310" s="768"/>
      <c r="O310" s="206"/>
    </row>
    <row r="311" spans="2:15" ht="20.100000000000001" hidden="1" customHeight="1" outlineLevel="1">
      <c r="B311" s="778" t="s">
        <v>1619</v>
      </c>
      <c r="C311" s="779"/>
      <c r="D311" s="780"/>
      <c r="E311" s="780"/>
      <c r="F311" s="771" t="str">
        <f>IF('B2'!G311="","",'B2'!G311)</f>
        <v/>
      </c>
      <c r="G311" s="401" t="str">
        <f>IF('B2'!H311="","",'B2'!H311)</f>
        <v/>
      </c>
      <c r="H311" s="402" t="str">
        <f>IF('B2'!I311="","",'B2'!I311)</f>
        <v/>
      </c>
      <c r="I311" s="408" t="str">
        <f>IF('B2'!K311="","",'B2'!K311)</f>
        <v/>
      </c>
      <c r="J311" s="409" t="str">
        <f>IF('B2'!L311="","",'B2'!L311)</f>
        <v/>
      </c>
      <c r="K311" s="409" t="str">
        <f>IF('B2'!M311="","",'B2'!M311)</f>
        <v/>
      </c>
      <c r="L311" s="410" t="str">
        <f>IF('B2'!N311="","",'B2'!N311)</f>
        <v/>
      </c>
      <c r="N311" s="768"/>
      <c r="O311" s="206"/>
    </row>
    <row r="312" spans="2:15" ht="20.100000000000001" hidden="1" customHeight="1" outlineLevel="1">
      <c r="B312" s="781" t="str">
        <f>IF('B2'!C312="","-",'B2'!C312)</f>
        <v>-</v>
      </c>
      <c r="C312" s="782"/>
      <c r="D312" s="783"/>
      <c r="E312" s="783"/>
      <c r="F312" s="772"/>
      <c r="G312" s="401" t="str">
        <f>IF('B2'!H312="","",'B2'!H312)</f>
        <v/>
      </c>
      <c r="H312" s="402" t="str">
        <f>IF('B2'!I312="","",'B2'!I312)</f>
        <v/>
      </c>
      <c r="I312" s="408" t="str">
        <f>IF('B2'!K312="","",'B2'!K312)</f>
        <v/>
      </c>
      <c r="J312" s="409" t="str">
        <f>IF('B2'!L312="","",'B2'!L312)</f>
        <v/>
      </c>
      <c r="K312" s="409" t="str">
        <f>IF('B2'!M312="","",'B2'!M312)</f>
        <v/>
      </c>
      <c r="L312" s="410" t="str">
        <f>IF('B2'!N312="","",'B2'!N312)</f>
        <v/>
      </c>
      <c r="N312" s="768"/>
      <c r="O312" s="206"/>
    </row>
    <row r="313" spans="2:15" ht="20.100000000000001" hidden="1" customHeight="1" outlineLevel="1">
      <c r="B313" s="776" t="s">
        <v>1617</v>
      </c>
      <c r="C313" s="777"/>
      <c r="D313" s="777"/>
      <c r="E313" s="784"/>
      <c r="F313" s="771" t="str">
        <f>IF('B2'!G313="","",'B2'!G313)</f>
        <v/>
      </c>
      <c r="G313" s="401" t="str">
        <f>IF('B2'!H313="","",'B2'!H313)</f>
        <v/>
      </c>
      <c r="H313" s="402" t="str">
        <f>IF('B2'!I313="","",'B2'!I313)</f>
        <v/>
      </c>
      <c r="I313" s="408" t="str">
        <f>IF('B2'!K313="","",'B2'!K313)</f>
        <v/>
      </c>
      <c r="J313" s="409" t="str">
        <f>IF('B2'!L313="","",'B2'!L313)</f>
        <v/>
      </c>
      <c r="K313" s="409" t="str">
        <f>IF('B2'!M313="","",'B2'!M313)</f>
        <v/>
      </c>
      <c r="L313" s="410" t="str">
        <f>IF('B2'!N313="","",'B2'!N313)</f>
        <v/>
      </c>
      <c r="N313" s="768"/>
      <c r="O313" s="206"/>
    </row>
    <row r="314" spans="2:15" ht="20.100000000000001" hidden="1" customHeight="1" outlineLevel="1">
      <c r="B314" s="781" t="str">
        <f>IF('B2'!C314="","-",'B2'!C314)</f>
        <v>-</v>
      </c>
      <c r="C314" s="782"/>
      <c r="D314" s="783"/>
      <c r="E314" s="783"/>
      <c r="F314" s="772"/>
      <c r="G314" s="401" t="str">
        <f>IF('B2'!H314="","",'B2'!H314)</f>
        <v/>
      </c>
      <c r="H314" s="402" t="str">
        <f>IF('B2'!I314="","",'B2'!I314)</f>
        <v/>
      </c>
      <c r="I314" s="408" t="str">
        <f>IF('B2'!K314="","",'B2'!K314)</f>
        <v/>
      </c>
      <c r="J314" s="409" t="str">
        <f>IF('B2'!L314="","",'B2'!L314)</f>
        <v/>
      </c>
      <c r="K314" s="409" t="str">
        <f>IF('B2'!M314="","",'B2'!M314)</f>
        <v/>
      </c>
      <c r="L314" s="410" t="str">
        <f>IF('B2'!N314="","",'B2'!N314)</f>
        <v/>
      </c>
      <c r="N314" s="768"/>
      <c r="O314" s="206"/>
    </row>
    <row r="315" spans="2:15" ht="20.100000000000001" hidden="1" customHeight="1" outlineLevel="1">
      <c r="B315" s="776" t="s">
        <v>1593</v>
      </c>
      <c r="C315" s="777"/>
      <c r="D315" s="777"/>
      <c r="E315" s="784"/>
      <c r="F315" s="771" t="str">
        <f>IF('B2'!G315="","",'B2'!G315)</f>
        <v/>
      </c>
      <c r="G315" s="401" t="str">
        <f>IF('B2'!H315="","",'B2'!H315)</f>
        <v/>
      </c>
      <c r="H315" s="402" t="str">
        <f>IF('B2'!I315="","",'B2'!I315)</f>
        <v/>
      </c>
      <c r="I315" s="408" t="str">
        <f>IF('B2'!K315="","",'B2'!K315)</f>
        <v/>
      </c>
      <c r="J315" s="409" t="str">
        <f>IF('B2'!L315="","",'B2'!L315)</f>
        <v/>
      </c>
      <c r="K315" s="409" t="str">
        <f>IF('B2'!M315="","",'B2'!M315)</f>
        <v/>
      </c>
      <c r="L315" s="410" t="str">
        <f>IF('B2'!N315="","",'B2'!N315)</f>
        <v/>
      </c>
      <c r="N315" s="768"/>
      <c r="O315" s="206"/>
    </row>
    <row r="316" spans="2:15" ht="20.100000000000001" hidden="1" customHeight="1" outlineLevel="1" thickBot="1">
      <c r="B316" s="790" t="str">
        <f>IF('B2'!C316="","-",'B2'!C316)</f>
        <v>-</v>
      </c>
      <c r="C316" s="791"/>
      <c r="D316" s="792"/>
      <c r="E316" s="791"/>
      <c r="F316" s="789"/>
      <c r="G316" s="446" t="str">
        <f>IF('B2'!H316="","",'B2'!H316)</f>
        <v/>
      </c>
      <c r="H316" s="447" t="str">
        <f>IF('B2'!I316="","",'B2'!I316)</f>
        <v/>
      </c>
      <c r="I316" s="449" t="str">
        <f>IF('B2'!K316="","",'B2'!K316)</f>
        <v/>
      </c>
      <c r="J316" s="450" t="str">
        <f>IF('B2'!L316="","",'B2'!L316)</f>
        <v/>
      </c>
      <c r="K316" s="450" t="str">
        <f>IF('B2'!M316="","",'B2'!M316)</f>
        <v/>
      </c>
      <c r="L316" s="451" t="str">
        <f>IF('B2'!N316="","",'B2'!N316)</f>
        <v/>
      </c>
      <c r="N316" s="768"/>
      <c r="O316" s="206"/>
    </row>
    <row r="317" spans="2:15" ht="20.100000000000001" hidden="1" customHeight="1" outlineLevel="1" thickTop="1">
      <c r="B317" s="706" t="s">
        <v>2212</v>
      </c>
      <c r="C317" s="429" t="s">
        <v>1745</v>
      </c>
      <c r="D317" s="188" t="s">
        <v>40</v>
      </c>
      <c r="E317" s="188" t="s">
        <v>1746</v>
      </c>
      <c r="F317" s="430" t="s">
        <v>1747</v>
      </c>
      <c r="G317" s="396"/>
      <c r="H317" s="397"/>
      <c r="I317" s="398" t="str">
        <f>IF('B2'!K317="","",'B2'!K317)</f>
        <v/>
      </c>
      <c r="J317" s="399" t="str">
        <f>IF('B2'!L317="","",'B2'!L317)</f>
        <v/>
      </c>
      <c r="K317" s="399" t="str">
        <f>IF('B2'!M317="","",'B2'!M317)</f>
        <v/>
      </c>
      <c r="L317" s="400" t="str">
        <f>IF('B2'!N317="","",'B2'!N317)</f>
        <v/>
      </c>
      <c r="N317" s="768"/>
      <c r="O317" s="206"/>
    </row>
    <row r="318" spans="2:15" ht="20.100000000000001" hidden="1" customHeight="1" outlineLevel="1">
      <c r="B318" s="707"/>
      <c r="C318" s="431" t="str">
        <f>IF('B2'!D318="","",'B2'!D318)</f>
        <v/>
      </c>
      <c r="D318" s="432" t="str">
        <f>IF('B2'!E318="","",'B2'!E318)</f>
        <v/>
      </c>
      <c r="E318" s="432" t="str">
        <f>IF('B2'!F318="","",'B2'!F318)</f>
        <v/>
      </c>
      <c r="F318" s="433" t="str">
        <f>IF('B2'!G318="","",'B2'!G318)</f>
        <v/>
      </c>
      <c r="G318" s="401" t="str">
        <f>IF('B2'!H318="","",'B2'!H318)</f>
        <v/>
      </c>
      <c r="H318" s="402" t="str">
        <f>IF('B2'!I318="","",'B2'!I318)</f>
        <v/>
      </c>
      <c r="I318" s="408" t="str">
        <f>IF('B2'!K318="","",'B2'!K318)</f>
        <v/>
      </c>
      <c r="J318" s="409" t="str">
        <f>IF('B2'!L318="","",'B2'!L318)</f>
        <v/>
      </c>
      <c r="K318" s="409" t="str">
        <f>IF('B2'!M318="","",'B2'!M318)</f>
        <v/>
      </c>
      <c r="L318" s="410" t="str">
        <f>IF('B2'!N318="","",'B2'!N318)</f>
        <v/>
      </c>
      <c r="N318" s="768"/>
      <c r="O318" s="206"/>
    </row>
    <row r="319" spans="2:15" ht="20.100000000000001" hidden="1" customHeight="1" outlineLevel="1">
      <c r="B319" s="428" t="s">
        <v>1591</v>
      </c>
      <c r="C319" s="769" t="str">
        <f>IF('B2'!D319="","",'B2'!D319)</f>
        <v/>
      </c>
      <c r="D319" s="769"/>
      <c r="E319" s="769"/>
      <c r="F319" s="770"/>
      <c r="G319" s="401" t="str">
        <f>IF('B2'!H319="","",'B2'!H319)</f>
        <v/>
      </c>
      <c r="H319" s="402" t="str">
        <f>IF('B2'!I319="","",'B2'!I319)</f>
        <v/>
      </c>
      <c r="I319" s="408" t="str">
        <f>IF('B2'!K319="","",'B2'!K319)</f>
        <v/>
      </c>
      <c r="J319" s="409" t="str">
        <f>IF('B2'!L319="","",'B2'!L319)</f>
        <v/>
      </c>
      <c r="K319" s="409" t="str">
        <f>IF('B2'!M319="","",'B2'!M319)</f>
        <v/>
      </c>
      <c r="L319" s="410" t="str">
        <f>IF('B2'!N319="","",'B2'!N319)</f>
        <v/>
      </c>
      <c r="N319" s="768"/>
      <c r="O319" s="206"/>
    </row>
    <row r="320" spans="2:15" ht="20.100000000000001" hidden="1" customHeight="1" outlineLevel="1">
      <c r="B320" s="710"/>
      <c r="C320" s="711"/>
      <c r="D320" s="711"/>
      <c r="E320" s="712"/>
      <c r="F320" s="193" t="s">
        <v>1592</v>
      </c>
      <c r="G320" s="401" t="str">
        <f>IF('B2'!H320="","",'B2'!H320)</f>
        <v/>
      </c>
      <c r="H320" s="402" t="str">
        <f>IF('B2'!I320="","",'B2'!I320)</f>
        <v/>
      </c>
      <c r="I320" s="408" t="str">
        <f>IF('B2'!K320="","",'B2'!K320)</f>
        <v/>
      </c>
      <c r="J320" s="409" t="str">
        <f>IF('B2'!L320="","",'B2'!L320)</f>
        <v/>
      </c>
      <c r="K320" s="409" t="str">
        <f>IF('B2'!M320="","",'B2'!M320)</f>
        <v/>
      </c>
      <c r="L320" s="410" t="str">
        <f>IF('B2'!N320="","",'B2'!N320)</f>
        <v/>
      </c>
      <c r="N320" s="768"/>
      <c r="O320" s="206"/>
    </row>
    <row r="321" spans="2:15" ht="20.100000000000001" hidden="1" customHeight="1" outlineLevel="1">
      <c r="B321" s="718" t="s">
        <v>1822</v>
      </c>
      <c r="C321" s="719"/>
      <c r="D321" s="719"/>
      <c r="E321" s="719"/>
      <c r="F321" s="771" t="str">
        <f>IF('B2'!G321="","",'B2'!G321)</f>
        <v/>
      </c>
      <c r="G321" s="401" t="str">
        <f>IF('B2'!H321="","",'B2'!H321)</f>
        <v/>
      </c>
      <c r="H321" s="402" t="str">
        <f>IF('B2'!I321="","",'B2'!I321)</f>
        <v/>
      </c>
      <c r="I321" s="408" t="str">
        <f>IF('B2'!K321="","",'B2'!K321)</f>
        <v/>
      </c>
      <c r="J321" s="409" t="str">
        <f>IF('B2'!L321="","",'B2'!L321)</f>
        <v/>
      </c>
      <c r="K321" s="409" t="str">
        <f>IF('B2'!M321="","",'B2'!M321)</f>
        <v/>
      </c>
      <c r="L321" s="410" t="str">
        <f>IF('B2'!N321="","",'B2'!N321)</f>
        <v/>
      </c>
      <c r="N321" s="768"/>
      <c r="O321" s="206"/>
    </row>
    <row r="322" spans="2:15" ht="20.100000000000001" hidden="1" customHeight="1" outlineLevel="1">
      <c r="B322" s="773" t="str">
        <f>IF('B2'!C322="","-",'B2'!C322)</f>
        <v>-</v>
      </c>
      <c r="C322" s="774"/>
      <c r="D322" s="775"/>
      <c r="E322" s="775"/>
      <c r="F322" s="772"/>
      <c r="G322" s="401" t="str">
        <f>IF('B2'!H322="","",'B2'!H322)</f>
        <v/>
      </c>
      <c r="H322" s="402" t="str">
        <f>IF('B2'!I322="","",'B2'!I322)</f>
        <v/>
      </c>
      <c r="I322" s="408" t="str">
        <f>IF('B2'!K322="","",'B2'!K322)</f>
        <v/>
      </c>
      <c r="J322" s="409" t="str">
        <f>IF('B2'!L322="","",'B2'!L322)</f>
        <v/>
      </c>
      <c r="K322" s="409" t="str">
        <f>IF('B2'!M322="","",'B2'!M322)</f>
        <v/>
      </c>
      <c r="L322" s="410" t="str">
        <f>IF('B2'!N322="","",'B2'!N322)</f>
        <v/>
      </c>
      <c r="N322" s="768"/>
      <c r="O322" s="206"/>
    </row>
    <row r="323" spans="2:15" ht="20.100000000000001" hidden="1" customHeight="1" outlineLevel="1">
      <c r="B323" s="776" t="s">
        <v>1937</v>
      </c>
      <c r="C323" s="777"/>
      <c r="D323" s="777"/>
      <c r="E323" s="777"/>
      <c r="F323" s="771" t="str">
        <f>IF('B2'!G323="","",'B2'!G323)</f>
        <v/>
      </c>
      <c r="G323" s="401" t="str">
        <f>IF('B2'!H323="","",'B2'!H323)</f>
        <v/>
      </c>
      <c r="H323" s="402" t="str">
        <f>IF('B2'!I323="","",'B2'!I323)</f>
        <v/>
      </c>
      <c r="I323" s="408" t="str">
        <f>IF('B2'!K323="","",'B2'!K323)</f>
        <v/>
      </c>
      <c r="J323" s="409" t="str">
        <f>IF('B2'!L323="","",'B2'!L323)</f>
        <v/>
      </c>
      <c r="K323" s="409" t="str">
        <f>IF('B2'!M323="","",'B2'!M323)</f>
        <v/>
      </c>
      <c r="L323" s="410" t="str">
        <f>IF('B2'!N323="","",'B2'!N323)</f>
        <v/>
      </c>
      <c r="N323" s="768"/>
      <c r="O323" s="206"/>
    </row>
    <row r="324" spans="2:15" ht="20.100000000000001" hidden="1" customHeight="1" outlineLevel="1">
      <c r="B324" s="773" t="str">
        <f>IF('B2'!C324="","-",'B2'!C324)</f>
        <v>-</v>
      </c>
      <c r="C324" s="774"/>
      <c r="D324" s="775"/>
      <c r="E324" s="775"/>
      <c r="F324" s="772"/>
      <c r="G324" s="401" t="str">
        <f>IF('B2'!H324="","",'B2'!H324)</f>
        <v/>
      </c>
      <c r="H324" s="402" t="str">
        <f>IF('B2'!I324="","",'B2'!I324)</f>
        <v/>
      </c>
      <c r="I324" s="408" t="str">
        <f>IF('B2'!K324="","",'B2'!K324)</f>
        <v/>
      </c>
      <c r="J324" s="409" t="str">
        <f>IF('B2'!L324="","",'B2'!L324)</f>
        <v/>
      </c>
      <c r="K324" s="409" t="str">
        <f>IF('B2'!M324="","",'B2'!M324)</f>
        <v/>
      </c>
      <c r="L324" s="410" t="str">
        <f>IF('B2'!N324="","",'B2'!N324)</f>
        <v/>
      </c>
      <c r="N324" s="768"/>
      <c r="O324" s="206"/>
    </row>
    <row r="325" spans="2:15" ht="20.100000000000001" hidden="1" customHeight="1" outlineLevel="1">
      <c r="B325" s="778" t="s">
        <v>1619</v>
      </c>
      <c r="C325" s="779"/>
      <c r="D325" s="780"/>
      <c r="E325" s="780"/>
      <c r="F325" s="771" t="str">
        <f>IF('B2'!G325="","",'B2'!G325)</f>
        <v/>
      </c>
      <c r="G325" s="401" t="str">
        <f>IF('B2'!H325="","",'B2'!H325)</f>
        <v/>
      </c>
      <c r="H325" s="402" t="str">
        <f>IF('B2'!I325="","",'B2'!I325)</f>
        <v/>
      </c>
      <c r="I325" s="408" t="str">
        <f>IF('B2'!K325="","",'B2'!K325)</f>
        <v/>
      </c>
      <c r="J325" s="409" t="str">
        <f>IF('B2'!L325="","",'B2'!L325)</f>
        <v/>
      </c>
      <c r="K325" s="409" t="str">
        <f>IF('B2'!M325="","",'B2'!M325)</f>
        <v/>
      </c>
      <c r="L325" s="410" t="str">
        <f>IF('B2'!N325="","",'B2'!N325)</f>
        <v/>
      </c>
      <c r="N325" s="768"/>
      <c r="O325" s="206"/>
    </row>
    <row r="326" spans="2:15" ht="20.100000000000001" hidden="1" customHeight="1" outlineLevel="1">
      <c r="B326" s="781" t="str">
        <f>IF('B2'!C326="","-",'B2'!C326)</f>
        <v>-</v>
      </c>
      <c r="C326" s="782"/>
      <c r="D326" s="783"/>
      <c r="E326" s="783"/>
      <c r="F326" s="772"/>
      <c r="G326" s="401" t="str">
        <f>IF('B2'!H326="","",'B2'!H326)</f>
        <v/>
      </c>
      <c r="H326" s="402" t="str">
        <f>IF('B2'!I326="","",'B2'!I326)</f>
        <v/>
      </c>
      <c r="I326" s="408" t="str">
        <f>IF('B2'!K326="","",'B2'!K326)</f>
        <v/>
      </c>
      <c r="J326" s="409" t="str">
        <f>IF('B2'!L326="","",'B2'!L326)</f>
        <v/>
      </c>
      <c r="K326" s="409" t="str">
        <f>IF('B2'!M326="","",'B2'!M326)</f>
        <v/>
      </c>
      <c r="L326" s="410" t="str">
        <f>IF('B2'!N326="","",'B2'!N326)</f>
        <v/>
      </c>
      <c r="N326" s="768"/>
      <c r="O326" s="206"/>
    </row>
    <row r="327" spans="2:15" ht="20.100000000000001" hidden="1" customHeight="1" outlineLevel="1">
      <c r="B327" s="776" t="s">
        <v>1617</v>
      </c>
      <c r="C327" s="777"/>
      <c r="D327" s="777"/>
      <c r="E327" s="784"/>
      <c r="F327" s="771" t="str">
        <f>IF('B2'!G327="","",'B2'!G327)</f>
        <v/>
      </c>
      <c r="G327" s="401" t="str">
        <f>IF('B2'!H327="","",'B2'!H327)</f>
        <v/>
      </c>
      <c r="H327" s="402" t="str">
        <f>IF('B2'!I327="","",'B2'!I327)</f>
        <v/>
      </c>
      <c r="I327" s="408" t="str">
        <f>IF('B2'!K327="","",'B2'!K327)</f>
        <v/>
      </c>
      <c r="J327" s="409" t="str">
        <f>IF('B2'!L327="","",'B2'!L327)</f>
        <v/>
      </c>
      <c r="K327" s="409" t="str">
        <f>IF('B2'!M327="","",'B2'!M327)</f>
        <v/>
      </c>
      <c r="L327" s="410" t="str">
        <f>IF('B2'!N327="","",'B2'!N327)</f>
        <v/>
      </c>
      <c r="N327" s="768"/>
      <c r="O327" s="206"/>
    </row>
    <row r="328" spans="2:15" ht="20.100000000000001" hidden="1" customHeight="1" outlineLevel="1">
      <c r="B328" s="781" t="str">
        <f>IF('B2'!C328="","-",'B2'!C328)</f>
        <v>-</v>
      </c>
      <c r="C328" s="782"/>
      <c r="D328" s="783"/>
      <c r="E328" s="783"/>
      <c r="F328" s="772"/>
      <c r="G328" s="401" t="str">
        <f>IF('B2'!H328="","",'B2'!H328)</f>
        <v/>
      </c>
      <c r="H328" s="402" t="str">
        <f>IF('B2'!I328="","",'B2'!I328)</f>
        <v/>
      </c>
      <c r="I328" s="408" t="str">
        <f>IF('B2'!K328="","",'B2'!K328)</f>
        <v/>
      </c>
      <c r="J328" s="409" t="str">
        <f>IF('B2'!L328="","",'B2'!L328)</f>
        <v/>
      </c>
      <c r="K328" s="409" t="str">
        <f>IF('B2'!M328="","",'B2'!M328)</f>
        <v/>
      </c>
      <c r="L328" s="410" t="str">
        <f>IF('B2'!N328="","",'B2'!N328)</f>
        <v/>
      </c>
      <c r="N328" s="768"/>
      <c r="O328" s="206"/>
    </row>
    <row r="329" spans="2:15" ht="20.100000000000001" hidden="1" customHeight="1" outlineLevel="1">
      <c r="B329" s="776" t="s">
        <v>1593</v>
      </c>
      <c r="C329" s="777"/>
      <c r="D329" s="777"/>
      <c r="E329" s="784"/>
      <c r="F329" s="771" t="str">
        <f>IF('B2'!G329="","",'B2'!G329)</f>
        <v/>
      </c>
      <c r="G329" s="401" t="str">
        <f>IF('B2'!H329="","",'B2'!H329)</f>
        <v/>
      </c>
      <c r="H329" s="402" t="str">
        <f>IF('B2'!I329="","",'B2'!I329)</f>
        <v/>
      </c>
      <c r="I329" s="408" t="str">
        <f>IF('B2'!K329="","",'B2'!K329)</f>
        <v/>
      </c>
      <c r="J329" s="409" t="str">
        <f>IF('B2'!L329="","",'B2'!L329)</f>
        <v/>
      </c>
      <c r="K329" s="409" t="str">
        <f>IF('B2'!M329="","",'B2'!M329)</f>
        <v/>
      </c>
      <c r="L329" s="410" t="str">
        <f>IF('B2'!N329="","",'B2'!N329)</f>
        <v/>
      </c>
      <c r="N329" s="768"/>
      <c r="O329" s="206"/>
    </row>
    <row r="330" spans="2:15" ht="20.100000000000001" hidden="1" customHeight="1" outlineLevel="1" thickBot="1">
      <c r="B330" s="786" t="str">
        <f>IF('B2'!C330="","-",'B2'!C330)</f>
        <v>-</v>
      </c>
      <c r="C330" s="787"/>
      <c r="D330" s="788"/>
      <c r="E330" s="787"/>
      <c r="F330" s="785"/>
      <c r="G330" s="426" t="str">
        <f>IF('B2'!H330="","",'B2'!H330)</f>
        <v/>
      </c>
      <c r="H330" s="427" t="str">
        <f>IF('B2'!I330="","",'B2'!I330)</f>
        <v/>
      </c>
      <c r="I330" s="418" t="str">
        <f>IF('B2'!K330="","",'B2'!K330)</f>
        <v/>
      </c>
      <c r="J330" s="419" t="str">
        <f>IF('B2'!L330="","",'B2'!L330)</f>
        <v/>
      </c>
      <c r="K330" s="419" t="str">
        <f>IF('B2'!M330="","",'B2'!M330)</f>
        <v/>
      </c>
      <c r="L330" s="420" t="str">
        <f>IF('B2'!N330="","",'B2'!N330)</f>
        <v/>
      </c>
      <c r="N330" s="768"/>
      <c r="O330" s="206"/>
    </row>
    <row r="331" spans="2:15" ht="20.100000000000001" hidden="1" customHeight="1" outlineLevel="1">
      <c r="B331" s="793" t="s">
        <v>2209</v>
      </c>
      <c r="C331" s="434" t="s">
        <v>1745</v>
      </c>
      <c r="D331" s="435" t="s">
        <v>40</v>
      </c>
      <c r="E331" s="435" t="s">
        <v>1746</v>
      </c>
      <c r="F331" s="436" t="s">
        <v>1747</v>
      </c>
      <c r="G331" s="421"/>
      <c r="H331" s="422"/>
      <c r="I331" s="423" t="str">
        <f>IF('B2'!K331="","",'B2'!K331)</f>
        <v/>
      </c>
      <c r="J331" s="424" t="str">
        <f>IF('B2'!L331="","",'B2'!L331)</f>
        <v/>
      </c>
      <c r="K331" s="424" t="str">
        <f>IF('B2'!M331="","",'B2'!M331)</f>
        <v/>
      </c>
      <c r="L331" s="425" t="str">
        <f>IF('B2'!N331="","",'B2'!N331)</f>
        <v/>
      </c>
      <c r="N331" s="768"/>
      <c r="O331" s="206"/>
    </row>
    <row r="332" spans="2:15" ht="20.100000000000001" hidden="1" customHeight="1" outlineLevel="1">
      <c r="B332" s="707"/>
      <c r="C332" s="431" t="str">
        <f>IF('B2'!D332="","",'B2'!D332)</f>
        <v/>
      </c>
      <c r="D332" s="432" t="str">
        <f>IF('B2'!E332="","",'B2'!E332)</f>
        <v/>
      </c>
      <c r="E332" s="432" t="str">
        <f>IF('B2'!F332="","",'B2'!F332)</f>
        <v/>
      </c>
      <c r="F332" s="433" t="str">
        <f>IF('B2'!G332="","",'B2'!G332)</f>
        <v/>
      </c>
      <c r="G332" s="401" t="str">
        <f>IF('B2'!H332="","",'B2'!H332)</f>
        <v/>
      </c>
      <c r="H332" s="402" t="str">
        <f>IF('B2'!I332="","",'B2'!I332)</f>
        <v/>
      </c>
      <c r="I332" s="408" t="str">
        <f>IF('B2'!K332="","",'B2'!K332)</f>
        <v/>
      </c>
      <c r="J332" s="409" t="str">
        <f>IF('B2'!L332="","",'B2'!L332)</f>
        <v/>
      </c>
      <c r="K332" s="409" t="str">
        <f>IF('B2'!M332="","",'B2'!M332)</f>
        <v/>
      </c>
      <c r="L332" s="410" t="str">
        <f>IF('B2'!N332="","",'B2'!N332)</f>
        <v/>
      </c>
      <c r="N332" s="768"/>
      <c r="O332" s="206"/>
    </row>
    <row r="333" spans="2:15" ht="20.100000000000001" hidden="1" customHeight="1" outlineLevel="1">
      <c r="B333" s="428" t="s">
        <v>1591</v>
      </c>
      <c r="C333" s="769" t="str">
        <f>IF('B2'!D333="","",'B2'!D333)</f>
        <v/>
      </c>
      <c r="D333" s="769"/>
      <c r="E333" s="769"/>
      <c r="F333" s="770"/>
      <c r="G333" s="401" t="str">
        <f>IF('B2'!H333="","",'B2'!H333)</f>
        <v/>
      </c>
      <c r="H333" s="402" t="str">
        <f>IF('B2'!I333="","",'B2'!I333)</f>
        <v/>
      </c>
      <c r="I333" s="408" t="str">
        <f>IF('B2'!K333="","",'B2'!K333)</f>
        <v/>
      </c>
      <c r="J333" s="409" t="str">
        <f>IF('B2'!L333="","",'B2'!L333)</f>
        <v/>
      </c>
      <c r="K333" s="409" t="str">
        <f>IF('B2'!M333="","",'B2'!M333)</f>
        <v/>
      </c>
      <c r="L333" s="410" t="str">
        <f>IF('B2'!N333="","",'B2'!N333)</f>
        <v/>
      </c>
      <c r="N333" s="768"/>
      <c r="O333" s="206"/>
    </row>
    <row r="334" spans="2:15" ht="20.100000000000001" hidden="1" customHeight="1" outlineLevel="1">
      <c r="B334" s="710"/>
      <c r="C334" s="711"/>
      <c r="D334" s="711"/>
      <c r="E334" s="712"/>
      <c r="F334" s="193" t="s">
        <v>1592</v>
      </c>
      <c r="G334" s="401" t="str">
        <f>IF('B2'!H334="","",'B2'!H334)</f>
        <v/>
      </c>
      <c r="H334" s="402" t="str">
        <f>IF('B2'!I334="","",'B2'!I334)</f>
        <v/>
      </c>
      <c r="I334" s="408" t="str">
        <f>IF('B2'!K334="","",'B2'!K334)</f>
        <v/>
      </c>
      <c r="J334" s="409" t="str">
        <f>IF('B2'!L334="","",'B2'!L334)</f>
        <v/>
      </c>
      <c r="K334" s="409" t="str">
        <f>IF('B2'!M334="","",'B2'!M334)</f>
        <v/>
      </c>
      <c r="L334" s="410" t="str">
        <f>IF('B2'!N334="","",'B2'!N334)</f>
        <v/>
      </c>
      <c r="N334" s="768"/>
      <c r="O334" s="206"/>
    </row>
    <row r="335" spans="2:15" ht="20.100000000000001" hidden="1" customHeight="1" outlineLevel="1">
      <c r="B335" s="718" t="s">
        <v>1822</v>
      </c>
      <c r="C335" s="719"/>
      <c r="D335" s="719"/>
      <c r="E335" s="719"/>
      <c r="F335" s="771" t="str">
        <f>IF('B2'!G335="","",'B2'!G335)</f>
        <v/>
      </c>
      <c r="G335" s="401" t="str">
        <f>IF('B2'!H335="","",'B2'!H335)</f>
        <v/>
      </c>
      <c r="H335" s="402" t="str">
        <f>IF('B2'!I335="","",'B2'!I335)</f>
        <v/>
      </c>
      <c r="I335" s="408" t="str">
        <f>IF('B2'!K335="","",'B2'!K335)</f>
        <v/>
      </c>
      <c r="J335" s="409" t="str">
        <f>IF('B2'!L335="","",'B2'!L335)</f>
        <v/>
      </c>
      <c r="K335" s="409" t="str">
        <f>IF('B2'!M335="","",'B2'!M335)</f>
        <v/>
      </c>
      <c r="L335" s="410" t="str">
        <f>IF('B2'!N335="","",'B2'!N335)</f>
        <v/>
      </c>
      <c r="N335" s="768"/>
      <c r="O335" s="206"/>
    </row>
    <row r="336" spans="2:15" ht="20.100000000000001" hidden="1" customHeight="1" outlineLevel="1">
      <c r="B336" s="773" t="str">
        <f>IF('B2'!C336="","-",'B2'!C336)</f>
        <v>-</v>
      </c>
      <c r="C336" s="774"/>
      <c r="D336" s="775"/>
      <c r="E336" s="775"/>
      <c r="F336" s="772"/>
      <c r="G336" s="401" t="str">
        <f>IF('B2'!H336="","",'B2'!H336)</f>
        <v/>
      </c>
      <c r="H336" s="402" t="str">
        <f>IF('B2'!I336="","",'B2'!I336)</f>
        <v/>
      </c>
      <c r="I336" s="408" t="str">
        <f>IF('B2'!K336="","",'B2'!K336)</f>
        <v/>
      </c>
      <c r="J336" s="409" t="str">
        <f>IF('B2'!L336="","",'B2'!L336)</f>
        <v/>
      </c>
      <c r="K336" s="409" t="str">
        <f>IF('B2'!M336="","",'B2'!M336)</f>
        <v/>
      </c>
      <c r="L336" s="410" t="str">
        <f>IF('B2'!N336="","",'B2'!N336)</f>
        <v/>
      </c>
      <c r="N336" s="768"/>
      <c r="O336" s="206"/>
    </row>
    <row r="337" spans="2:15" ht="20.100000000000001" hidden="1" customHeight="1" outlineLevel="1">
      <c r="B337" s="776" t="s">
        <v>1937</v>
      </c>
      <c r="C337" s="777"/>
      <c r="D337" s="777"/>
      <c r="E337" s="777"/>
      <c r="F337" s="771" t="str">
        <f>IF('B2'!G337="","",'B2'!G337)</f>
        <v/>
      </c>
      <c r="G337" s="401" t="str">
        <f>IF('B2'!H337="","",'B2'!H337)</f>
        <v/>
      </c>
      <c r="H337" s="402" t="str">
        <f>IF('B2'!I337="","",'B2'!I337)</f>
        <v/>
      </c>
      <c r="I337" s="408" t="str">
        <f>IF('B2'!K337="","",'B2'!K337)</f>
        <v/>
      </c>
      <c r="J337" s="409" t="str">
        <f>IF('B2'!L337="","",'B2'!L337)</f>
        <v/>
      </c>
      <c r="K337" s="409" t="str">
        <f>IF('B2'!M337="","",'B2'!M337)</f>
        <v/>
      </c>
      <c r="L337" s="410" t="str">
        <f>IF('B2'!N337="","",'B2'!N337)</f>
        <v/>
      </c>
      <c r="N337" s="768"/>
      <c r="O337" s="206"/>
    </row>
    <row r="338" spans="2:15" ht="20.100000000000001" hidden="1" customHeight="1" outlineLevel="1">
      <c r="B338" s="773" t="str">
        <f>IF('B2'!C338="","-",'B2'!C338)</f>
        <v>-</v>
      </c>
      <c r="C338" s="774"/>
      <c r="D338" s="775"/>
      <c r="E338" s="775"/>
      <c r="F338" s="772"/>
      <c r="G338" s="401" t="str">
        <f>IF('B2'!H338="","",'B2'!H338)</f>
        <v/>
      </c>
      <c r="H338" s="402" t="str">
        <f>IF('B2'!I338="","",'B2'!I338)</f>
        <v/>
      </c>
      <c r="I338" s="408" t="str">
        <f>IF('B2'!K338="","",'B2'!K338)</f>
        <v/>
      </c>
      <c r="J338" s="409" t="str">
        <f>IF('B2'!L338="","",'B2'!L338)</f>
        <v/>
      </c>
      <c r="K338" s="409" t="str">
        <f>IF('B2'!M338="","",'B2'!M338)</f>
        <v/>
      </c>
      <c r="L338" s="410" t="str">
        <f>IF('B2'!N338="","",'B2'!N338)</f>
        <v/>
      </c>
      <c r="N338" s="768"/>
      <c r="O338" s="206"/>
    </row>
    <row r="339" spans="2:15" ht="20.100000000000001" hidden="1" customHeight="1" outlineLevel="1">
      <c r="B339" s="778" t="s">
        <v>1619</v>
      </c>
      <c r="C339" s="779"/>
      <c r="D339" s="780"/>
      <c r="E339" s="780"/>
      <c r="F339" s="771" t="str">
        <f>IF('B2'!G339="","",'B2'!G339)</f>
        <v/>
      </c>
      <c r="G339" s="401" t="str">
        <f>IF('B2'!H339="","",'B2'!H339)</f>
        <v/>
      </c>
      <c r="H339" s="402" t="str">
        <f>IF('B2'!I339="","",'B2'!I339)</f>
        <v/>
      </c>
      <c r="I339" s="408" t="str">
        <f>IF('B2'!K339="","",'B2'!K339)</f>
        <v/>
      </c>
      <c r="J339" s="409" t="str">
        <f>IF('B2'!L339="","",'B2'!L339)</f>
        <v/>
      </c>
      <c r="K339" s="409" t="str">
        <f>IF('B2'!M339="","",'B2'!M339)</f>
        <v/>
      </c>
      <c r="L339" s="410" t="str">
        <f>IF('B2'!N339="","",'B2'!N339)</f>
        <v/>
      </c>
      <c r="N339" s="768"/>
      <c r="O339" s="206"/>
    </row>
    <row r="340" spans="2:15" ht="20.100000000000001" hidden="1" customHeight="1" outlineLevel="1">
      <c r="B340" s="781" t="str">
        <f>IF('B2'!C340="","-",'B2'!C340)</f>
        <v>-</v>
      </c>
      <c r="C340" s="782"/>
      <c r="D340" s="783"/>
      <c r="E340" s="783"/>
      <c r="F340" s="772"/>
      <c r="G340" s="401" t="str">
        <f>IF('B2'!H340="","",'B2'!H340)</f>
        <v/>
      </c>
      <c r="H340" s="402" t="str">
        <f>IF('B2'!I340="","",'B2'!I340)</f>
        <v/>
      </c>
      <c r="I340" s="408" t="str">
        <f>IF('B2'!K340="","",'B2'!K340)</f>
        <v/>
      </c>
      <c r="J340" s="409" t="str">
        <f>IF('B2'!L340="","",'B2'!L340)</f>
        <v/>
      </c>
      <c r="K340" s="409" t="str">
        <f>IF('B2'!M340="","",'B2'!M340)</f>
        <v/>
      </c>
      <c r="L340" s="410" t="str">
        <f>IF('B2'!N340="","",'B2'!N340)</f>
        <v/>
      </c>
      <c r="N340" s="768"/>
      <c r="O340" s="206"/>
    </row>
    <row r="341" spans="2:15" ht="20.100000000000001" hidden="1" customHeight="1" outlineLevel="1">
      <c r="B341" s="776" t="s">
        <v>1617</v>
      </c>
      <c r="C341" s="777"/>
      <c r="D341" s="777"/>
      <c r="E341" s="784"/>
      <c r="F341" s="771" t="str">
        <f>IF('B2'!G341="","",'B2'!G341)</f>
        <v/>
      </c>
      <c r="G341" s="401" t="str">
        <f>IF('B2'!H341="","",'B2'!H341)</f>
        <v/>
      </c>
      <c r="H341" s="402" t="str">
        <f>IF('B2'!I341="","",'B2'!I341)</f>
        <v/>
      </c>
      <c r="I341" s="408" t="str">
        <f>IF('B2'!K341="","",'B2'!K341)</f>
        <v/>
      </c>
      <c r="J341" s="409" t="str">
        <f>IF('B2'!L341="","",'B2'!L341)</f>
        <v/>
      </c>
      <c r="K341" s="409" t="str">
        <f>IF('B2'!M341="","",'B2'!M341)</f>
        <v/>
      </c>
      <c r="L341" s="410" t="str">
        <f>IF('B2'!N341="","",'B2'!N341)</f>
        <v/>
      </c>
      <c r="N341" s="768"/>
      <c r="O341" s="206"/>
    </row>
    <row r="342" spans="2:15" ht="20.100000000000001" hidden="1" customHeight="1" outlineLevel="1">
      <c r="B342" s="781" t="str">
        <f>IF('B2'!C342="","-",'B2'!C342)</f>
        <v>-</v>
      </c>
      <c r="C342" s="782"/>
      <c r="D342" s="783"/>
      <c r="E342" s="783"/>
      <c r="F342" s="772"/>
      <c r="G342" s="401" t="str">
        <f>IF('B2'!H342="","",'B2'!H342)</f>
        <v/>
      </c>
      <c r="H342" s="402" t="str">
        <f>IF('B2'!I342="","",'B2'!I342)</f>
        <v/>
      </c>
      <c r="I342" s="408" t="str">
        <f>IF('B2'!K342="","",'B2'!K342)</f>
        <v/>
      </c>
      <c r="J342" s="409" t="str">
        <f>IF('B2'!L342="","",'B2'!L342)</f>
        <v/>
      </c>
      <c r="K342" s="409" t="str">
        <f>IF('B2'!M342="","",'B2'!M342)</f>
        <v/>
      </c>
      <c r="L342" s="410" t="str">
        <f>IF('B2'!N342="","",'B2'!N342)</f>
        <v/>
      </c>
      <c r="N342" s="768"/>
      <c r="O342" s="206"/>
    </row>
    <row r="343" spans="2:15" ht="20.100000000000001" hidden="1" customHeight="1" outlineLevel="1">
      <c r="B343" s="776" t="s">
        <v>1593</v>
      </c>
      <c r="C343" s="777"/>
      <c r="D343" s="777"/>
      <c r="E343" s="784"/>
      <c r="F343" s="771" t="str">
        <f>IF('B2'!G343="","",'B2'!G343)</f>
        <v/>
      </c>
      <c r="G343" s="401" t="str">
        <f>IF('B2'!H343="","",'B2'!H343)</f>
        <v/>
      </c>
      <c r="H343" s="402" t="str">
        <f>IF('B2'!I343="","",'B2'!I343)</f>
        <v/>
      </c>
      <c r="I343" s="408" t="str">
        <f>IF('B2'!K343="","",'B2'!K343)</f>
        <v/>
      </c>
      <c r="J343" s="409" t="str">
        <f>IF('B2'!L343="","",'B2'!L343)</f>
        <v/>
      </c>
      <c r="K343" s="409" t="str">
        <f>IF('B2'!M343="","",'B2'!M343)</f>
        <v/>
      </c>
      <c r="L343" s="410" t="str">
        <f>IF('B2'!N343="","",'B2'!N343)</f>
        <v/>
      </c>
      <c r="N343" s="768"/>
      <c r="O343" s="206"/>
    </row>
    <row r="344" spans="2:15" ht="20.100000000000001" hidden="1" customHeight="1" outlineLevel="1" thickBot="1">
      <c r="B344" s="790" t="str">
        <f>IF('B2'!C344="","-",'B2'!C344)</f>
        <v>-</v>
      </c>
      <c r="C344" s="791"/>
      <c r="D344" s="792"/>
      <c r="E344" s="791"/>
      <c r="F344" s="789"/>
      <c r="G344" s="446" t="str">
        <f>IF('B2'!H344="","",'B2'!H344)</f>
        <v/>
      </c>
      <c r="H344" s="447" t="str">
        <f>IF('B2'!I344="","",'B2'!I344)</f>
        <v/>
      </c>
      <c r="I344" s="449" t="str">
        <f>IF('B2'!K344="","",'B2'!K344)</f>
        <v/>
      </c>
      <c r="J344" s="450" t="str">
        <f>IF('B2'!L344="","",'B2'!L344)</f>
        <v/>
      </c>
      <c r="K344" s="450" t="str">
        <f>IF('B2'!M344="","",'B2'!M344)</f>
        <v/>
      </c>
      <c r="L344" s="451" t="str">
        <f>IF('B2'!N344="","",'B2'!N344)</f>
        <v/>
      </c>
      <c r="N344" s="768"/>
      <c r="O344" s="206"/>
    </row>
    <row r="345" spans="2:15" ht="20.100000000000001" hidden="1" customHeight="1" outlineLevel="1" thickTop="1">
      <c r="B345" s="706" t="s">
        <v>2210</v>
      </c>
      <c r="C345" s="429" t="s">
        <v>1745</v>
      </c>
      <c r="D345" s="188" t="s">
        <v>40</v>
      </c>
      <c r="E345" s="188" t="s">
        <v>1746</v>
      </c>
      <c r="F345" s="430" t="s">
        <v>1747</v>
      </c>
      <c r="G345" s="396"/>
      <c r="H345" s="397"/>
      <c r="I345" s="398" t="str">
        <f>IF('B2'!K345="","",'B2'!K345)</f>
        <v/>
      </c>
      <c r="J345" s="399" t="str">
        <f>IF('B2'!L345="","",'B2'!L345)</f>
        <v/>
      </c>
      <c r="K345" s="399" t="str">
        <f>IF('B2'!M345="","",'B2'!M345)</f>
        <v/>
      </c>
      <c r="L345" s="400" t="str">
        <f>IF('B2'!N345="","",'B2'!N345)</f>
        <v/>
      </c>
      <c r="N345" s="768"/>
      <c r="O345" s="206"/>
    </row>
    <row r="346" spans="2:15" ht="20.100000000000001" hidden="1" customHeight="1" outlineLevel="1">
      <c r="B346" s="707"/>
      <c r="C346" s="431" t="str">
        <f>IF('B2'!D346="","",'B2'!D346)</f>
        <v/>
      </c>
      <c r="D346" s="432" t="str">
        <f>IF('B2'!E346="","",'B2'!E346)</f>
        <v/>
      </c>
      <c r="E346" s="432" t="str">
        <f>IF('B2'!F346="","",'B2'!F346)</f>
        <v/>
      </c>
      <c r="F346" s="433" t="str">
        <f>IF('B2'!G346="","",'B2'!G346)</f>
        <v/>
      </c>
      <c r="G346" s="401" t="str">
        <f>IF('B2'!H346="","",'B2'!H346)</f>
        <v/>
      </c>
      <c r="H346" s="402" t="str">
        <f>IF('B2'!I346="","",'B2'!I346)</f>
        <v/>
      </c>
      <c r="I346" s="408" t="str">
        <f>IF('B2'!K346="","",'B2'!K346)</f>
        <v/>
      </c>
      <c r="J346" s="409" t="str">
        <f>IF('B2'!L346="","",'B2'!L346)</f>
        <v/>
      </c>
      <c r="K346" s="409" t="str">
        <f>IF('B2'!M346="","",'B2'!M346)</f>
        <v/>
      </c>
      <c r="L346" s="410" t="str">
        <f>IF('B2'!N346="","",'B2'!N346)</f>
        <v/>
      </c>
      <c r="N346" s="768"/>
      <c r="O346" s="206"/>
    </row>
    <row r="347" spans="2:15" ht="20.100000000000001" hidden="1" customHeight="1" outlineLevel="1">
      <c r="B347" s="428" t="s">
        <v>1591</v>
      </c>
      <c r="C347" s="769" t="str">
        <f>IF('B2'!D347="","",'B2'!D347)</f>
        <v/>
      </c>
      <c r="D347" s="769"/>
      <c r="E347" s="769"/>
      <c r="F347" s="770"/>
      <c r="G347" s="401" t="str">
        <f>IF('B2'!H347="","",'B2'!H347)</f>
        <v/>
      </c>
      <c r="H347" s="402" t="str">
        <f>IF('B2'!I347="","",'B2'!I347)</f>
        <v/>
      </c>
      <c r="I347" s="408" t="str">
        <f>IF('B2'!K347="","",'B2'!K347)</f>
        <v/>
      </c>
      <c r="J347" s="409" t="str">
        <f>IF('B2'!L347="","",'B2'!L347)</f>
        <v/>
      </c>
      <c r="K347" s="409" t="str">
        <f>IF('B2'!M347="","",'B2'!M347)</f>
        <v/>
      </c>
      <c r="L347" s="410" t="str">
        <f>IF('B2'!N347="","",'B2'!N347)</f>
        <v/>
      </c>
      <c r="N347" s="768"/>
      <c r="O347" s="206"/>
    </row>
    <row r="348" spans="2:15" ht="20.100000000000001" hidden="1" customHeight="1" outlineLevel="1">
      <c r="B348" s="710"/>
      <c r="C348" s="711"/>
      <c r="D348" s="711"/>
      <c r="E348" s="712"/>
      <c r="F348" s="193" t="s">
        <v>1592</v>
      </c>
      <c r="G348" s="401" t="str">
        <f>IF('B2'!H348="","",'B2'!H348)</f>
        <v/>
      </c>
      <c r="H348" s="402" t="str">
        <f>IF('B2'!I348="","",'B2'!I348)</f>
        <v/>
      </c>
      <c r="I348" s="408" t="str">
        <f>IF('B2'!K348="","",'B2'!K348)</f>
        <v/>
      </c>
      <c r="J348" s="409" t="str">
        <f>IF('B2'!L348="","",'B2'!L348)</f>
        <v/>
      </c>
      <c r="K348" s="409" t="str">
        <f>IF('B2'!M348="","",'B2'!M348)</f>
        <v/>
      </c>
      <c r="L348" s="410" t="str">
        <f>IF('B2'!N348="","",'B2'!N348)</f>
        <v/>
      </c>
      <c r="N348" s="768"/>
      <c r="O348" s="206"/>
    </row>
    <row r="349" spans="2:15" ht="20.100000000000001" hidden="1" customHeight="1" outlineLevel="1">
      <c r="B349" s="718" t="s">
        <v>1822</v>
      </c>
      <c r="C349" s="719"/>
      <c r="D349" s="719"/>
      <c r="E349" s="719"/>
      <c r="F349" s="771" t="str">
        <f>IF('B2'!G349="","",'B2'!G349)</f>
        <v/>
      </c>
      <c r="G349" s="401" t="str">
        <f>IF('B2'!H349="","",'B2'!H349)</f>
        <v/>
      </c>
      <c r="H349" s="402" t="str">
        <f>IF('B2'!I349="","",'B2'!I349)</f>
        <v/>
      </c>
      <c r="I349" s="408" t="str">
        <f>IF('B2'!K349="","",'B2'!K349)</f>
        <v/>
      </c>
      <c r="J349" s="409" t="str">
        <f>IF('B2'!L349="","",'B2'!L349)</f>
        <v/>
      </c>
      <c r="K349" s="409" t="str">
        <f>IF('B2'!M349="","",'B2'!M349)</f>
        <v/>
      </c>
      <c r="L349" s="410" t="str">
        <f>IF('B2'!N349="","",'B2'!N349)</f>
        <v/>
      </c>
      <c r="N349" s="768"/>
      <c r="O349" s="206"/>
    </row>
    <row r="350" spans="2:15" ht="20.100000000000001" hidden="1" customHeight="1" outlineLevel="1">
      <c r="B350" s="773" t="str">
        <f>IF('B2'!C350="","-",'B2'!C350)</f>
        <v>-</v>
      </c>
      <c r="C350" s="774"/>
      <c r="D350" s="775"/>
      <c r="E350" s="775"/>
      <c r="F350" s="772"/>
      <c r="G350" s="401" t="str">
        <f>IF('B2'!H350="","",'B2'!H350)</f>
        <v/>
      </c>
      <c r="H350" s="402" t="str">
        <f>IF('B2'!I350="","",'B2'!I350)</f>
        <v/>
      </c>
      <c r="I350" s="408" t="str">
        <f>IF('B2'!K350="","",'B2'!K350)</f>
        <v/>
      </c>
      <c r="J350" s="409" t="str">
        <f>IF('B2'!L350="","",'B2'!L350)</f>
        <v/>
      </c>
      <c r="K350" s="409" t="str">
        <f>IF('B2'!M350="","",'B2'!M350)</f>
        <v/>
      </c>
      <c r="L350" s="410" t="str">
        <f>IF('B2'!N350="","",'B2'!N350)</f>
        <v/>
      </c>
      <c r="N350" s="768"/>
      <c r="O350" s="206"/>
    </row>
    <row r="351" spans="2:15" ht="20.100000000000001" hidden="1" customHeight="1" outlineLevel="1">
      <c r="B351" s="776" t="s">
        <v>1937</v>
      </c>
      <c r="C351" s="777"/>
      <c r="D351" s="777"/>
      <c r="E351" s="777"/>
      <c r="F351" s="771" t="str">
        <f>IF('B2'!G351="","",'B2'!G351)</f>
        <v/>
      </c>
      <c r="G351" s="401" t="str">
        <f>IF('B2'!H351="","",'B2'!H351)</f>
        <v/>
      </c>
      <c r="H351" s="402" t="str">
        <f>IF('B2'!I351="","",'B2'!I351)</f>
        <v/>
      </c>
      <c r="I351" s="408" t="str">
        <f>IF('B2'!K351="","",'B2'!K351)</f>
        <v/>
      </c>
      <c r="J351" s="409" t="str">
        <f>IF('B2'!L351="","",'B2'!L351)</f>
        <v/>
      </c>
      <c r="K351" s="409" t="str">
        <f>IF('B2'!M351="","",'B2'!M351)</f>
        <v/>
      </c>
      <c r="L351" s="410" t="str">
        <f>IF('B2'!N351="","",'B2'!N351)</f>
        <v/>
      </c>
      <c r="N351" s="768"/>
      <c r="O351" s="206"/>
    </row>
    <row r="352" spans="2:15" ht="20.100000000000001" hidden="1" customHeight="1" outlineLevel="1">
      <c r="B352" s="773" t="str">
        <f>IF('B2'!C352="","-",'B2'!C352)</f>
        <v>-</v>
      </c>
      <c r="C352" s="774"/>
      <c r="D352" s="775"/>
      <c r="E352" s="775"/>
      <c r="F352" s="772"/>
      <c r="G352" s="401" t="str">
        <f>IF('B2'!H352="","",'B2'!H352)</f>
        <v/>
      </c>
      <c r="H352" s="402" t="str">
        <f>IF('B2'!I352="","",'B2'!I352)</f>
        <v/>
      </c>
      <c r="I352" s="408" t="str">
        <f>IF('B2'!K352="","",'B2'!K352)</f>
        <v/>
      </c>
      <c r="J352" s="409" t="str">
        <f>IF('B2'!L352="","",'B2'!L352)</f>
        <v/>
      </c>
      <c r="K352" s="409" t="str">
        <f>IF('B2'!M352="","",'B2'!M352)</f>
        <v/>
      </c>
      <c r="L352" s="410" t="str">
        <f>IF('B2'!N352="","",'B2'!N352)</f>
        <v/>
      </c>
      <c r="N352" s="768"/>
      <c r="O352" s="206"/>
    </row>
    <row r="353" spans="2:15" ht="20.100000000000001" hidden="1" customHeight="1" outlineLevel="1">
      <c r="B353" s="778" t="s">
        <v>1619</v>
      </c>
      <c r="C353" s="779"/>
      <c r="D353" s="780"/>
      <c r="E353" s="780"/>
      <c r="F353" s="771" t="str">
        <f>IF('B2'!G353="","",'B2'!G353)</f>
        <v/>
      </c>
      <c r="G353" s="401" t="str">
        <f>IF('B2'!H353="","",'B2'!H353)</f>
        <v/>
      </c>
      <c r="H353" s="402" t="str">
        <f>IF('B2'!I353="","",'B2'!I353)</f>
        <v/>
      </c>
      <c r="I353" s="408" t="str">
        <f>IF('B2'!K353="","",'B2'!K353)</f>
        <v/>
      </c>
      <c r="J353" s="409" t="str">
        <f>IF('B2'!L353="","",'B2'!L353)</f>
        <v/>
      </c>
      <c r="K353" s="409" t="str">
        <f>IF('B2'!M353="","",'B2'!M353)</f>
        <v/>
      </c>
      <c r="L353" s="410" t="str">
        <f>IF('B2'!N353="","",'B2'!N353)</f>
        <v/>
      </c>
      <c r="N353" s="768"/>
      <c r="O353" s="206"/>
    </row>
    <row r="354" spans="2:15" ht="20.100000000000001" hidden="1" customHeight="1" outlineLevel="1">
      <c r="B354" s="781" t="str">
        <f>IF('B2'!C354="","-",'B2'!C354)</f>
        <v>-</v>
      </c>
      <c r="C354" s="782"/>
      <c r="D354" s="783"/>
      <c r="E354" s="783"/>
      <c r="F354" s="772"/>
      <c r="G354" s="401" t="str">
        <f>IF('B2'!H354="","",'B2'!H354)</f>
        <v/>
      </c>
      <c r="H354" s="402" t="str">
        <f>IF('B2'!I354="","",'B2'!I354)</f>
        <v/>
      </c>
      <c r="I354" s="408" t="str">
        <f>IF('B2'!K354="","",'B2'!K354)</f>
        <v/>
      </c>
      <c r="J354" s="409" t="str">
        <f>IF('B2'!L354="","",'B2'!L354)</f>
        <v/>
      </c>
      <c r="K354" s="409" t="str">
        <f>IF('B2'!M354="","",'B2'!M354)</f>
        <v/>
      </c>
      <c r="L354" s="410" t="str">
        <f>IF('B2'!N354="","",'B2'!N354)</f>
        <v/>
      </c>
      <c r="N354" s="768"/>
      <c r="O354" s="206"/>
    </row>
    <row r="355" spans="2:15" ht="20.100000000000001" hidden="1" customHeight="1" outlineLevel="1">
      <c r="B355" s="776" t="s">
        <v>1617</v>
      </c>
      <c r="C355" s="777"/>
      <c r="D355" s="777"/>
      <c r="E355" s="784"/>
      <c r="F355" s="771" t="str">
        <f>IF('B2'!G355="","",'B2'!G355)</f>
        <v/>
      </c>
      <c r="G355" s="401" t="str">
        <f>IF('B2'!H355="","",'B2'!H355)</f>
        <v/>
      </c>
      <c r="H355" s="402" t="str">
        <f>IF('B2'!I355="","",'B2'!I355)</f>
        <v/>
      </c>
      <c r="I355" s="408" t="str">
        <f>IF('B2'!K355="","",'B2'!K355)</f>
        <v/>
      </c>
      <c r="J355" s="409" t="str">
        <f>IF('B2'!L355="","",'B2'!L355)</f>
        <v/>
      </c>
      <c r="K355" s="409" t="str">
        <f>IF('B2'!M355="","",'B2'!M355)</f>
        <v/>
      </c>
      <c r="L355" s="410" t="str">
        <f>IF('B2'!N355="","",'B2'!N355)</f>
        <v/>
      </c>
      <c r="N355" s="768"/>
      <c r="O355" s="206"/>
    </row>
    <row r="356" spans="2:15" ht="20.100000000000001" hidden="1" customHeight="1" outlineLevel="1">
      <c r="B356" s="781" t="str">
        <f>IF('B2'!C356="","-",'B2'!C356)</f>
        <v>-</v>
      </c>
      <c r="C356" s="782"/>
      <c r="D356" s="783"/>
      <c r="E356" s="783"/>
      <c r="F356" s="772"/>
      <c r="G356" s="401" t="str">
        <f>IF('B2'!H356="","",'B2'!H356)</f>
        <v/>
      </c>
      <c r="H356" s="402" t="str">
        <f>IF('B2'!I356="","",'B2'!I356)</f>
        <v/>
      </c>
      <c r="I356" s="408" t="str">
        <f>IF('B2'!K356="","",'B2'!K356)</f>
        <v/>
      </c>
      <c r="J356" s="409" t="str">
        <f>IF('B2'!L356="","",'B2'!L356)</f>
        <v/>
      </c>
      <c r="K356" s="409" t="str">
        <f>IF('B2'!M356="","",'B2'!M356)</f>
        <v/>
      </c>
      <c r="L356" s="410" t="str">
        <f>IF('B2'!N356="","",'B2'!N356)</f>
        <v/>
      </c>
      <c r="N356" s="768"/>
      <c r="O356" s="206"/>
    </row>
    <row r="357" spans="2:15" ht="20.100000000000001" hidden="1" customHeight="1" outlineLevel="1">
      <c r="B357" s="776" t="s">
        <v>1593</v>
      </c>
      <c r="C357" s="777"/>
      <c r="D357" s="777"/>
      <c r="E357" s="784"/>
      <c r="F357" s="771" t="str">
        <f>IF('B2'!G357="","",'B2'!G357)</f>
        <v/>
      </c>
      <c r="G357" s="401" t="str">
        <f>IF('B2'!H357="","",'B2'!H357)</f>
        <v/>
      </c>
      <c r="H357" s="402" t="str">
        <f>IF('B2'!I357="","",'B2'!I357)</f>
        <v/>
      </c>
      <c r="I357" s="408" t="str">
        <f>IF('B2'!K357="","",'B2'!K357)</f>
        <v/>
      </c>
      <c r="J357" s="409" t="str">
        <f>IF('B2'!L357="","",'B2'!L357)</f>
        <v/>
      </c>
      <c r="K357" s="409" t="str">
        <f>IF('B2'!M357="","",'B2'!M357)</f>
        <v/>
      </c>
      <c r="L357" s="410" t="str">
        <f>IF('B2'!N357="","",'B2'!N357)</f>
        <v/>
      </c>
      <c r="N357" s="768"/>
      <c r="O357" s="206"/>
    </row>
    <row r="358" spans="2:15" ht="20.100000000000001" hidden="1" customHeight="1" outlineLevel="1" thickBot="1">
      <c r="B358" s="790" t="str">
        <f>IF('B2'!C358="","-",'B2'!C358)</f>
        <v>-</v>
      </c>
      <c r="C358" s="791"/>
      <c r="D358" s="792"/>
      <c r="E358" s="791"/>
      <c r="F358" s="789"/>
      <c r="G358" s="446" t="str">
        <f>IF('B2'!H358="","",'B2'!H358)</f>
        <v/>
      </c>
      <c r="H358" s="447" t="str">
        <f>IF('B2'!I358="","",'B2'!I358)</f>
        <v/>
      </c>
      <c r="I358" s="449" t="str">
        <f>IF('B2'!K358="","",'B2'!K358)</f>
        <v/>
      </c>
      <c r="J358" s="450" t="str">
        <f>IF('B2'!L358="","",'B2'!L358)</f>
        <v/>
      </c>
      <c r="K358" s="450" t="str">
        <f>IF('B2'!M358="","",'B2'!M358)</f>
        <v/>
      </c>
      <c r="L358" s="451" t="str">
        <f>IF('B2'!N358="","",'B2'!N358)</f>
        <v/>
      </c>
      <c r="N358" s="768"/>
      <c r="O358" s="206"/>
    </row>
    <row r="359" spans="2:15" ht="20.100000000000001" hidden="1" customHeight="1" outlineLevel="1" thickTop="1">
      <c r="B359" s="706" t="s">
        <v>2211</v>
      </c>
      <c r="C359" s="429" t="s">
        <v>1745</v>
      </c>
      <c r="D359" s="188" t="s">
        <v>40</v>
      </c>
      <c r="E359" s="188" t="s">
        <v>1746</v>
      </c>
      <c r="F359" s="430" t="s">
        <v>1747</v>
      </c>
      <c r="G359" s="396"/>
      <c r="H359" s="397"/>
      <c r="I359" s="398" t="str">
        <f>IF('B2'!K359="","",'B2'!K359)</f>
        <v/>
      </c>
      <c r="J359" s="399" t="str">
        <f>IF('B2'!L359="","",'B2'!L359)</f>
        <v/>
      </c>
      <c r="K359" s="399" t="str">
        <f>IF('B2'!M359="","",'B2'!M359)</f>
        <v/>
      </c>
      <c r="L359" s="400" t="str">
        <f>IF('B2'!N359="","",'B2'!N359)</f>
        <v/>
      </c>
      <c r="N359" s="768"/>
      <c r="O359" s="206"/>
    </row>
    <row r="360" spans="2:15" ht="20.100000000000001" hidden="1" customHeight="1" outlineLevel="1">
      <c r="B360" s="707"/>
      <c r="C360" s="431" t="str">
        <f>IF('B2'!D360="","",'B2'!D360)</f>
        <v/>
      </c>
      <c r="D360" s="432" t="str">
        <f>IF('B2'!E360="","",'B2'!E360)</f>
        <v/>
      </c>
      <c r="E360" s="432" t="str">
        <f>IF('B2'!F360="","",'B2'!F360)</f>
        <v/>
      </c>
      <c r="F360" s="433" t="str">
        <f>IF('B2'!G360="","",'B2'!G360)</f>
        <v/>
      </c>
      <c r="G360" s="401" t="str">
        <f>IF('B2'!H360="","",'B2'!H360)</f>
        <v/>
      </c>
      <c r="H360" s="402" t="str">
        <f>IF('B2'!I360="","",'B2'!I360)</f>
        <v/>
      </c>
      <c r="I360" s="408" t="str">
        <f>IF('B2'!K360="","",'B2'!K360)</f>
        <v/>
      </c>
      <c r="J360" s="409" t="str">
        <f>IF('B2'!L360="","",'B2'!L360)</f>
        <v/>
      </c>
      <c r="K360" s="409" t="str">
        <f>IF('B2'!M360="","",'B2'!M360)</f>
        <v/>
      </c>
      <c r="L360" s="410" t="str">
        <f>IF('B2'!N360="","",'B2'!N360)</f>
        <v/>
      </c>
      <c r="N360" s="768"/>
      <c r="O360" s="206"/>
    </row>
    <row r="361" spans="2:15" ht="20.100000000000001" hidden="1" customHeight="1" outlineLevel="1">
      <c r="B361" s="428" t="s">
        <v>1591</v>
      </c>
      <c r="C361" s="769" t="str">
        <f>IF('B2'!D361="","",'B2'!D361)</f>
        <v/>
      </c>
      <c r="D361" s="769"/>
      <c r="E361" s="769"/>
      <c r="F361" s="770"/>
      <c r="G361" s="401" t="str">
        <f>IF('B2'!H361="","",'B2'!H361)</f>
        <v/>
      </c>
      <c r="H361" s="402" t="str">
        <f>IF('B2'!I361="","",'B2'!I361)</f>
        <v/>
      </c>
      <c r="I361" s="408" t="str">
        <f>IF('B2'!K361="","",'B2'!K361)</f>
        <v/>
      </c>
      <c r="J361" s="409" t="str">
        <f>IF('B2'!L361="","",'B2'!L361)</f>
        <v/>
      </c>
      <c r="K361" s="409" t="str">
        <f>IF('B2'!M361="","",'B2'!M361)</f>
        <v/>
      </c>
      <c r="L361" s="410" t="str">
        <f>IF('B2'!N361="","",'B2'!N361)</f>
        <v/>
      </c>
      <c r="N361" s="768"/>
      <c r="O361" s="206"/>
    </row>
    <row r="362" spans="2:15" ht="20.100000000000001" hidden="1" customHeight="1" outlineLevel="1">
      <c r="B362" s="710"/>
      <c r="C362" s="711"/>
      <c r="D362" s="711"/>
      <c r="E362" s="712"/>
      <c r="F362" s="193" t="s">
        <v>1592</v>
      </c>
      <c r="G362" s="401" t="str">
        <f>IF('B2'!H362="","",'B2'!H362)</f>
        <v/>
      </c>
      <c r="H362" s="402" t="str">
        <f>IF('B2'!I362="","",'B2'!I362)</f>
        <v/>
      </c>
      <c r="I362" s="408" t="str">
        <f>IF('B2'!K362="","",'B2'!K362)</f>
        <v/>
      </c>
      <c r="J362" s="409" t="str">
        <f>IF('B2'!L362="","",'B2'!L362)</f>
        <v/>
      </c>
      <c r="K362" s="409" t="str">
        <f>IF('B2'!M362="","",'B2'!M362)</f>
        <v/>
      </c>
      <c r="L362" s="410" t="str">
        <f>IF('B2'!N362="","",'B2'!N362)</f>
        <v/>
      </c>
      <c r="N362" s="768"/>
      <c r="O362" s="206"/>
    </row>
    <row r="363" spans="2:15" ht="20.100000000000001" hidden="1" customHeight="1" outlineLevel="1">
      <c r="B363" s="718" t="s">
        <v>1822</v>
      </c>
      <c r="C363" s="719"/>
      <c r="D363" s="719"/>
      <c r="E363" s="719"/>
      <c r="F363" s="771" t="str">
        <f>IF('B2'!G363="","",'B2'!G363)</f>
        <v/>
      </c>
      <c r="G363" s="401" t="str">
        <f>IF('B2'!H363="","",'B2'!H363)</f>
        <v/>
      </c>
      <c r="H363" s="402" t="str">
        <f>IF('B2'!I363="","",'B2'!I363)</f>
        <v/>
      </c>
      <c r="I363" s="408" t="str">
        <f>IF('B2'!K363="","",'B2'!K363)</f>
        <v/>
      </c>
      <c r="J363" s="409" t="str">
        <f>IF('B2'!L363="","",'B2'!L363)</f>
        <v/>
      </c>
      <c r="K363" s="409" t="str">
        <f>IF('B2'!M363="","",'B2'!M363)</f>
        <v/>
      </c>
      <c r="L363" s="410" t="str">
        <f>IF('B2'!N363="","",'B2'!N363)</f>
        <v/>
      </c>
      <c r="N363" s="768"/>
      <c r="O363" s="206"/>
    </row>
    <row r="364" spans="2:15" ht="20.100000000000001" hidden="1" customHeight="1" outlineLevel="1">
      <c r="B364" s="773" t="str">
        <f>IF('B2'!C364="","-",'B2'!C364)</f>
        <v>-</v>
      </c>
      <c r="C364" s="774"/>
      <c r="D364" s="775"/>
      <c r="E364" s="775"/>
      <c r="F364" s="772"/>
      <c r="G364" s="401" t="str">
        <f>IF('B2'!H364="","",'B2'!H364)</f>
        <v/>
      </c>
      <c r="H364" s="402" t="str">
        <f>IF('B2'!I364="","",'B2'!I364)</f>
        <v/>
      </c>
      <c r="I364" s="408" t="str">
        <f>IF('B2'!K364="","",'B2'!K364)</f>
        <v/>
      </c>
      <c r="J364" s="409" t="str">
        <f>IF('B2'!L364="","",'B2'!L364)</f>
        <v/>
      </c>
      <c r="K364" s="409" t="str">
        <f>IF('B2'!M364="","",'B2'!M364)</f>
        <v/>
      </c>
      <c r="L364" s="410" t="str">
        <f>IF('B2'!N364="","",'B2'!N364)</f>
        <v/>
      </c>
      <c r="N364" s="768"/>
      <c r="O364" s="206"/>
    </row>
    <row r="365" spans="2:15" ht="20.100000000000001" hidden="1" customHeight="1" outlineLevel="1">
      <c r="B365" s="776" t="s">
        <v>1937</v>
      </c>
      <c r="C365" s="777"/>
      <c r="D365" s="777"/>
      <c r="E365" s="777"/>
      <c r="F365" s="771" t="str">
        <f>IF('B2'!G365="","",'B2'!G365)</f>
        <v/>
      </c>
      <c r="G365" s="401" t="str">
        <f>IF('B2'!H365="","",'B2'!H365)</f>
        <v/>
      </c>
      <c r="H365" s="402" t="str">
        <f>IF('B2'!I365="","",'B2'!I365)</f>
        <v/>
      </c>
      <c r="I365" s="408" t="str">
        <f>IF('B2'!K365="","",'B2'!K365)</f>
        <v/>
      </c>
      <c r="J365" s="409" t="str">
        <f>IF('B2'!L365="","",'B2'!L365)</f>
        <v/>
      </c>
      <c r="K365" s="409" t="str">
        <f>IF('B2'!M365="","",'B2'!M365)</f>
        <v/>
      </c>
      <c r="L365" s="410" t="str">
        <f>IF('B2'!N365="","",'B2'!N365)</f>
        <v/>
      </c>
      <c r="N365" s="768"/>
      <c r="O365" s="206"/>
    </row>
    <row r="366" spans="2:15" ht="20.100000000000001" hidden="1" customHeight="1" outlineLevel="1">
      <c r="B366" s="773" t="str">
        <f>IF('B2'!C366="","-",'B2'!C366)</f>
        <v>-</v>
      </c>
      <c r="C366" s="774"/>
      <c r="D366" s="775"/>
      <c r="E366" s="775"/>
      <c r="F366" s="772"/>
      <c r="G366" s="401" t="str">
        <f>IF('B2'!H366="","",'B2'!H366)</f>
        <v/>
      </c>
      <c r="H366" s="402" t="str">
        <f>IF('B2'!I366="","",'B2'!I366)</f>
        <v/>
      </c>
      <c r="I366" s="408" t="str">
        <f>IF('B2'!K366="","",'B2'!K366)</f>
        <v/>
      </c>
      <c r="J366" s="409" t="str">
        <f>IF('B2'!L366="","",'B2'!L366)</f>
        <v/>
      </c>
      <c r="K366" s="409" t="str">
        <f>IF('B2'!M366="","",'B2'!M366)</f>
        <v/>
      </c>
      <c r="L366" s="410" t="str">
        <f>IF('B2'!N366="","",'B2'!N366)</f>
        <v/>
      </c>
      <c r="N366" s="768"/>
      <c r="O366" s="206"/>
    </row>
    <row r="367" spans="2:15" ht="20.100000000000001" hidden="1" customHeight="1" outlineLevel="1">
      <c r="B367" s="778" t="s">
        <v>1619</v>
      </c>
      <c r="C367" s="779"/>
      <c r="D367" s="780"/>
      <c r="E367" s="780"/>
      <c r="F367" s="771" t="str">
        <f>IF('B2'!G367="","",'B2'!G367)</f>
        <v/>
      </c>
      <c r="G367" s="401" t="str">
        <f>IF('B2'!H367="","",'B2'!H367)</f>
        <v/>
      </c>
      <c r="H367" s="402" t="str">
        <f>IF('B2'!I367="","",'B2'!I367)</f>
        <v/>
      </c>
      <c r="I367" s="408" t="str">
        <f>IF('B2'!K367="","",'B2'!K367)</f>
        <v/>
      </c>
      <c r="J367" s="409" t="str">
        <f>IF('B2'!L367="","",'B2'!L367)</f>
        <v/>
      </c>
      <c r="K367" s="409" t="str">
        <f>IF('B2'!M367="","",'B2'!M367)</f>
        <v/>
      </c>
      <c r="L367" s="410" t="str">
        <f>IF('B2'!N367="","",'B2'!N367)</f>
        <v/>
      </c>
      <c r="N367" s="768"/>
      <c r="O367" s="206"/>
    </row>
    <row r="368" spans="2:15" ht="20.100000000000001" hidden="1" customHeight="1" outlineLevel="1">
      <c r="B368" s="781" t="str">
        <f>IF('B2'!C368="","-",'B2'!C368)</f>
        <v>-</v>
      </c>
      <c r="C368" s="782"/>
      <c r="D368" s="783"/>
      <c r="E368" s="783"/>
      <c r="F368" s="772"/>
      <c r="G368" s="401" t="str">
        <f>IF('B2'!H368="","",'B2'!H368)</f>
        <v/>
      </c>
      <c r="H368" s="402" t="str">
        <f>IF('B2'!I368="","",'B2'!I368)</f>
        <v/>
      </c>
      <c r="I368" s="408" t="str">
        <f>IF('B2'!K368="","",'B2'!K368)</f>
        <v/>
      </c>
      <c r="J368" s="409" t="str">
        <f>IF('B2'!L368="","",'B2'!L368)</f>
        <v/>
      </c>
      <c r="K368" s="409" t="str">
        <f>IF('B2'!M368="","",'B2'!M368)</f>
        <v/>
      </c>
      <c r="L368" s="410" t="str">
        <f>IF('B2'!N368="","",'B2'!N368)</f>
        <v/>
      </c>
      <c r="N368" s="768"/>
      <c r="O368" s="206"/>
    </row>
    <row r="369" spans="2:15" ht="20.100000000000001" hidden="1" customHeight="1" outlineLevel="1">
      <c r="B369" s="776" t="s">
        <v>1617</v>
      </c>
      <c r="C369" s="777"/>
      <c r="D369" s="777"/>
      <c r="E369" s="784"/>
      <c r="F369" s="771" t="str">
        <f>IF('B2'!G369="","",'B2'!G369)</f>
        <v/>
      </c>
      <c r="G369" s="401" t="str">
        <f>IF('B2'!H369="","",'B2'!H369)</f>
        <v/>
      </c>
      <c r="H369" s="402" t="str">
        <f>IF('B2'!I369="","",'B2'!I369)</f>
        <v/>
      </c>
      <c r="I369" s="408" t="str">
        <f>IF('B2'!K369="","",'B2'!K369)</f>
        <v/>
      </c>
      <c r="J369" s="409" t="str">
        <f>IF('B2'!L369="","",'B2'!L369)</f>
        <v/>
      </c>
      <c r="K369" s="409" t="str">
        <f>IF('B2'!M369="","",'B2'!M369)</f>
        <v/>
      </c>
      <c r="L369" s="410" t="str">
        <f>IF('B2'!N369="","",'B2'!N369)</f>
        <v/>
      </c>
      <c r="N369" s="768"/>
      <c r="O369" s="206"/>
    </row>
    <row r="370" spans="2:15" ht="20.100000000000001" hidden="1" customHeight="1" outlineLevel="1">
      <c r="B370" s="781" t="str">
        <f>IF('B2'!C370="","-",'B2'!C370)</f>
        <v>-</v>
      </c>
      <c r="C370" s="782"/>
      <c r="D370" s="783"/>
      <c r="E370" s="783"/>
      <c r="F370" s="772"/>
      <c r="G370" s="401" t="str">
        <f>IF('B2'!H370="","",'B2'!H370)</f>
        <v/>
      </c>
      <c r="H370" s="402" t="str">
        <f>IF('B2'!I370="","",'B2'!I370)</f>
        <v/>
      </c>
      <c r="I370" s="408" t="str">
        <f>IF('B2'!K370="","",'B2'!K370)</f>
        <v/>
      </c>
      <c r="J370" s="409" t="str">
        <f>IF('B2'!L370="","",'B2'!L370)</f>
        <v/>
      </c>
      <c r="K370" s="409" t="str">
        <f>IF('B2'!M370="","",'B2'!M370)</f>
        <v/>
      </c>
      <c r="L370" s="410" t="str">
        <f>IF('B2'!N370="","",'B2'!N370)</f>
        <v/>
      </c>
      <c r="N370" s="768"/>
      <c r="O370" s="206"/>
    </row>
    <row r="371" spans="2:15" ht="20.100000000000001" hidden="1" customHeight="1" outlineLevel="1">
      <c r="B371" s="776" t="s">
        <v>1593</v>
      </c>
      <c r="C371" s="777"/>
      <c r="D371" s="777"/>
      <c r="E371" s="784"/>
      <c r="F371" s="771" t="str">
        <f>IF('B2'!G371="","",'B2'!G371)</f>
        <v/>
      </c>
      <c r="G371" s="401" t="str">
        <f>IF('B2'!H371="","",'B2'!H371)</f>
        <v/>
      </c>
      <c r="H371" s="402" t="str">
        <f>IF('B2'!I371="","",'B2'!I371)</f>
        <v/>
      </c>
      <c r="I371" s="408" t="str">
        <f>IF('B2'!K371="","",'B2'!K371)</f>
        <v/>
      </c>
      <c r="J371" s="409" t="str">
        <f>IF('B2'!L371="","",'B2'!L371)</f>
        <v/>
      </c>
      <c r="K371" s="409" t="str">
        <f>IF('B2'!M371="","",'B2'!M371)</f>
        <v/>
      </c>
      <c r="L371" s="410" t="str">
        <f>IF('B2'!N371="","",'B2'!N371)</f>
        <v/>
      </c>
      <c r="N371" s="768"/>
      <c r="O371" s="206"/>
    </row>
    <row r="372" spans="2:15" ht="20.100000000000001" hidden="1" customHeight="1" outlineLevel="1" thickBot="1">
      <c r="B372" s="786" t="str">
        <f>IF('B2'!C372="","-",'B2'!C372)</f>
        <v>-</v>
      </c>
      <c r="C372" s="787"/>
      <c r="D372" s="788"/>
      <c r="E372" s="787"/>
      <c r="F372" s="785"/>
      <c r="G372" s="426" t="str">
        <f>IF('B2'!H372="","",'B2'!H372)</f>
        <v/>
      </c>
      <c r="H372" s="427" t="str">
        <f>IF('B2'!I372="","",'B2'!I372)</f>
        <v/>
      </c>
      <c r="I372" s="418" t="str">
        <f>IF('B2'!K372="","",'B2'!K372)</f>
        <v/>
      </c>
      <c r="J372" s="419" t="str">
        <f>IF('B2'!L372="","",'B2'!L372)</f>
        <v/>
      </c>
      <c r="K372" s="419" t="str">
        <f>IF('B2'!M372="","",'B2'!M372)</f>
        <v/>
      </c>
      <c r="L372" s="420" t="str">
        <f>IF('B2'!N372="","",'B2'!N372)</f>
        <v/>
      </c>
      <c r="N372" s="768"/>
      <c r="O372" s="206"/>
    </row>
    <row r="373" spans="2:15" hidden="1" outlineLevel="1"/>
    <row r="374" spans="2:15" collapsed="1"/>
    <row r="375" spans="2:15" ht="10.5" customHeight="1"/>
  </sheetData>
  <sheetProtection algorithmName="SHA-512" hashValue="a6tz5H5UlUkf5iRm9SSLJWefvZ+gIOnb+w8Gypefo745euAGMpaIit5Al9AGmJTn2Z9/dzRwUrUCZvkhewYpAQ==" saltValue="teYAJY6HObdkfsViK0X+IA==" spinCount="100000" sheet="1" formatCells="0"/>
  <mergeCells count="503">
    <mergeCell ref="B261:B262"/>
    <mergeCell ref="N261:N274"/>
    <mergeCell ref="C263:F263"/>
    <mergeCell ref="B264:E264"/>
    <mergeCell ref="B265:E265"/>
    <mergeCell ref="F265:F266"/>
    <mergeCell ref="B266:E266"/>
    <mergeCell ref="B267:E267"/>
    <mergeCell ref="F267:F268"/>
    <mergeCell ref="B268:E268"/>
    <mergeCell ref="B269:E269"/>
    <mergeCell ref="F269:F270"/>
    <mergeCell ref="B270:E270"/>
    <mergeCell ref="B271:E271"/>
    <mergeCell ref="F271:F272"/>
    <mergeCell ref="B272:E272"/>
    <mergeCell ref="B273:E273"/>
    <mergeCell ref="F273:F274"/>
    <mergeCell ref="B274:E274"/>
    <mergeCell ref="B247:B248"/>
    <mergeCell ref="N247:N260"/>
    <mergeCell ref="C249:F249"/>
    <mergeCell ref="B250:E250"/>
    <mergeCell ref="B251:E251"/>
    <mergeCell ref="F251:F252"/>
    <mergeCell ref="B252:E252"/>
    <mergeCell ref="B253:E253"/>
    <mergeCell ref="F253:F254"/>
    <mergeCell ref="B254:E254"/>
    <mergeCell ref="B255:E255"/>
    <mergeCell ref="F255:F256"/>
    <mergeCell ref="B256:E256"/>
    <mergeCell ref="B257:E257"/>
    <mergeCell ref="F257:F258"/>
    <mergeCell ref="B258:E258"/>
    <mergeCell ref="B259:E259"/>
    <mergeCell ref="F259:F260"/>
    <mergeCell ref="B260:E260"/>
    <mergeCell ref="B233:B234"/>
    <mergeCell ref="N233:N246"/>
    <mergeCell ref="C235:F235"/>
    <mergeCell ref="B236:E236"/>
    <mergeCell ref="B237:E237"/>
    <mergeCell ref="F237:F238"/>
    <mergeCell ref="B238:E238"/>
    <mergeCell ref="B239:E239"/>
    <mergeCell ref="F239:F240"/>
    <mergeCell ref="B240:E240"/>
    <mergeCell ref="B241:E241"/>
    <mergeCell ref="F241:F242"/>
    <mergeCell ref="B242:E242"/>
    <mergeCell ref="B243:E243"/>
    <mergeCell ref="F243:F244"/>
    <mergeCell ref="B244:E244"/>
    <mergeCell ref="B245:E245"/>
    <mergeCell ref="F245:F246"/>
    <mergeCell ref="B246:E246"/>
    <mergeCell ref="B219:B220"/>
    <mergeCell ref="N219:N232"/>
    <mergeCell ref="C221:F221"/>
    <mergeCell ref="B222:E222"/>
    <mergeCell ref="B223:E223"/>
    <mergeCell ref="F223:F224"/>
    <mergeCell ref="B224:E224"/>
    <mergeCell ref="B225:E225"/>
    <mergeCell ref="F225:F226"/>
    <mergeCell ref="B226:E226"/>
    <mergeCell ref="B227:E227"/>
    <mergeCell ref="F227:F228"/>
    <mergeCell ref="B228:E228"/>
    <mergeCell ref="B229:E229"/>
    <mergeCell ref="F229:F230"/>
    <mergeCell ref="B230:E230"/>
    <mergeCell ref="B231:E231"/>
    <mergeCell ref="F231:F232"/>
    <mergeCell ref="B232:E232"/>
    <mergeCell ref="B205:B206"/>
    <mergeCell ref="N205:N218"/>
    <mergeCell ref="C207:F207"/>
    <mergeCell ref="B208:E208"/>
    <mergeCell ref="B209:E209"/>
    <mergeCell ref="F209:F210"/>
    <mergeCell ref="B210:E210"/>
    <mergeCell ref="B211:E211"/>
    <mergeCell ref="F211:F212"/>
    <mergeCell ref="B212:E212"/>
    <mergeCell ref="B213:E213"/>
    <mergeCell ref="F213:F214"/>
    <mergeCell ref="B214:E214"/>
    <mergeCell ref="B215:E215"/>
    <mergeCell ref="F215:F216"/>
    <mergeCell ref="B216:E216"/>
    <mergeCell ref="B217:E217"/>
    <mergeCell ref="F217:F218"/>
    <mergeCell ref="B218:E218"/>
    <mergeCell ref="B191:B192"/>
    <mergeCell ref="N191:N204"/>
    <mergeCell ref="C193:F193"/>
    <mergeCell ref="B194:E194"/>
    <mergeCell ref="B195:E195"/>
    <mergeCell ref="F195:F196"/>
    <mergeCell ref="B196:E196"/>
    <mergeCell ref="B197:E197"/>
    <mergeCell ref="F197:F198"/>
    <mergeCell ref="B198:E198"/>
    <mergeCell ref="B199:E199"/>
    <mergeCell ref="F199:F200"/>
    <mergeCell ref="B200:E200"/>
    <mergeCell ref="B201:E201"/>
    <mergeCell ref="F201:F202"/>
    <mergeCell ref="B202:E202"/>
    <mergeCell ref="B203:E203"/>
    <mergeCell ref="F203:F204"/>
    <mergeCell ref="B204:E204"/>
    <mergeCell ref="B177:B178"/>
    <mergeCell ref="N177:N190"/>
    <mergeCell ref="C179:F179"/>
    <mergeCell ref="B180:E180"/>
    <mergeCell ref="B181:E181"/>
    <mergeCell ref="F181:F182"/>
    <mergeCell ref="B182:E182"/>
    <mergeCell ref="B183:E183"/>
    <mergeCell ref="F183:F184"/>
    <mergeCell ref="B184:E184"/>
    <mergeCell ref="B185:E185"/>
    <mergeCell ref="F185:F186"/>
    <mergeCell ref="B186:E186"/>
    <mergeCell ref="B187:E187"/>
    <mergeCell ref="F187:F188"/>
    <mergeCell ref="B188:E188"/>
    <mergeCell ref="B189:E189"/>
    <mergeCell ref="F189:F190"/>
    <mergeCell ref="B190:E190"/>
    <mergeCell ref="B163:B164"/>
    <mergeCell ref="N163:N176"/>
    <mergeCell ref="C165:F165"/>
    <mergeCell ref="B166:E166"/>
    <mergeCell ref="B167:E167"/>
    <mergeCell ref="F167:F168"/>
    <mergeCell ref="B168:E168"/>
    <mergeCell ref="B169:E169"/>
    <mergeCell ref="F169:F170"/>
    <mergeCell ref="B170:E170"/>
    <mergeCell ref="B171:E171"/>
    <mergeCell ref="F171:F172"/>
    <mergeCell ref="B172:E172"/>
    <mergeCell ref="B173:E173"/>
    <mergeCell ref="F173:F174"/>
    <mergeCell ref="B174:E174"/>
    <mergeCell ref="B175:E175"/>
    <mergeCell ref="F175:F176"/>
    <mergeCell ref="B176:E176"/>
    <mergeCell ref="B4:L4"/>
    <mergeCell ref="B12:E12"/>
    <mergeCell ref="O6:O22"/>
    <mergeCell ref="G7:H7"/>
    <mergeCell ref="I7:L7"/>
    <mergeCell ref="C11:F11"/>
    <mergeCell ref="B15:E15"/>
    <mergeCell ref="F15:F16"/>
    <mergeCell ref="B16:E16"/>
    <mergeCell ref="B17:E17"/>
    <mergeCell ref="F17:F18"/>
    <mergeCell ref="B18:E18"/>
    <mergeCell ref="B19:E19"/>
    <mergeCell ref="F19:F20"/>
    <mergeCell ref="B20:E20"/>
    <mergeCell ref="B21:E21"/>
    <mergeCell ref="F21:F22"/>
    <mergeCell ref="B22:E22"/>
    <mergeCell ref="B9:B10"/>
    <mergeCell ref="B75:E75"/>
    <mergeCell ref="F75:F76"/>
    <mergeCell ref="B76:E76"/>
    <mergeCell ref="B77:E77"/>
    <mergeCell ref="F77:F78"/>
    <mergeCell ref="B78:E78"/>
    <mergeCell ref="N9:N22"/>
    <mergeCell ref="G6:L6"/>
    <mergeCell ref="N6:N7"/>
    <mergeCell ref="F31:F32"/>
    <mergeCell ref="F43:F44"/>
    <mergeCell ref="B44:E44"/>
    <mergeCell ref="B68:E68"/>
    <mergeCell ref="B72:E72"/>
    <mergeCell ref="B73:E73"/>
    <mergeCell ref="F73:F74"/>
    <mergeCell ref="B74:E74"/>
    <mergeCell ref="B36:E36"/>
    <mergeCell ref="B48:E48"/>
    <mergeCell ref="B65:B66"/>
    <mergeCell ref="B51:B52"/>
    <mergeCell ref="B6:F6"/>
    <mergeCell ref="B7:F7"/>
    <mergeCell ref="B8:F8"/>
    <mergeCell ref="B92:E92"/>
    <mergeCell ref="B93:B94"/>
    <mergeCell ref="B84:E84"/>
    <mergeCell ref="B85:E85"/>
    <mergeCell ref="F85:F86"/>
    <mergeCell ref="B86:E86"/>
    <mergeCell ref="B87:E87"/>
    <mergeCell ref="F87:F88"/>
    <mergeCell ref="B88:E88"/>
    <mergeCell ref="B79:B80"/>
    <mergeCell ref="B138:E138"/>
    <mergeCell ref="B139:E139"/>
    <mergeCell ref="F139:F140"/>
    <mergeCell ref="B140:E140"/>
    <mergeCell ref="B132:E132"/>
    <mergeCell ref="B133:E133"/>
    <mergeCell ref="F133:F134"/>
    <mergeCell ref="B134:E134"/>
    <mergeCell ref="B135:B136"/>
    <mergeCell ref="B127:E127"/>
    <mergeCell ref="F127:F128"/>
    <mergeCell ref="B128:E128"/>
    <mergeCell ref="B124:E124"/>
    <mergeCell ref="B125:E125"/>
    <mergeCell ref="F125:F126"/>
    <mergeCell ref="B126:E126"/>
    <mergeCell ref="B120:E120"/>
    <mergeCell ref="B113:E113"/>
    <mergeCell ref="F113:F114"/>
    <mergeCell ref="B114:E114"/>
    <mergeCell ref="B115:E115"/>
    <mergeCell ref="B91:E91"/>
    <mergeCell ref="F91:F92"/>
    <mergeCell ref="B29:E29"/>
    <mergeCell ref="F29:F30"/>
    <mergeCell ref="B30:E30"/>
    <mergeCell ref="B13:E13"/>
    <mergeCell ref="F13:F14"/>
    <mergeCell ref="B14:E14"/>
    <mergeCell ref="B23:B24"/>
    <mergeCell ref="N23:N36"/>
    <mergeCell ref="C25:F25"/>
    <mergeCell ref="B26:E26"/>
    <mergeCell ref="B27:E27"/>
    <mergeCell ref="F27:F28"/>
    <mergeCell ref="B28:E28"/>
    <mergeCell ref="B31:E31"/>
    <mergeCell ref="B33:E33"/>
    <mergeCell ref="F33:F34"/>
    <mergeCell ref="B34:E34"/>
    <mergeCell ref="B35:E35"/>
    <mergeCell ref="F35:F36"/>
    <mergeCell ref="B32:E32"/>
    <mergeCell ref="N65:N78"/>
    <mergeCell ref="C67:F67"/>
    <mergeCell ref="B69:E69"/>
    <mergeCell ref="F69:F70"/>
    <mergeCell ref="B70:E70"/>
    <mergeCell ref="B71:E71"/>
    <mergeCell ref="F71:F72"/>
    <mergeCell ref="N37:N50"/>
    <mergeCell ref="C39:F39"/>
    <mergeCell ref="B45:E45"/>
    <mergeCell ref="F45:F46"/>
    <mergeCell ref="B46:E46"/>
    <mergeCell ref="B47:E47"/>
    <mergeCell ref="F47:F48"/>
    <mergeCell ref="B37:B38"/>
    <mergeCell ref="F63:F64"/>
    <mergeCell ref="B49:E49"/>
    <mergeCell ref="F49:F50"/>
    <mergeCell ref="B50:E50"/>
    <mergeCell ref="B40:E40"/>
    <mergeCell ref="B41:E41"/>
    <mergeCell ref="F41:F42"/>
    <mergeCell ref="B42:E42"/>
    <mergeCell ref="B43:E43"/>
    <mergeCell ref="N121:N134"/>
    <mergeCell ref="C123:F123"/>
    <mergeCell ref="B129:E129"/>
    <mergeCell ref="F129:F130"/>
    <mergeCell ref="B130:E130"/>
    <mergeCell ref="B131:E131"/>
    <mergeCell ref="F131:F132"/>
    <mergeCell ref="N93:N106"/>
    <mergeCell ref="B105:E105"/>
    <mergeCell ref="F105:F106"/>
    <mergeCell ref="B106:E106"/>
    <mergeCell ref="B101:E101"/>
    <mergeCell ref="F101:F102"/>
    <mergeCell ref="B102:E102"/>
    <mergeCell ref="C95:F95"/>
    <mergeCell ref="B99:E99"/>
    <mergeCell ref="F99:F100"/>
    <mergeCell ref="B100:E100"/>
    <mergeCell ref="F115:F116"/>
    <mergeCell ref="B116:E116"/>
    <mergeCell ref="B121:B122"/>
    <mergeCell ref="B110:E110"/>
    <mergeCell ref="B111:E111"/>
    <mergeCell ref="F111:F112"/>
    <mergeCell ref="B149:B150"/>
    <mergeCell ref="N149:N162"/>
    <mergeCell ref="C151:F151"/>
    <mergeCell ref="B152:E152"/>
    <mergeCell ref="B153:E153"/>
    <mergeCell ref="F153:F154"/>
    <mergeCell ref="B154:E154"/>
    <mergeCell ref="B155:E155"/>
    <mergeCell ref="F155:F156"/>
    <mergeCell ref="B156:E156"/>
    <mergeCell ref="B157:E157"/>
    <mergeCell ref="F157:F158"/>
    <mergeCell ref="B158:E158"/>
    <mergeCell ref="B159:E159"/>
    <mergeCell ref="F159:F160"/>
    <mergeCell ref="B160:E160"/>
    <mergeCell ref="B161:E161"/>
    <mergeCell ref="F161:F162"/>
    <mergeCell ref="B162:E162"/>
    <mergeCell ref="N51:N64"/>
    <mergeCell ref="C53:F53"/>
    <mergeCell ref="B54:E54"/>
    <mergeCell ref="B55:E55"/>
    <mergeCell ref="F55:F56"/>
    <mergeCell ref="B56:E56"/>
    <mergeCell ref="B57:E57"/>
    <mergeCell ref="F57:F58"/>
    <mergeCell ref="B58:E58"/>
    <mergeCell ref="B59:E59"/>
    <mergeCell ref="F59:F60"/>
    <mergeCell ref="B60:E60"/>
    <mergeCell ref="B61:E61"/>
    <mergeCell ref="F61:F62"/>
    <mergeCell ref="B62:E62"/>
    <mergeCell ref="B63:E63"/>
    <mergeCell ref="B64:E64"/>
    <mergeCell ref="N79:N92"/>
    <mergeCell ref="C81:F81"/>
    <mergeCell ref="B82:E82"/>
    <mergeCell ref="B83:E83"/>
    <mergeCell ref="F83:F84"/>
    <mergeCell ref="B107:B108"/>
    <mergeCell ref="N107:N120"/>
    <mergeCell ref="C109:F109"/>
    <mergeCell ref="B117:E117"/>
    <mergeCell ref="F117:F118"/>
    <mergeCell ref="B118:E118"/>
    <mergeCell ref="B119:E119"/>
    <mergeCell ref="F119:F120"/>
    <mergeCell ref="B89:E89"/>
    <mergeCell ref="B112:E112"/>
    <mergeCell ref="B103:E103"/>
    <mergeCell ref="F103:F104"/>
    <mergeCell ref="B104:E104"/>
    <mergeCell ref="B96:E96"/>
    <mergeCell ref="B97:E97"/>
    <mergeCell ref="F97:F98"/>
    <mergeCell ref="B98:E98"/>
    <mergeCell ref="F89:F90"/>
    <mergeCell ref="B90:E90"/>
    <mergeCell ref="N135:N148"/>
    <mergeCell ref="C137:F137"/>
    <mergeCell ref="B141:E141"/>
    <mergeCell ref="F141:F142"/>
    <mergeCell ref="B142:E142"/>
    <mergeCell ref="B143:E143"/>
    <mergeCell ref="F143:F144"/>
    <mergeCell ref="B144:E144"/>
    <mergeCell ref="B145:E145"/>
    <mergeCell ref="F145:F146"/>
    <mergeCell ref="B146:E146"/>
    <mergeCell ref="B147:E147"/>
    <mergeCell ref="F147:F148"/>
    <mergeCell ref="B148:E148"/>
    <mergeCell ref="B275:B276"/>
    <mergeCell ref="N275:N288"/>
    <mergeCell ref="C277:F277"/>
    <mergeCell ref="B278:E278"/>
    <mergeCell ref="B279:E279"/>
    <mergeCell ref="F279:F280"/>
    <mergeCell ref="B280:E280"/>
    <mergeCell ref="B281:E281"/>
    <mergeCell ref="F281:F282"/>
    <mergeCell ref="B282:E282"/>
    <mergeCell ref="B283:E283"/>
    <mergeCell ref="F283:F284"/>
    <mergeCell ref="B284:E284"/>
    <mergeCell ref="B285:E285"/>
    <mergeCell ref="F285:F286"/>
    <mergeCell ref="B286:E286"/>
    <mergeCell ref="B287:E287"/>
    <mergeCell ref="F287:F288"/>
    <mergeCell ref="B288:E288"/>
    <mergeCell ref="B289:B290"/>
    <mergeCell ref="N289:N302"/>
    <mergeCell ref="C291:F291"/>
    <mergeCell ref="B292:E292"/>
    <mergeCell ref="B293:E293"/>
    <mergeCell ref="F293:F294"/>
    <mergeCell ref="B294:E294"/>
    <mergeCell ref="B295:E295"/>
    <mergeCell ref="F295:F296"/>
    <mergeCell ref="B296:E296"/>
    <mergeCell ref="B297:E297"/>
    <mergeCell ref="F297:F298"/>
    <mergeCell ref="B298:E298"/>
    <mergeCell ref="B299:E299"/>
    <mergeCell ref="F299:F300"/>
    <mergeCell ref="B300:E300"/>
    <mergeCell ref="B301:E301"/>
    <mergeCell ref="F301:F302"/>
    <mergeCell ref="B302:E302"/>
    <mergeCell ref="B303:B304"/>
    <mergeCell ref="N303:N316"/>
    <mergeCell ref="C305:F305"/>
    <mergeCell ref="B306:E306"/>
    <mergeCell ref="B307:E307"/>
    <mergeCell ref="F307:F308"/>
    <mergeCell ref="B308:E308"/>
    <mergeCell ref="B309:E309"/>
    <mergeCell ref="F309:F310"/>
    <mergeCell ref="B310:E310"/>
    <mergeCell ref="B311:E311"/>
    <mergeCell ref="F311:F312"/>
    <mergeCell ref="B312:E312"/>
    <mergeCell ref="B313:E313"/>
    <mergeCell ref="F313:F314"/>
    <mergeCell ref="B314:E314"/>
    <mergeCell ref="B315:E315"/>
    <mergeCell ref="F315:F316"/>
    <mergeCell ref="B316:E316"/>
    <mergeCell ref="B317:B318"/>
    <mergeCell ref="N317:N330"/>
    <mergeCell ref="C319:F319"/>
    <mergeCell ref="B320:E320"/>
    <mergeCell ref="B321:E321"/>
    <mergeCell ref="F321:F322"/>
    <mergeCell ref="B322:E322"/>
    <mergeCell ref="B323:E323"/>
    <mergeCell ref="F323:F324"/>
    <mergeCell ref="B324:E324"/>
    <mergeCell ref="B325:E325"/>
    <mergeCell ref="F325:F326"/>
    <mergeCell ref="B326:E326"/>
    <mergeCell ref="B327:E327"/>
    <mergeCell ref="F327:F328"/>
    <mergeCell ref="B328:E328"/>
    <mergeCell ref="B329:E329"/>
    <mergeCell ref="F329:F330"/>
    <mergeCell ref="B330:E330"/>
    <mergeCell ref="B331:B332"/>
    <mergeCell ref="N331:N344"/>
    <mergeCell ref="C333:F333"/>
    <mergeCell ref="B334:E334"/>
    <mergeCell ref="B335:E335"/>
    <mergeCell ref="F335:F336"/>
    <mergeCell ref="B336:E336"/>
    <mergeCell ref="B337:E337"/>
    <mergeCell ref="F337:F338"/>
    <mergeCell ref="B338:E338"/>
    <mergeCell ref="B339:E339"/>
    <mergeCell ref="F339:F340"/>
    <mergeCell ref="B340:E340"/>
    <mergeCell ref="B341:E341"/>
    <mergeCell ref="F341:F342"/>
    <mergeCell ref="B342:E342"/>
    <mergeCell ref="B343:E343"/>
    <mergeCell ref="F343:F344"/>
    <mergeCell ref="B344:E344"/>
    <mergeCell ref="B345:B346"/>
    <mergeCell ref="N345:N358"/>
    <mergeCell ref="C347:F347"/>
    <mergeCell ref="B348:E348"/>
    <mergeCell ref="B349:E349"/>
    <mergeCell ref="F349:F350"/>
    <mergeCell ref="B350:E350"/>
    <mergeCell ref="B351:E351"/>
    <mergeCell ref="F351:F352"/>
    <mergeCell ref="B352:E352"/>
    <mergeCell ref="B353:E353"/>
    <mergeCell ref="F353:F354"/>
    <mergeCell ref="B354:E354"/>
    <mergeCell ref="B355:E355"/>
    <mergeCell ref="F355:F356"/>
    <mergeCell ref="B356:E356"/>
    <mergeCell ref="B357:E357"/>
    <mergeCell ref="F357:F358"/>
    <mergeCell ref="B358:E358"/>
    <mergeCell ref="B359:B360"/>
    <mergeCell ref="N359:N372"/>
    <mergeCell ref="C361:F361"/>
    <mergeCell ref="B362:E362"/>
    <mergeCell ref="B363:E363"/>
    <mergeCell ref="F363:F364"/>
    <mergeCell ref="B364:E364"/>
    <mergeCell ref="B365:E365"/>
    <mergeCell ref="F365:F366"/>
    <mergeCell ref="B366:E366"/>
    <mergeCell ref="B367:E367"/>
    <mergeCell ref="F367:F368"/>
    <mergeCell ref="B368:E368"/>
    <mergeCell ref="B369:E369"/>
    <mergeCell ref="F369:F370"/>
    <mergeCell ref="B370:E370"/>
    <mergeCell ref="B371:E371"/>
    <mergeCell ref="F371:F372"/>
    <mergeCell ref="B372:E372"/>
  </mergeCells>
  <phoneticPr fontId="2"/>
  <conditionalFormatting sqref="B8 G9:G12 C11:D11 F13:G22 G23:G26 C25:D25 F27:G36 G37:G40 C39:D39 F41:G50 G51:G54 C53:D53 F55:G64 G65:G68 C67:D67 F69:G78 G79:G82 C81:D81 F83:G92 G93:G96 C95:D95 F97:G106 G107:G110 C109:D109 F111:G120 G121:G124 C123:D123 F125:G134 G135:G138 C137:D137 F139:G148 G149:G152 C151:D151 F153:G162 G163:G372 C165:D165 F167:F176 C179:D179 F181:F190 C193:D193 F195:F204 C207:D207 F209:F218 C221:D221 F223:F232 C235:D235 F237:F246 C249:D249 F251:F260 C263:D263 F265:F274 C277:D277 F279:F288 C291:D291 F293:F302 C305:D305 F307:F316 C319:D319 F321:F330 C333:D333 F335:F344 C347:D347 F349:F358 C361:D361 F363:F372">
    <cfRule type="containsBlanks" dxfId="6" priority="47">
      <formula>LEN(TRIM(B8))=0</formula>
    </cfRule>
  </conditionalFormatting>
  <conditionalFormatting sqref="B14 B16 B18 B20 B22 B28 B30 B32 B34 B36 B42 B44 B46 B48 B50 B56 B58 B60 B62 B64 B70 B72 B74 B76 B78 B84 B86 B88 B90 B92 B98 B100 B102 B104 B106 B112 B114 B116 B118 B120 B126 B128 B130 B132 B134 B140 B142 B144 B146 B148 B154 B156 B158 B160 B162 B168 B170 B172 B174 B176 B182 B184 B186 B188 B190 B196 B198 B200 B202 B204 B210 B212 B214 B216 B218 B224 B226 B228 B230 B232 B238 B240 B242 B244 B246 B252 B254 B256 B258 B260 B266 B268 B270 B272 B274 B280 B282 B284 B286 B288 B294 B296 B298 B300 B302 B308 B310 B312 B314 B316 B322 B324 B326 B328 B330 B336 B338 B340 B342 B344 B350 B352 B354 B356 B358 B364 B366 B368 B370 B372">
    <cfRule type="cellIs" dxfId="5" priority="46" operator="equal">
      <formula>"-"</formula>
    </cfRule>
  </conditionalFormatting>
  <conditionalFormatting sqref="B4:L4">
    <cfRule type="containsBlanks" dxfId="4" priority="49">
      <formula>LEN(TRIM(B4))=0</formula>
    </cfRule>
  </conditionalFormatting>
  <conditionalFormatting sqref="C10:F10 C24:F24 C38:F38 C52:F52 C66:F66 C80:F80 C94:F94 C108:F108 C122:F122 C136:F136 C150:F150 C164:F164 C178:F178 C192:F192 C206:F206 C220:F220 C234:F234 C248:F248 C262:F262 C276:F276 C290:F290 C304:F304 C318:F318 C332:F332 C346:F346 C360:F360">
    <cfRule type="containsBlanks" dxfId="3" priority="45">
      <formula>LEN(TRIM(C10))=0</formula>
    </cfRule>
  </conditionalFormatting>
  <conditionalFormatting sqref="H9:L372">
    <cfRule type="containsBlanks" dxfId="2" priority="24">
      <formula>LEN(TRIM(H9))=0</formula>
    </cfRule>
  </conditionalFormatting>
  <pageMargins left="0.70866141732283472" right="0.70866141732283472" top="0.74803149606299213" bottom="0.74803149606299213" header="0.31496062992125984" footer="0.31496062992125984"/>
  <pageSetup paperSize="9" scale="64" fitToHeight="0" orientation="portrait" r:id="rId1"/>
  <headerFooter>
    <oddHeader>&amp;L第１号様式　その４</oddHeader>
  </headerFooter>
  <rowBreaks count="6" manualBreakCount="6">
    <brk id="50" max="12" man="1"/>
    <brk id="106" max="12" man="1"/>
    <brk id="162" max="16383" man="1"/>
    <brk id="218" max="16383" man="1"/>
    <brk id="274" max="16383" man="1"/>
    <brk id="330" max="16383" man="1"/>
  </rowBreaks>
  <colBreaks count="1" manualBreakCount="1">
    <brk id="13" max="1048575" man="1"/>
  </colBreaks>
  <ignoredErrors>
    <ignoredError sqref="G10:L22 B9:F17 I9:L9 B19:F19 C18:F18 B21:F31 C20:F20 B33:F33 C32:F32 B35:F45 C34:F34 B47:F47 C46:F46 B49:F59 C48:F48 B61:F61 C60:F60 B63:F73 C62:F62 B75:F75 C74:F74 B77:F87 C76:F76 B89:F89 C88:F88 B91:F101 C90:F90 B103:F103 C102:F102 B105:F115 C104:F104 B117:F117 C116:F116 B119:F129 C118:F118 B131:F131 C130:F130 B133:F143 C132:F132 B145:F145 C144:F144 B147:F157 C146:F146 B159:F159 C158:F158 B161:F161 C160:F160 C162:F162 G24:L36 I23:L23 G38:L50 I37:L37 G52:L64 I51:L51 G66:L78 I65:L65 G80:L92 I79:L79 G94:L106 I93:L93 G108:L120 I107:L107 G122:L134 I121:L121 G136:L148 I135:L135 G150:L162 I149:L149 I163:L176 G164:H176 F167:F176 B168:E176 C164:F165 B177:L260 B289:L298 B261:L262 B263:L270 B272:L284 B271:F271 G271:L271 B286:L288 B285:F285 G285:L285 B300:L312 B299:F299 G299:L299 B314:L326 B313:F313 G313:L313 B328:L340 B327:F327 G327:L327 B342:L354 B341:F341 G341:L341 B356:L368 B355:F355 G355:L355 B370:L372 B369:F369 G369:L369" unlocked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B1E2-4881-4A58-A876-D242230A5DA3}">
  <sheetPr codeName="Sheet9">
    <tabColor rgb="FFFFFF00"/>
    <pageSetUpPr fitToPage="1"/>
  </sheetPr>
  <dimension ref="C1:K31"/>
  <sheetViews>
    <sheetView zoomScaleNormal="100" zoomScaleSheetLayoutView="91" workbookViewId="0"/>
  </sheetViews>
  <sheetFormatPr defaultColWidth="9" defaultRowHeight="12"/>
  <cols>
    <col min="1" max="1" width="2.109375" style="59" customWidth="1"/>
    <col min="2" max="2" width="1.109375" style="59" customWidth="1"/>
    <col min="3" max="3" width="17.88671875" style="59" customWidth="1"/>
    <col min="4" max="9" width="12.6640625" style="59" customWidth="1"/>
    <col min="10" max="10" width="1.44140625" style="59" customWidth="1"/>
    <col min="11" max="11" width="100.21875" style="59" customWidth="1"/>
    <col min="12" max="16384" width="9" style="59"/>
  </cols>
  <sheetData>
    <row r="1" spans="3:11" ht="7.5" customHeight="1"/>
    <row r="2" spans="3:11" ht="15.9" customHeight="1">
      <c r="C2" s="59" t="s">
        <v>1599</v>
      </c>
      <c r="K2" s="179" t="s">
        <v>2302</v>
      </c>
    </row>
    <row r="3" spans="3:11" ht="27" customHeight="1" thickBot="1">
      <c r="C3" s="59" t="s">
        <v>37</v>
      </c>
      <c r="K3" s="57"/>
    </row>
    <row r="4" spans="3:11" ht="28.5" customHeight="1">
      <c r="C4" s="822" t="s">
        <v>13</v>
      </c>
      <c r="D4" s="824" t="s">
        <v>36</v>
      </c>
      <c r="E4" s="824"/>
      <c r="F4" s="824" t="s">
        <v>38</v>
      </c>
      <c r="G4" s="824"/>
      <c r="H4" s="825" t="s">
        <v>1957</v>
      </c>
      <c r="I4" s="826"/>
      <c r="K4" s="57"/>
    </row>
    <row r="5" spans="3:11" ht="26.25" customHeight="1">
      <c r="C5" s="823"/>
      <c r="D5" s="213" t="s">
        <v>34</v>
      </c>
      <c r="E5" s="214" t="s">
        <v>35</v>
      </c>
      <c r="F5" s="213" t="s">
        <v>34</v>
      </c>
      <c r="G5" s="214" t="s">
        <v>35</v>
      </c>
      <c r="H5" s="213" t="s">
        <v>34</v>
      </c>
      <c r="I5" s="215" t="s">
        <v>35</v>
      </c>
      <c r="K5" s="64"/>
    </row>
    <row r="6" spans="3:11" ht="31.5" customHeight="1">
      <c r="C6" s="216" t="s">
        <v>14</v>
      </c>
      <c r="D6" s="10">
        <f>IFERROR('B1'!I4*E6,0)</f>
        <v>0</v>
      </c>
      <c r="E6" s="254">
        <f>IFERROR('B1'!G28,0)</f>
        <v>0</v>
      </c>
      <c r="F6" s="10"/>
      <c r="G6" s="254">
        <f>IFERROR(F6/'B1'!J4, 0)</f>
        <v>0</v>
      </c>
      <c r="H6" s="10"/>
      <c r="I6" s="258">
        <f>IFERROR(H6/'B1'!M4, 0)</f>
        <v>0</v>
      </c>
      <c r="K6" s="64" t="s">
        <v>1972</v>
      </c>
    </row>
    <row r="7" spans="3:11" ht="31.5" customHeight="1" thickBot="1">
      <c r="C7" s="217" t="s">
        <v>16</v>
      </c>
      <c r="D7" s="255" t="str">
        <f>IFERROR(VLOOKUP(計_はじめに!$J$2,計画書事業者リスト!$A$4:$Y$999,20,FALSE),"")</f>
        <v/>
      </c>
      <c r="E7" s="256" t="str">
        <f>IFERROR(VLOOKUP(計_はじめに!$J$2,計画書事業者リスト!$A$4:$Y$999,21,FALSE),"")</f>
        <v/>
      </c>
      <c r="F7" s="255" t="str">
        <f>IFERROR(VLOOKUP(計_はじめに!$J$2,計画書事業者リスト!$A$4:$Y$999,22,FALSE),"")</f>
        <v/>
      </c>
      <c r="G7" s="256" t="str">
        <f>IFERROR(VLOOKUP(計_はじめに!$J$2,計画書事業者リスト!$A$4:$Y$999,23,FALSE),"")</f>
        <v/>
      </c>
      <c r="H7" s="255" t="str">
        <f>IFERROR(VLOOKUP(計_はじめに!$J$2,計画書事業者リスト!$A$4:$Y$999,24,FALSE),"")</f>
        <v/>
      </c>
      <c r="I7" s="257" t="str">
        <f>IFERROR(VLOOKUP(計_はじめに!$J$2,計画書事業者リスト!$A$4:$Y$999,25,FALSE),"")</f>
        <v/>
      </c>
      <c r="K7" s="83" t="s">
        <v>1828</v>
      </c>
    </row>
    <row r="8" spans="3:11" ht="27" customHeight="1" thickBot="1">
      <c r="C8" s="59" t="s">
        <v>1600</v>
      </c>
      <c r="K8" s="218"/>
    </row>
    <row r="9" spans="3:11" ht="122.25" customHeight="1" thickBot="1">
      <c r="C9" s="598"/>
      <c r="D9" s="599"/>
      <c r="E9" s="599"/>
      <c r="F9" s="599"/>
      <c r="G9" s="599"/>
      <c r="H9" s="599"/>
      <c r="I9" s="600"/>
    </row>
    <row r="10" spans="3:11" ht="15.9" customHeight="1">
      <c r="D10" s="92"/>
      <c r="K10" s="219"/>
    </row>
    <row r="11" spans="3:11" ht="19.5" customHeight="1">
      <c r="C11" s="59" t="s">
        <v>1601</v>
      </c>
      <c r="K11" s="220"/>
    </row>
    <row r="12" spans="3:11" ht="24" customHeight="1" thickBot="1">
      <c r="C12" s="114" t="s">
        <v>1602</v>
      </c>
      <c r="D12" s="221"/>
      <c r="E12" s="5"/>
      <c r="F12" s="221"/>
      <c r="G12" s="5"/>
      <c r="H12" s="221"/>
      <c r="I12" s="5"/>
      <c r="K12" s="218"/>
    </row>
    <row r="13" spans="3:11" ht="122.25" customHeight="1" thickBot="1">
      <c r="C13" s="598"/>
      <c r="D13" s="599"/>
      <c r="E13" s="599"/>
      <c r="F13" s="599"/>
      <c r="G13" s="599"/>
      <c r="H13" s="599"/>
      <c r="I13" s="600"/>
      <c r="K13" s="222"/>
    </row>
    <row r="14" spans="3:11" ht="12.6" customHeight="1">
      <c r="C14" s="95"/>
      <c r="D14" s="95"/>
      <c r="E14" s="95"/>
      <c r="F14" s="95"/>
      <c r="G14" s="95"/>
      <c r="H14" s="95"/>
      <c r="I14" s="95"/>
      <c r="K14" s="85"/>
    </row>
    <row r="15" spans="3:11" ht="27" customHeight="1" thickBot="1">
      <c r="C15" s="59" t="s">
        <v>1603</v>
      </c>
      <c r="K15" s="85"/>
    </row>
    <row r="16" spans="3:11" ht="122.25" customHeight="1" thickBot="1">
      <c r="C16" s="598"/>
      <c r="D16" s="599"/>
      <c r="E16" s="599"/>
      <c r="F16" s="599"/>
      <c r="G16" s="599"/>
      <c r="H16" s="599"/>
      <c r="I16" s="600"/>
      <c r="K16" s="85"/>
    </row>
    <row r="17" spans="3:11" ht="17.25" customHeight="1">
      <c r="C17" s="95"/>
      <c r="D17" s="95"/>
      <c r="E17" s="95"/>
      <c r="F17" s="95"/>
      <c r="G17" s="95"/>
      <c r="H17" s="95"/>
      <c r="I17" s="95"/>
      <c r="K17" s="85"/>
    </row>
    <row r="18" spans="3:11" ht="27" customHeight="1" thickBot="1">
      <c r="C18" s="59" t="s">
        <v>31</v>
      </c>
      <c r="K18" s="85"/>
    </row>
    <row r="19" spans="3:11" ht="122.25" customHeight="1" thickBot="1">
      <c r="C19" s="819"/>
      <c r="D19" s="820"/>
      <c r="E19" s="820"/>
      <c r="F19" s="820"/>
      <c r="G19" s="820"/>
      <c r="H19" s="820"/>
      <c r="I19" s="821"/>
      <c r="K19" s="110"/>
    </row>
    <row r="20" spans="3:11" ht="3.75" customHeight="1"/>
    <row r="21" spans="3:11">
      <c r="J21" s="94"/>
    </row>
    <row r="22" spans="3:11" ht="18" customHeight="1"/>
    <row r="23" spans="3:11" ht="18" customHeight="1"/>
    <row r="24" spans="3:11" ht="18" customHeight="1"/>
    <row r="25" spans="3:11" ht="18" customHeight="1"/>
    <row r="26" spans="3:11" ht="18" customHeight="1"/>
    <row r="27" spans="3:11" ht="18" customHeight="1"/>
    <row r="28" spans="3:11" ht="18" customHeight="1"/>
    <row r="29" spans="3:11" ht="18" customHeight="1"/>
    <row r="30" spans="3:11" ht="18" customHeight="1"/>
    <row r="31" spans="3:11" ht="18" customHeight="1"/>
  </sheetData>
  <sheetProtection algorithmName="SHA-512" hashValue="i4PgzGxkSnXKui4KvxQR4YRS+wDfz+2JrBMVVcywZdce9gkSDTr16hVBj1Zy4hfHnJ/DQN6zluZTQuAoiNTDGg==" saltValue="0e94wejVmGay0iKlXDA4bQ==" spinCount="100000" sheet="1" formatCells="0"/>
  <mergeCells count="8">
    <mergeCell ref="C16:I16"/>
    <mergeCell ref="C19:I19"/>
    <mergeCell ref="C4:C5"/>
    <mergeCell ref="D4:E4"/>
    <mergeCell ref="F4:G4"/>
    <mergeCell ref="H4:I4"/>
    <mergeCell ref="C9:I9"/>
    <mergeCell ref="C13:I13"/>
  </mergeCells>
  <phoneticPr fontId="2"/>
  <conditionalFormatting sqref="D7:I7">
    <cfRule type="containsBlanks" dxfId="1" priority="5">
      <formula>LEN(TRIM(D7))=0</formula>
    </cfRule>
  </conditionalFormatting>
  <conditionalFormatting sqref="F6 H6 C9 C13 C16 C19">
    <cfRule type="containsBlanks" dxfId="0" priority="6">
      <formula>LEN(TRIM(C6))=0</formula>
    </cfRule>
  </conditionalFormatting>
  <dataValidations count="1">
    <dataValidation type="custom" allowBlank="1" showInputMessage="1" showErrorMessage="1" error="「－」は入力できません。_x000a_目標値がない場合は「0」を入力してください。" sqref="D12:I12 D6:I7" xr:uid="{1B3FBE3D-F0AD-45FA-AC39-3097A803C7E3}">
      <formula1>NOT(OR(D6="ー",D6="-",D6="－",D6="‐",D6="—",D6="⁻"))</formula1>
    </dataValidation>
  </dataValidations>
  <printOptions horizontalCentered="1"/>
  <pageMargins left="0.39370078740157483" right="0.39370078740157483" top="0.59055118110236227" bottom="0.31496062992125984" header="0.23622047244094491" footer="0.19685039370078741"/>
  <pageSetup paperSize="9" orientation="portrait" r:id="rId1"/>
  <headerFooter alignWithMargins="0">
    <oddHeader>&amp;L第１号様式　その５</oddHeader>
  </headerFooter>
  <ignoredErrors>
    <ignoredError sqref="I6 E6" unlockedFormula="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Y994"/>
  <sheetViews>
    <sheetView workbookViewId="0">
      <selection activeCell="Y3" sqref="Y3"/>
    </sheetView>
  </sheetViews>
  <sheetFormatPr defaultColWidth="8.88671875" defaultRowHeight="13.2"/>
  <cols>
    <col min="1" max="1" width="8.88671875" style="2"/>
    <col min="2" max="2" width="24.21875" style="2" customWidth="1"/>
    <col min="3" max="16384" width="8.88671875" style="2"/>
  </cols>
  <sheetData>
    <row r="1" spans="1:25" ht="19.5" customHeight="1" thickTop="1" thickBot="1">
      <c r="A1" s="262" t="s">
        <v>2136</v>
      </c>
      <c r="B1" s="263"/>
      <c r="C1" s="828" t="s">
        <v>2133</v>
      </c>
      <c r="D1" s="828"/>
      <c r="E1" s="828"/>
      <c r="F1" s="827" t="s">
        <v>2134</v>
      </c>
      <c r="G1" s="827"/>
      <c r="H1" s="828"/>
      <c r="I1" s="828"/>
      <c r="J1" s="828"/>
      <c r="K1" s="828"/>
      <c r="L1" s="828"/>
      <c r="M1" s="828"/>
      <c r="N1" s="828"/>
      <c r="O1" s="828"/>
      <c r="P1" s="828"/>
      <c r="Q1" s="828"/>
      <c r="R1" s="828"/>
      <c r="S1" s="828"/>
      <c r="T1" s="828" t="s">
        <v>2135</v>
      </c>
      <c r="U1" s="828"/>
      <c r="V1" s="828"/>
      <c r="W1" s="828"/>
      <c r="X1" s="828"/>
      <c r="Y1" s="828"/>
    </row>
    <row r="2" spans="1:25" ht="20.25" customHeight="1" thickTop="1">
      <c r="A2" s="1"/>
      <c r="B2" s="1"/>
      <c r="C2" s="1">
        <v>40</v>
      </c>
      <c r="D2" s="1">
        <v>41</v>
      </c>
      <c r="E2" s="1">
        <v>42</v>
      </c>
      <c r="F2" s="1">
        <v>47</v>
      </c>
      <c r="G2" s="1">
        <v>48</v>
      </c>
      <c r="H2" s="1">
        <v>49</v>
      </c>
      <c r="I2" s="1">
        <v>50</v>
      </c>
      <c r="J2" s="1">
        <v>51</v>
      </c>
      <c r="K2" s="1">
        <v>52</v>
      </c>
      <c r="L2" s="1">
        <v>53</v>
      </c>
      <c r="M2" s="1">
        <v>54</v>
      </c>
      <c r="N2" s="1">
        <v>55</v>
      </c>
      <c r="O2" s="1">
        <v>56</v>
      </c>
      <c r="P2" s="1">
        <v>57</v>
      </c>
      <c r="Q2" s="1">
        <v>58</v>
      </c>
      <c r="R2" s="1">
        <v>59</v>
      </c>
      <c r="S2" s="1">
        <v>60</v>
      </c>
      <c r="T2" s="1">
        <v>79</v>
      </c>
      <c r="U2" s="1">
        <v>80</v>
      </c>
      <c r="V2" s="1">
        <v>81</v>
      </c>
      <c r="W2" s="1">
        <v>82</v>
      </c>
      <c r="X2" s="1">
        <v>83</v>
      </c>
      <c r="Y2" s="1">
        <v>84</v>
      </c>
    </row>
    <row r="3" spans="1:25" ht="25.2">
      <c r="A3" s="1" t="s">
        <v>1632</v>
      </c>
      <c r="B3" s="35" t="s">
        <v>59</v>
      </c>
      <c r="C3" s="1" t="s">
        <v>1629</v>
      </c>
      <c r="D3" s="1" t="s">
        <v>1630</v>
      </c>
      <c r="E3" s="1" t="s">
        <v>1631</v>
      </c>
      <c r="F3" s="36" t="s">
        <v>1753</v>
      </c>
      <c r="G3" s="36" t="s">
        <v>1754</v>
      </c>
      <c r="H3" s="36" t="s">
        <v>1755</v>
      </c>
      <c r="I3" s="36" t="s">
        <v>1756</v>
      </c>
      <c r="J3" s="36" t="s">
        <v>1757</v>
      </c>
      <c r="K3" s="36" t="s">
        <v>1758</v>
      </c>
      <c r="L3" s="36" t="s">
        <v>1759</v>
      </c>
      <c r="M3" s="36" t="s">
        <v>1760</v>
      </c>
      <c r="N3" s="36" t="s">
        <v>1761</v>
      </c>
      <c r="O3" s="36" t="s">
        <v>1762</v>
      </c>
      <c r="P3" s="36" t="s">
        <v>1763</v>
      </c>
      <c r="Q3" s="36" t="s">
        <v>1764</v>
      </c>
      <c r="R3" s="36" t="s">
        <v>1765</v>
      </c>
      <c r="S3" s="36" t="s">
        <v>1766</v>
      </c>
      <c r="T3" s="1" t="s">
        <v>1767</v>
      </c>
      <c r="U3" s="1" t="s">
        <v>1768</v>
      </c>
      <c r="V3" s="1" t="s">
        <v>1769</v>
      </c>
      <c r="W3" s="1" t="s">
        <v>1770</v>
      </c>
      <c r="X3" s="1" t="s">
        <v>1771</v>
      </c>
      <c r="Y3" s="1" t="s">
        <v>1772</v>
      </c>
    </row>
    <row r="4" spans="1:25">
      <c r="A4" s="1" t="s">
        <v>103</v>
      </c>
      <c r="B4" s="1" t="s">
        <v>634</v>
      </c>
      <c r="C4" s="1" t="s">
        <v>634</v>
      </c>
      <c r="D4" s="1" t="s">
        <v>634</v>
      </c>
      <c r="E4" s="1" t="s">
        <v>634</v>
      </c>
      <c r="F4" s="1" t="s">
        <v>634</v>
      </c>
      <c r="G4" s="1" t="s">
        <v>634</v>
      </c>
      <c r="H4" s="1" t="s">
        <v>634</v>
      </c>
      <c r="I4" s="1" t="s">
        <v>634</v>
      </c>
      <c r="J4" s="1" t="s">
        <v>634</v>
      </c>
      <c r="K4" s="1" t="s">
        <v>634</v>
      </c>
      <c r="L4" s="1" t="s">
        <v>634</v>
      </c>
      <c r="M4" s="1" t="s">
        <v>634</v>
      </c>
      <c r="N4" s="1" t="s">
        <v>634</v>
      </c>
      <c r="O4" s="1" t="s">
        <v>634</v>
      </c>
      <c r="P4" s="1" t="s">
        <v>634</v>
      </c>
      <c r="Q4" s="1" t="s">
        <v>634</v>
      </c>
      <c r="R4" s="1" t="s">
        <v>634</v>
      </c>
      <c r="S4" s="1" t="s">
        <v>634</v>
      </c>
      <c r="T4" s="1" t="s">
        <v>634</v>
      </c>
      <c r="U4" s="1" t="s">
        <v>634</v>
      </c>
      <c r="V4" s="1" t="s">
        <v>634</v>
      </c>
      <c r="W4" s="1" t="s">
        <v>634</v>
      </c>
      <c r="X4" s="1" t="s">
        <v>634</v>
      </c>
      <c r="Y4" s="1" t="s">
        <v>634</v>
      </c>
    </row>
    <row r="5" spans="1:25">
      <c r="A5" s="1" t="s">
        <v>75</v>
      </c>
      <c r="B5" s="1" t="s">
        <v>1773</v>
      </c>
      <c r="C5" s="1" t="s">
        <v>634</v>
      </c>
      <c r="D5" s="1" t="s">
        <v>634</v>
      </c>
      <c r="E5" s="1" t="s">
        <v>634</v>
      </c>
      <c r="F5" s="1" t="s">
        <v>634</v>
      </c>
      <c r="G5" s="1" t="s">
        <v>634</v>
      </c>
      <c r="H5" s="1" t="s">
        <v>634</v>
      </c>
      <c r="I5" s="1" t="s">
        <v>634</v>
      </c>
      <c r="J5" s="1" t="s">
        <v>634</v>
      </c>
      <c r="K5" s="1" t="s">
        <v>634</v>
      </c>
      <c r="L5" s="1" t="s">
        <v>634</v>
      </c>
      <c r="M5" s="1" t="s">
        <v>634</v>
      </c>
      <c r="N5" s="1" t="s">
        <v>634</v>
      </c>
      <c r="O5" s="1" t="s">
        <v>634</v>
      </c>
      <c r="P5" s="1" t="s">
        <v>634</v>
      </c>
      <c r="Q5" s="1" t="s">
        <v>634</v>
      </c>
      <c r="R5" s="1" t="s">
        <v>634</v>
      </c>
      <c r="S5" s="1" t="s">
        <v>634</v>
      </c>
      <c r="T5" s="1" t="s">
        <v>634</v>
      </c>
      <c r="U5" s="1" t="s">
        <v>634</v>
      </c>
      <c r="V5" s="1" t="s">
        <v>634</v>
      </c>
      <c r="W5" s="1" t="s">
        <v>634</v>
      </c>
      <c r="X5" s="1" t="s">
        <v>634</v>
      </c>
      <c r="Y5" s="1" t="s">
        <v>634</v>
      </c>
    </row>
    <row r="6" spans="1:25">
      <c r="A6" s="1" t="s">
        <v>218</v>
      </c>
      <c r="B6" s="1" t="s">
        <v>302</v>
      </c>
      <c r="C6" s="1">
        <v>0.45</v>
      </c>
      <c r="D6" s="1">
        <v>0.45</v>
      </c>
      <c r="E6" s="1">
        <v>0.45</v>
      </c>
      <c r="F6" s="1" t="s">
        <v>1778</v>
      </c>
      <c r="G6" s="1">
        <v>1500</v>
      </c>
      <c r="H6" s="1">
        <v>1500</v>
      </c>
      <c r="I6" s="1">
        <v>1500</v>
      </c>
      <c r="J6" s="1">
        <v>1500</v>
      </c>
      <c r="K6" s="1">
        <v>1500</v>
      </c>
      <c r="L6" s="1">
        <v>1500</v>
      </c>
      <c r="M6" s="1" t="s">
        <v>1778</v>
      </c>
      <c r="N6" s="1">
        <v>1</v>
      </c>
      <c r="O6" s="1">
        <v>1</v>
      </c>
      <c r="P6" s="1">
        <v>1</v>
      </c>
      <c r="Q6" s="1">
        <v>1</v>
      </c>
      <c r="R6" s="1">
        <v>1</v>
      </c>
      <c r="S6" s="1">
        <v>1</v>
      </c>
      <c r="T6" s="1">
        <v>0</v>
      </c>
      <c r="U6" s="1">
        <v>0</v>
      </c>
      <c r="V6" s="1">
        <v>0</v>
      </c>
      <c r="W6" s="1">
        <v>0</v>
      </c>
      <c r="X6" s="1">
        <v>0</v>
      </c>
      <c r="Y6" s="1">
        <v>0</v>
      </c>
    </row>
    <row r="7" spans="1:25">
      <c r="A7" s="1" t="s">
        <v>77</v>
      </c>
      <c r="B7" s="1" t="s">
        <v>1209</v>
      </c>
      <c r="C7" s="1">
        <v>0</v>
      </c>
      <c r="D7" s="1">
        <v>0</v>
      </c>
      <c r="E7" s="1">
        <v>0</v>
      </c>
      <c r="F7" s="1" t="s">
        <v>1778</v>
      </c>
      <c r="G7" s="1">
        <v>51580</v>
      </c>
      <c r="H7" s="1">
        <v>51580</v>
      </c>
      <c r="I7" s="1">
        <v>51580</v>
      </c>
      <c r="J7" s="1">
        <v>51580</v>
      </c>
      <c r="K7" s="1">
        <v>51580</v>
      </c>
      <c r="L7" s="1">
        <v>51580</v>
      </c>
      <c r="M7" s="1" t="s">
        <v>1778</v>
      </c>
      <c r="N7" s="1">
        <v>1</v>
      </c>
      <c r="O7" s="1">
        <v>1</v>
      </c>
      <c r="P7" s="1">
        <v>1</v>
      </c>
      <c r="Q7" s="1">
        <v>1</v>
      </c>
      <c r="R7" s="1">
        <v>1</v>
      </c>
      <c r="S7" s="1">
        <v>1</v>
      </c>
      <c r="T7" s="1">
        <v>0</v>
      </c>
      <c r="U7" s="1">
        <v>0</v>
      </c>
      <c r="V7" s="1">
        <v>0</v>
      </c>
      <c r="W7" s="1">
        <v>0</v>
      </c>
      <c r="X7" s="1">
        <v>0</v>
      </c>
      <c r="Y7" s="1">
        <v>0</v>
      </c>
    </row>
    <row r="8" spans="1:25">
      <c r="A8" s="1" t="s">
        <v>76</v>
      </c>
      <c r="B8" s="1" t="s">
        <v>634</v>
      </c>
      <c r="C8" s="1" t="s">
        <v>634</v>
      </c>
      <c r="D8" s="1" t="s">
        <v>634</v>
      </c>
      <c r="E8" s="1" t="s">
        <v>634</v>
      </c>
      <c r="F8" s="1" t="s">
        <v>634</v>
      </c>
      <c r="G8" s="1" t="s">
        <v>634</v>
      </c>
      <c r="H8" s="1" t="s">
        <v>634</v>
      </c>
      <c r="I8" s="1" t="s">
        <v>634</v>
      </c>
      <c r="J8" s="1" t="s">
        <v>634</v>
      </c>
      <c r="K8" s="1" t="s">
        <v>634</v>
      </c>
      <c r="L8" s="1" t="s">
        <v>634</v>
      </c>
      <c r="M8" s="1" t="s">
        <v>634</v>
      </c>
      <c r="N8" s="1" t="s">
        <v>634</v>
      </c>
      <c r="O8" s="1" t="s">
        <v>634</v>
      </c>
      <c r="P8" s="1" t="s">
        <v>634</v>
      </c>
      <c r="Q8" s="1" t="s">
        <v>634</v>
      </c>
      <c r="R8" s="1" t="s">
        <v>634</v>
      </c>
      <c r="S8" s="1" t="s">
        <v>634</v>
      </c>
      <c r="T8" s="1" t="s">
        <v>634</v>
      </c>
      <c r="U8" s="1" t="s">
        <v>634</v>
      </c>
      <c r="V8" s="1" t="s">
        <v>634</v>
      </c>
      <c r="W8" s="1" t="s">
        <v>634</v>
      </c>
      <c r="X8" s="1" t="s">
        <v>634</v>
      </c>
      <c r="Y8" s="1" t="s">
        <v>634</v>
      </c>
    </row>
    <row r="9" spans="1:25">
      <c r="A9" s="1" t="s">
        <v>922</v>
      </c>
      <c r="B9" s="1" t="s">
        <v>819</v>
      </c>
      <c r="C9" s="1">
        <v>0.40600000000000003</v>
      </c>
      <c r="D9" s="1">
        <v>0.40600000000000003</v>
      </c>
      <c r="E9" s="1" t="s">
        <v>822</v>
      </c>
      <c r="F9" s="1" t="s">
        <v>1778</v>
      </c>
      <c r="G9" s="1">
        <v>10483</v>
      </c>
      <c r="H9" s="1">
        <v>21585</v>
      </c>
      <c r="I9" s="1">
        <v>28780</v>
      </c>
      <c r="J9" s="1">
        <v>43169.7</v>
      </c>
      <c r="K9" s="1">
        <v>57559.600000000006</v>
      </c>
      <c r="L9" s="1">
        <v>71949.5</v>
      </c>
      <c r="M9" s="1" t="s">
        <v>1778</v>
      </c>
      <c r="N9" s="1">
        <v>7.2849707086220197E-2</v>
      </c>
      <c r="O9" s="1">
        <v>0.15000104239779288</v>
      </c>
      <c r="P9" s="1">
        <v>0.20000138986372387</v>
      </c>
      <c r="Q9" s="1">
        <v>0.3</v>
      </c>
      <c r="R9" s="1">
        <v>0.4</v>
      </c>
      <c r="S9" s="1">
        <v>0.5</v>
      </c>
      <c r="T9" s="1">
        <v>0</v>
      </c>
      <c r="U9" s="1">
        <v>0</v>
      </c>
      <c r="V9" s="1">
        <v>0</v>
      </c>
      <c r="W9" s="1">
        <v>0</v>
      </c>
      <c r="X9" s="1" t="s">
        <v>818</v>
      </c>
      <c r="Y9" s="1">
        <v>0</v>
      </c>
    </row>
    <row r="10" spans="1:25">
      <c r="A10" s="1" t="s">
        <v>311</v>
      </c>
      <c r="B10" s="1" t="s">
        <v>633</v>
      </c>
      <c r="C10" s="1" t="s">
        <v>634</v>
      </c>
      <c r="D10" s="1" t="s">
        <v>634</v>
      </c>
      <c r="E10" s="1" t="s">
        <v>634</v>
      </c>
      <c r="F10" s="1" t="s">
        <v>634</v>
      </c>
      <c r="G10" s="1" t="s">
        <v>634</v>
      </c>
      <c r="H10" s="1" t="s">
        <v>634</v>
      </c>
      <c r="I10" s="1" t="s">
        <v>634</v>
      </c>
      <c r="J10" s="1" t="s">
        <v>634</v>
      </c>
      <c r="K10" s="1" t="s">
        <v>634</v>
      </c>
      <c r="L10" s="1" t="s">
        <v>634</v>
      </c>
      <c r="M10" s="1" t="s">
        <v>634</v>
      </c>
      <c r="N10" s="1" t="s">
        <v>634</v>
      </c>
      <c r="O10" s="1" t="s">
        <v>634</v>
      </c>
      <c r="P10" s="1" t="s">
        <v>634</v>
      </c>
      <c r="Q10" s="1" t="s">
        <v>634</v>
      </c>
      <c r="R10" s="1" t="s">
        <v>634</v>
      </c>
      <c r="S10" s="1" t="s">
        <v>634</v>
      </c>
      <c r="T10" s="1" t="s">
        <v>634</v>
      </c>
      <c r="U10" s="1" t="s">
        <v>634</v>
      </c>
      <c r="V10" s="1" t="s">
        <v>634</v>
      </c>
      <c r="W10" s="1" t="s">
        <v>634</v>
      </c>
      <c r="X10" s="1" t="s">
        <v>634</v>
      </c>
      <c r="Y10" s="1" t="s">
        <v>634</v>
      </c>
    </row>
    <row r="11" spans="1:25">
      <c r="A11" s="1" t="s">
        <v>73</v>
      </c>
      <c r="B11" s="1" t="s">
        <v>229</v>
      </c>
      <c r="C11" s="1">
        <v>0.443</v>
      </c>
      <c r="D11" s="1">
        <v>0.44</v>
      </c>
      <c r="E11" s="1">
        <v>0.44</v>
      </c>
      <c r="F11" s="1" t="s">
        <v>1778</v>
      </c>
      <c r="G11" s="1">
        <v>2808</v>
      </c>
      <c r="H11" s="1">
        <v>3000</v>
      </c>
      <c r="I11" s="1">
        <v>3100</v>
      </c>
      <c r="J11" s="1">
        <v>3200</v>
      </c>
      <c r="K11" s="1">
        <v>3300</v>
      </c>
      <c r="L11" s="1">
        <v>3400</v>
      </c>
      <c r="M11" s="1" t="s">
        <v>1778</v>
      </c>
      <c r="N11" s="1">
        <v>1</v>
      </c>
      <c r="O11" s="1">
        <v>1</v>
      </c>
      <c r="P11" s="1">
        <v>1</v>
      </c>
      <c r="Q11" s="1">
        <v>1</v>
      </c>
      <c r="R11" s="1">
        <v>1</v>
      </c>
      <c r="S11" s="1">
        <v>1</v>
      </c>
      <c r="T11" s="1">
        <v>0</v>
      </c>
      <c r="U11" s="1">
        <v>0</v>
      </c>
      <c r="V11" s="1">
        <v>0</v>
      </c>
      <c r="W11" s="1">
        <v>0</v>
      </c>
      <c r="X11" s="1">
        <v>0</v>
      </c>
      <c r="Y11" s="1">
        <v>0</v>
      </c>
    </row>
    <row r="12" spans="1:25">
      <c r="A12" s="1" t="s">
        <v>98</v>
      </c>
      <c r="B12" s="1" t="s">
        <v>243</v>
      </c>
      <c r="C12" s="1">
        <v>0.41399999999999998</v>
      </c>
      <c r="D12" s="1" t="s">
        <v>1774</v>
      </c>
      <c r="E12" s="1" t="s">
        <v>2022</v>
      </c>
      <c r="F12" s="1" t="s">
        <v>1778</v>
      </c>
      <c r="G12" s="1">
        <v>297830.5888561763</v>
      </c>
      <c r="H12" s="1">
        <v>297830.5888561763</v>
      </c>
      <c r="I12" s="1">
        <v>297830.5888561763</v>
      </c>
      <c r="J12" s="1">
        <v>297830.5888561763</v>
      </c>
      <c r="K12" s="1">
        <v>297830.5888561763</v>
      </c>
      <c r="L12" s="1">
        <v>297830.5888561763</v>
      </c>
      <c r="M12" s="1" t="s">
        <v>1778</v>
      </c>
      <c r="N12" s="1">
        <v>0.19355324542076241</v>
      </c>
      <c r="O12" s="1">
        <v>0.19355324542076241</v>
      </c>
      <c r="P12" s="1">
        <v>0.19355324542076241</v>
      </c>
      <c r="Q12" s="1">
        <v>0.19355324542076241</v>
      </c>
      <c r="R12" s="1">
        <v>0.19355324542076241</v>
      </c>
      <c r="S12" s="1">
        <v>0.19355324542076241</v>
      </c>
      <c r="T12" s="1">
        <v>9953.5439930638877</v>
      </c>
      <c r="U12" s="1">
        <v>6.4685791701072888E-3</v>
      </c>
      <c r="V12" s="1">
        <v>9953.5439930638877</v>
      </c>
      <c r="W12" s="1">
        <v>6.4685791701072888E-3</v>
      </c>
      <c r="X12" s="1" t="s">
        <v>1465</v>
      </c>
      <c r="Y12" s="1">
        <v>0</v>
      </c>
    </row>
    <row r="13" spans="1:25">
      <c r="A13" s="1" t="s">
        <v>223</v>
      </c>
      <c r="B13" s="1" t="s">
        <v>634</v>
      </c>
      <c r="C13" s="1" t="s">
        <v>634</v>
      </c>
      <c r="D13" s="1" t="s">
        <v>634</v>
      </c>
      <c r="E13" s="1" t="s">
        <v>634</v>
      </c>
      <c r="F13" s="1" t="s">
        <v>634</v>
      </c>
      <c r="G13" s="1" t="s">
        <v>634</v>
      </c>
      <c r="H13" s="1" t="s">
        <v>634</v>
      </c>
      <c r="I13" s="1" t="s">
        <v>634</v>
      </c>
      <c r="J13" s="1" t="s">
        <v>634</v>
      </c>
      <c r="K13" s="1" t="s">
        <v>634</v>
      </c>
      <c r="L13" s="1" t="s">
        <v>634</v>
      </c>
      <c r="M13" s="1" t="s">
        <v>634</v>
      </c>
      <c r="N13" s="1" t="s">
        <v>634</v>
      </c>
      <c r="O13" s="1" t="s">
        <v>634</v>
      </c>
      <c r="P13" s="1" t="s">
        <v>634</v>
      </c>
      <c r="Q13" s="1" t="s">
        <v>634</v>
      </c>
      <c r="R13" s="1" t="s">
        <v>634</v>
      </c>
      <c r="S13" s="1" t="s">
        <v>634</v>
      </c>
      <c r="T13" s="1" t="s">
        <v>634</v>
      </c>
      <c r="U13" s="1" t="s">
        <v>634</v>
      </c>
      <c r="V13" s="1" t="s">
        <v>634</v>
      </c>
      <c r="W13" s="1" t="s">
        <v>634</v>
      </c>
      <c r="X13" s="1" t="s">
        <v>634</v>
      </c>
      <c r="Y13" s="1" t="s">
        <v>634</v>
      </c>
    </row>
    <row r="14" spans="1:25">
      <c r="A14" s="1" t="s">
        <v>923</v>
      </c>
      <c r="B14" s="1" t="s">
        <v>635</v>
      </c>
      <c r="C14" s="1">
        <v>0.44900000000000001</v>
      </c>
      <c r="D14" s="1">
        <v>0.44900000000000001</v>
      </c>
      <c r="E14" s="1" t="s">
        <v>1220</v>
      </c>
      <c r="F14" s="1" t="s">
        <v>1778</v>
      </c>
      <c r="G14" s="1">
        <v>0</v>
      </c>
      <c r="H14" s="1">
        <v>0</v>
      </c>
      <c r="I14" s="1">
        <v>0</v>
      </c>
      <c r="J14" s="1">
        <v>10</v>
      </c>
      <c r="K14" s="1">
        <v>40</v>
      </c>
      <c r="L14" s="1">
        <v>75</v>
      </c>
      <c r="M14" s="1" t="s">
        <v>1778</v>
      </c>
      <c r="N14" s="1">
        <v>0</v>
      </c>
      <c r="O14" s="1">
        <v>0</v>
      </c>
      <c r="P14" s="1">
        <v>0</v>
      </c>
      <c r="Q14" s="1">
        <v>6.8965517241379309E-2</v>
      </c>
      <c r="R14" s="1">
        <v>0.26666666666666666</v>
      </c>
      <c r="S14" s="1">
        <v>0.5</v>
      </c>
      <c r="T14" s="1">
        <v>0</v>
      </c>
      <c r="U14" s="1">
        <v>0</v>
      </c>
      <c r="V14" s="1">
        <v>0</v>
      </c>
      <c r="W14" s="1">
        <v>0</v>
      </c>
      <c r="X14" s="1">
        <v>0</v>
      </c>
      <c r="Y14" s="1">
        <v>0</v>
      </c>
    </row>
    <row r="15" spans="1:25">
      <c r="A15" s="1" t="s">
        <v>146</v>
      </c>
      <c r="B15" s="1" t="s">
        <v>1061</v>
      </c>
      <c r="C15" s="1">
        <v>0.20699999999999999</v>
      </c>
      <c r="D15" s="1" t="s">
        <v>306</v>
      </c>
      <c r="E15" s="1" t="s">
        <v>306</v>
      </c>
      <c r="F15" s="1" t="s">
        <v>1778</v>
      </c>
      <c r="G15" s="1">
        <v>119964.214973665</v>
      </c>
      <c r="H15" s="1">
        <v>140922.197878932</v>
      </c>
      <c r="I15" s="1">
        <v>161880.18078419901</v>
      </c>
      <c r="J15" s="1">
        <v>182838.16368946602</v>
      </c>
      <c r="K15" s="1">
        <v>203796.14659473303</v>
      </c>
      <c r="L15" s="1">
        <v>224754.12950000001</v>
      </c>
      <c r="M15" s="1" t="s">
        <v>1778</v>
      </c>
      <c r="N15" s="1">
        <v>0.26687877824657497</v>
      </c>
      <c r="O15" s="1">
        <v>0.31350302259725998</v>
      </c>
      <c r="P15" s="1">
        <v>0.360127266947945</v>
      </c>
      <c r="Q15" s="1">
        <v>0.40675151129863002</v>
      </c>
      <c r="R15" s="1">
        <v>0.45337575564931504</v>
      </c>
      <c r="S15" s="1">
        <v>0.5</v>
      </c>
      <c r="T15" s="1">
        <v>0</v>
      </c>
      <c r="U15" s="1">
        <v>0</v>
      </c>
      <c r="V15" s="1" t="s">
        <v>817</v>
      </c>
      <c r="W15" s="1">
        <v>0</v>
      </c>
      <c r="X15" s="1" t="s">
        <v>817</v>
      </c>
      <c r="Y15" s="1">
        <v>0</v>
      </c>
    </row>
    <row r="16" spans="1:25">
      <c r="A16" s="1" t="s">
        <v>312</v>
      </c>
      <c r="B16" s="1" t="s">
        <v>820</v>
      </c>
      <c r="C16" s="1" t="s">
        <v>634</v>
      </c>
      <c r="D16" s="1" t="s">
        <v>634</v>
      </c>
      <c r="E16" s="1" t="s">
        <v>634</v>
      </c>
      <c r="F16" s="1" t="s">
        <v>634</v>
      </c>
      <c r="G16" s="1" t="s">
        <v>634</v>
      </c>
      <c r="H16" s="1" t="s">
        <v>634</v>
      </c>
      <c r="I16" s="1" t="s">
        <v>634</v>
      </c>
      <c r="J16" s="1" t="s">
        <v>634</v>
      </c>
      <c r="K16" s="1" t="s">
        <v>634</v>
      </c>
      <c r="L16" s="1" t="s">
        <v>634</v>
      </c>
      <c r="M16" s="1" t="s">
        <v>634</v>
      </c>
      <c r="N16" s="1" t="s">
        <v>634</v>
      </c>
      <c r="O16" s="1" t="s">
        <v>634</v>
      </c>
      <c r="P16" s="1" t="s">
        <v>634</v>
      </c>
      <c r="Q16" s="1" t="s">
        <v>634</v>
      </c>
      <c r="R16" s="1" t="s">
        <v>634</v>
      </c>
      <c r="S16" s="1" t="s">
        <v>634</v>
      </c>
      <c r="T16" s="1" t="s">
        <v>634</v>
      </c>
      <c r="U16" s="1" t="s">
        <v>634</v>
      </c>
      <c r="V16" s="1" t="s">
        <v>634</v>
      </c>
      <c r="W16" s="1" t="s">
        <v>634</v>
      </c>
      <c r="X16" s="1" t="s">
        <v>634</v>
      </c>
      <c r="Y16" s="1" t="s">
        <v>634</v>
      </c>
    </row>
    <row r="17" spans="1:25">
      <c r="A17" s="1" t="s">
        <v>95</v>
      </c>
      <c r="B17" s="1" t="s">
        <v>240</v>
      </c>
      <c r="C17" s="1">
        <v>0.4</v>
      </c>
      <c r="D17" s="1">
        <v>0.4</v>
      </c>
      <c r="E17" s="1" t="s">
        <v>1774</v>
      </c>
      <c r="F17" s="1" t="s">
        <v>1778</v>
      </c>
      <c r="G17" s="1">
        <v>40000</v>
      </c>
      <c r="H17" s="1">
        <v>40000</v>
      </c>
      <c r="I17" s="1">
        <v>40000</v>
      </c>
      <c r="J17" s="1">
        <v>40000</v>
      </c>
      <c r="K17" s="1">
        <v>40000</v>
      </c>
      <c r="L17" s="1">
        <v>40000</v>
      </c>
      <c r="M17" s="1" t="s">
        <v>1778</v>
      </c>
      <c r="N17" s="1">
        <v>0.5714285714285714</v>
      </c>
      <c r="O17" s="1">
        <v>0.5714285714285714</v>
      </c>
      <c r="P17" s="1">
        <v>0.5714285714285714</v>
      </c>
      <c r="Q17" s="1">
        <v>0.5714285714285714</v>
      </c>
      <c r="R17" s="1">
        <v>0.5714285714285714</v>
      </c>
      <c r="S17" s="1">
        <v>0.5714285714285714</v>
      </c>
      <c r="T17" s="1">
        <v>0</v>
      </c>
      <c r="U17" s="1">
        <v>0</v>
      </c>
      <c r="V17" s="1">
        <v>0</v>
      </c>
      <c r="W17" s="1">
        <v>0</v>
      </c>
      <c r="X17" s="1">
        <v>0</v>
      </c>
      <c r="Y17" s="1">
        <v>0</v>
      </c>
    </row>
    <row r="18" spans="1:25">
      <c r="A18" s="1" t="s">
        <v>122</v>
      </c>
      <c r="B18" s="1" t="s">
        <v>1522</v>
      </c>
      <c r="C18" s="1">
        <v>0.315</v>
      </c>
      <c r="D18" s="1">
        <v>0.28399999999999997</v>
      </c>
      <c r="E18" s="1" t="s">
        <v>306</v>
      </c>
      <c r="F18" s="1" t="s">
        <v>1778</v>
      </c>
      <c r="G18" s="1">
        <v>11063.491427419556</v>
      </c>
      <c r="H18" s="1">
        <v>14225</v>
      </c>
      <c r="I18" s="1">
        <v>20115</v>
      </c>
      <c r="J18" s="1">
        <v>23218</v>
      </c>
      <c r="K18" s="1">
        <v>26382</v>
      </c>
      <c r="L18" s="1">
        <v>29606</v>
      </c>
      <c r="M18" s="1" t="s">
        <v>1778</v>
      </c>
      <c r="N18" s="1">
        <v>0.2</v>
      </c>
      <c r="O18" s="1">
        <v>0.24999121296263752</v>
      </c>
      <c r="P18" s="1">
        <v>0.35000261001200605</v>
      </c>
      <c r="Q18" s="1">
        <v>0.39999310891362022</v>
      </c>
      <c r="R18" s="1">
        <v>0.45000511718350222</v>
      </c>
      <c r="S18" s="1">
        <v>0.5</v>
      </c>
      <c r="T18" s="1">
        <v>0</v>
      </c>
      <c r="U18" s="1">
        <v>0</v>
      </c>
      <c r="V18" s="1">
        <v>0</v>
      </c>
      <c r="W18" s="1">
        <v>0</v>
      </c>
      <c r="X18" s="1" t="s">
        <v>821</v>
      </c>
      <c r="Y18" s="1" t="s">
        <v>821</v>
      </c>
    </row>
    <row r="19" spans="1:25">
      <c r="A19" s="1" t="s">
        <v>210</v>
      </c>
      <c r="B19" s="1" t="s">
        <v>298</v>
      </c>
      <c r="C19" s="1">
        <v>0.4</v>
      </c>
      <c r="D19" s="1">
        <v>0.38</v>
      </c>
      <c r="E19" s="1">
        <v>0.35</v>
      </c>
      <c r="F19" s="1" t="s">
        <v>1778</v>
      </c>
      <c r="G19" s="1">
        <v>262178.40000000002</v>
      </c>
      <c r="H19" s="1">
        <v>286012.79999999999</v>
      </c>
      <c r="I19" s="1">
        <v>309847.2</v>
      </c>
      <c r="J19" s="1">
        <v>333681.59999999998</v>
      </c>
      <c r="K19" s="1">
        <v>357516</v>
      </c>
      <c r="L19" s="1">
        <v>476688</v>
      </c>
      <c r="M19" s="1" t="s">
        <v>1778</v>
      </c>
      <c r="N19" s="1">
        <v>0.27500000000000002</v>
      </c>
      <c r="O19" s="1">
        <v>0.27692307692307694</v>
      </c>
      <c r="P19" s="1">
        <v>0.27857142857142858</v>
      </c>
      <c r="Q19" s="1">
        <v>0.27999999999999997</v>
      </c>
      <c r="R19" s="1">
        <v>0.28125</v>
      </c>
      <c r="S19" s="1">
        <v>0.33333333333333331</v>
      </c>
      <c r="T19" s="1">
        <v>28601.279999999999</v>
      </c>
      <c r="U19" s="1">
        <v>0.03</v>
      </c>
      <c r="V19" s="1">
        <v>31461</v>
      </c>
      <c r="W19" s="1">
        <v>3.0461143428115536E-2</v>
      </c>
      <c r="X19" s="1">
        <v>60000</v>
      </c>
      <c r="Y19" s="1">
        <v>4.1956164199644215E-2</v>
      </c>
    </row>
    <row r="20" spans="1:25">
      <c r="A20" s="1" t="s">
        <v>313</v>
      </c>
      <c r="B20" s="1" t="s">
        <v>1523</v>
      </c>
      <c r="C20" s="1" t="s">
        <v>306</v>
      </c>
      <c r="D20" s="1" t="s">
        <v>306</v>
      </c>
      <c r="E20" s="1" t="s">
        <v>306</v>
      </c>
      <c r="F20" s="1" t="s">
        <v>1778</v>
      </c>
      <c r="G20" s="1">
        <v>39565</v>
      </c>
      <c r="H20" s="1">
        <v>55949</v>
      </c>
      <c r="I20" s="1">
        <v>72333</v>
      </c>
      <c r="J20" s="1">
        <v>88716</v>
      </c>
      <c r="K20" s="1">
        <v>105100</v>
      </c>
      <c r="L20" s="1">
        <v>121483</v>
      </c>
      <c r="M20" s="1" t="s">
        <v>1778</v>
      </c>
      <c r="N20" s="1">
        <v>0.71999199301208328</v>
      </c>
      <c r="O20" s="1">
        <v>0.71999948524585944</v>
      </c>
      <c r="P20" s="1">
        <v>0.72000358344448645</v>
      </c>
      <c r="Q20" s="1">
        <v>0.71999805221682078</v>
      </c>
      <c r="R20" s="1">
        <v>0.72000109610062202</v>
      </c>
      <c r="S20" s="1">
        <v>0.71999739223716419</v>
      </c>
      <c r="T20" s="1">
        <v>0</v>
      </c>
      <c r="U20" s="1">
        <v>0</v>
      </c>
      <c r="V20" s="1">
        <v>0</v>
      </c>
      <c r="W20" s="1">
        <v>0</v>
      </c>
      <c r="X20" s="1">
        <v>0</v>
      </c>
      <c r="Y20" s="1">
        <v>0</v>
      </c>
    </row>
    <row r="21" spans="1:25">
      <c r="A21" s="1" t="s">
        <v>314</v>
      </c>
      <c r="B21" s="1" t="s">
        <v>636</v>
      </c>
      <c r="C21" s="1">
        <v>0.47499999999999998</v>
      </c>
      <c r="D21" s="1">
        <v>0.43</v>
      </c>
      <c r="E21" s="1">
        <v>0.4</v>
      </c>
      <c r="F21" s="1" t="s">
        <v>1778</v>
      </c>
      <c r="G21" s="1">
        <v>0</v>
      </c>
      <c r="H21" s="1">
        <v>0</v>
      </c>
      <c r="I21" s="1">
        <v>0</v>
      </c>
      <c r="J21" s="1">
        <v>950</v>
      </c>
      <c r="K21" s="1">
        <v>1050</v>
      </c>
      <c r="L21" s="1">
        <v>1150</v>
      </c>
      <c r="M21" s="1" t="s">
        <v>1778</v>
      </c>
      <c r="N21" s="1">
        <v>0</v>
      </c>
      <c r="O21" s="1">
        <v>0</v>
      </c>
      <c r="P21" s="1">
        <v>0</v>
      </c>
      <c r="Q21" s="1">
        <v>0.42035398230088494</v>
      </c>
      <c r="R21" s="1">
        <v>0.46460176991150443</v>
      </c>
      <c r="S21" s="1">
        <v>0.50884955752212391</v>
      </c>
      <c r="T21" s="1">
        <v>0</v>
      </c>
      <c r="U21" s="1">
        <v>0</v>
      </c>
      <c r="V21" s="1">
        <v>0</v>
      </c>
      <c r="W21" s="1">
        <v>0</v>
      </c>
      <c r="X21" s="1">
        <v>0</v>
      </c>
      <c r="Y21" s="1">
        <v>0</v>
      </c>
    </row>
    <row r="22" spans="1:25">
      <c r="A22" s="1" t="s">
        <v>186</v>
      </c>
      <c r="B22" s="1" t="s">
        <v>287</v>
      </c>
      <c r="C22" s="1">
        <v>0.24</v>
      </c>
      <c r="D22" s="1">
        <v>0.24</v>
      </c>
      <c r="E22" s="1">
        <v>0.32</v>
      </c>
      <c r="F22" s="1" t="s">
        <v>1778</v>
      </c>
      <c r="G22" s="1">
        <v>150000</v>
      </c>
      <c r="H22" s="1">
        <v>150000</v>
      </c>
      <c r="I22" s="1">
        <v>170000</v>
      </c>
      <c r="J22" s="1">
        <v>170000</v>
      </c>
      <c r="K22" s="1">
        <v>190000</v>
      </c>
      <c r="L22" s="1">
        <v>220000</v>
      </c>
      <c r="M22" s="1" t="s">
        <v>1778</v>
      </c>
      <c r="N22" s="1">
        <v>0.375</v>
      </c>
      <c r="O22" s="1">
        <v>0.36585365853658536</v>
      </c>
      <c r="P22" s="1">
        <v>0.40476190476190477</v>
      </c>
      <c r="Q22" s="1">
        <v>0.39534883720930231</v>
      </c>
      <c r="R22" s="1">
        <v>0.43181818181818182</v>
      </c>
      <c r="S22" s="1">
        <v>0.5</v>
      </c>
      <c r="T22" s="1">
        <v>1800</v>
      </c>
      <c r="U22" s="1">
        <v>4.4999999999999997E-3</v>
      </c>
      <c r="V22" s="1">
        <v>1800</v>
      </c>
      <c r="W22" s="1">
        <v>4.3902439024390248E-3</v>
      </c>
      <c r="X22" s="1">
        <v>0</v>
      </c>
      <c r="Y22" s="1">
        <v>0</v>
      </c>
    </row>
    <row r="23" spans="1:25">
      <c r="A23" s="1" t="s">
        <v>167</v>
      </c>
      <c r="B23" s="1" t="s">
        <v>277</v>
      </c>
      <c r="C23" s="1">
        <v>0.29799999999999999</v>
      </c>
      <c r="D23" s="1">
        <v>0.17100000000000001</v>
      </c>
      <c r="E23" s="1">
        <v>0.17100000000000001</v>
      </c>
      <c r="F23" s="1" t="s">
        <v>1778</v>
      </c>
      <c r="G23" s="1">
        <v>4051.0655999999999</v>
      </c>
      <c r="H23" s="1">
        <v>27638.052479999998</v>
      </c>
      <c r="I23" s="1">
        <v>51225.039359999995</v>
      </c>
      <c r="J23" s="1">
        <v>74812.026239999992</v>
      </c>
      <c r="K23" s="1">
        <v>98399.013119999989</v>
      </c>
      <c r="L23" s="1">
        <v>121986</v>
      </c>
      <c r="M23" s="1" t="s">
        <v>1778</v>
      </c>
      <c r="N23" s="1">
        <v>3.320926663715508E-2</v>
      </c>
      <c r="O23" s="1">
        <v>0.22656741330972405</v>
      </c>
      <c r="P23" s="1">
        <v>0.41992555998229303</v>
      </c>
      <c r="Q23" s="1">
        <v>0.61328370665486198</v>
      </c>
      <c r="R23" s="1">
        <v>0.80664185332743088</v>
      </c>
      <c r="S23" s="1">
        <v>1</v>
      </c>
      <c r="T23" s="1">
        <v>0</v>
      </c>
      <c r="U23" s="1">
        <v>0</v>
      </c>
      <c r="V23" s="1">
        <v>0</v>
      </c>
      <c r="W23" s="1">
        <v>0</v>
      </c>
      <c r="X23" s="1">
        <v>0</v>
      </c>
      <c r="Y23" s="1">
        <v>0</v>
      </c>
    </row>
    <row r="24" spans="1:25">
      <c r="A24" s="1" t="s">
        <v>222</v>
      </c>
      <c r="B24" s="1" t="s">
        <v>305</v>
      </c>
      <c r="C24" s="1">
        <v>0.45</v>
      </c>
      <c r="D24" s="1">
        <v>0.4</v>
      </c>
      <c r="E24" s="1">
        <v>0.3</v>
      </c>
      <c r="F24" s="1" t="s">
        <v>1778</v>
      </c>
      <c r="G24" s="1">
        <v>32500</v>
      </c>
      <c r="H24" s="1">
        <v>51000.000000000007</v>
      </c>
      <c r="I24" s="1">
        <v>87500</v>
      </c>
      <c r="J24" s="1">
        <v>120000</v>
      </c>
      <c r="K24" s="1">
        <v>157500</v>
      </c>
      <c r="L24" s="1">
        <v>220000</v>
      </c>
      <c r="M24" s="1" t="s">
        <v>1778</v>
      </c>
      <c r="N24" s="1">
        <v>0.13</v>
      </c>
      <c r="O24" s="1">
        <v>0.17</v>
      </c>
      <c r="P24" s="1">
        <v>0.25</v>
      </c>
      <c r="Q24" s="1">
        <v>0.3</v>
      </c>
      <c r="R24" s="1">
        <v>0.35</v>
      </c>
      <c r="S24" s="1">
        <v>0.44</v>
      </c>
      <c r="T24" s="1">
        <v>0</v>
      </c>
      <c r="U24" s="1">
        <v>0</v>
      </c>
      <c r="V24" s="1">
        <v>0</v>
      </c>
      <c r="W24" s="1">
        <v>0</v>
      </c>
      <c r="X24" s="1">
        <v>0</v>
      </c>
      <c r="Y24" s="1">
        <v>0</v>
      </c>
    </row>
    <row r="25" spans="1:25">
      <c r="A25" s="1" t="s">
        <v>129</v>
      </c>
      <c r="B25" s="1" t="s">
        <v>634</v>
      </c>
      <c r="C25" s="1" t="s">
        <v>634</v>
      </c>
      <c r="D25" s="1" t="s">
        <v>634</v>
      </c>
      <c r="E25" s="1" t="s">
        <v>634</v>
      </c>
      <c r="F25" s="1" t="s">
        <v>634</v>
      </c>
      <c r="G25" s="1" t="s">
        <v>634</v>
      </c>
      <c r="H25" s="1" t="s">
        <v>634</v>
      </c>
      <c r="I25" s="1" t="s">
        <v>634</v>
      </c>
      <c r="J25" s="1" t="s">
        <v>634</v>
      </c>
      <c r="K25" s="1" t="s">
        <v>634</v>
      </c>
      <c r="L25" s="1" t="s">
        <v>634</v>
      </c>
      <c r="M25" s="1" t="s">
        <v>634</v>
      </c>
      <c r="N25" s="1" t="s">
        <v>634</v>
      </c>
      <c r="O25" s="1" t="s">
        <v>634</v>
      </c>
      <c r="P25" s="1" t="s">
        <v>634</v>
      </c>
      <c r="Q25" s="1" t="s">
        <v>634</v>
      </c>
      <c r="R25" s="1" t="s">
        <v>634</v>
      </c>
      <c r="S25" s="1" t="s">
        <v>634</v>
      </c>
      <c r="T25" s="1" t="s">
        <v>634</v>
      </c>
      <c r="U25" s="1" t="s">
        <v>634</v>
      </c>
      <c r="V25" s="1" t="s">
        <v>634</v>
      </c>
      <c r="W25" s="1" t="s">
        <v>634</v>
      </c>
      <c r="X25" s="1" t="s">
        <v>634</v>
      </c>
      <c r="Y25" s="1" t="s">
        <v>634</v>
      </c>
    </row>
    <row r="26" spans="1:25">
      <c r="A26" s="1" t="s">
        <v>315</v>
      </c>
      <c r="B26" s="1" t="s">
        <v>1775</v>
      </c>
      <c r="C26" s="1" t="s">
        <v>634</v>
      </c>
      <c r="D26" s="1" t="s">
        <v>634</v>
      </c>
      <c r="E26" s="1" t="s">
        <v>634</v>
      </c>
      <c r="F26" s="1" t="s">
        <v>634</v>
      </c>
      <c r="G26" s="1" t="s">
        <v>634</v>
      </c>
      <c r="H26" s="1" t="s">
        <v>634</v>
      </c>
      <c r="I26" s="1" t="s">
        <v>634</v>
      </c>
      <c r="J26" s="1" t="s">
        <v>634</v>
      </c>
      <c r="K26" s="1" t="s">
        <v>634</v>
      </c>
      <c r="L26" s="1" t="s">
        <v>634</v>
      </c>
      <c r="M26" s="1" t="s">
        <v>634</v>
      </c>
      <c r="N26" s="1" t="s">
        <v>634</v>
      </c>
      <c r="O26" s="1" t="s">
        <v>634</v>
      </c>
      <c r="P26" s="1" t="s">
        <v>634</v>
      </c>
      <c r="Q26" s="1" t="s">
        <v>634</v>
      </c>
      <c r="R26" s="1" t="s">
        <v>634</v>
      </c>
      <c r="S26" s="1" t="s">
        <v>634</v>
      </c>
      <c r="T26" s="1" t="s">
        <v>634</v>
      </c>
      <c r="U26" s="1" t="s">
        <v>634</v>
      </c>
      <c r="V26" s="1" t="s">
        <v>634</v>
      </c>
      <c r="W26" s="1" t="s">
        <v>634</v>
      </c>
      <c r="X26" s="1" t="s">
        <v>634</v>
      </c>
      <c r="Y26" s="1" t="s">
        <v>634</v>
      </c>
    </row>
    <row r="27" spans="1:25">
      <c r="A27" s="1" t="s">
        <v>316</v>
      </c>
      <c r="B27" s="1" t="s">
        <v>637</v>
      </c>
      <c r="C27" s="1">
        <v>0.45800000000000002</v>
      </c>
      <c r="D27" s="1">
        <v>0.45800000000000002</v>
      </c>
      <c r="E27" s="1">
        <v>0.24099999999999999</v>
      </c>
      <c r="F27" s="1" t="s">
        <v>1778</v>
      </c>
      <c r="G27" s="1">
        <v>0</v>
      </c>
      <c r="H27" s="1">
        <v>0</v>
      </c>
      <c r="I27" s="1">
        <v>0</v>
      </c>
      <c r="J27" s="1">
        <v>1.56</v>
      </c>
      <c r="K27" s="1">
        <v>3.12</v>
      </c>
      <c r="L27" s="1">
        <v>4.9400000000000004</v>
      </c>
      <c r="M27" s="1" t="s">
        <v>1778</v>
      </c>
      <c r="N27" s="1">
        <v>0</v>
      </c>
      <c r="O27" s="1">
        <v>0</v>
      </c>
      <c r="P27" s="1">
        <v>0</v>
      </c>
      <c r="Q27" s="1">
        <v>0.12000000000000001</v>
      </c>
      <c r="R27" s="1">
        <v>0.24000000000000002</v>
      </c>
      <c r="S27" s="1">
        <v>0.38</v>
      </c>
      <c r="T27" s="1">
        <v>0</v>
      </c>
      <c r="U27" s="1">
        <v>0</v>
      </c>
      <c r="V27" s="1">
        <v>0</v>
      </c>
      <c r="W27" s="1">
        <v>0</v>
      </c>
      <c r="X27" s="1">
        <v>0</v>
      </c>
      <c r="Y27" s="1">
        <v>0</v>
      </c>
    </row>
    <row r="28" spans="1:25">
      <c r="A28" s="1" t="s">
        <v>100</v>
      </c>
      <c r="B28" s="1" t="s">
        <v>245</v>
      </c>
      <c r="C28" s="1">
        <v>0.15</v>
      </c>
      <c r="D28" s="1">
        <v>0.15</v>
      </c>
      <c r="E28" s="1">
        <v>0.15</v>
      </c>
      <c r="F28" s="1" t="s">
        <v>1778</v>
      </c>
      <c r="G28" s="1">
        <v>10060</v>
      </c>
      <c r="H28" s="1">
        <v>10060</v>
      </c>
      <c r="I28" s="1">
        <v>10060</v>
      </c>
      <c r="J28" s="1">
        <v>10060</v>
      </c>
      <c r="K28" s="1">
        <v>10060</v>
      </c>
      <c r="L28" s="1">
        <v>10060</v>
      </c>
      <c r="M28" s="1" t="s">
        <v>1778</v>
      </c>
      <c r="N28" s="1">
        <v>0.68203389830508476</v>
      </c>
      <c r="O28" s="1">
        <v>0.68203389830508476</v>
      </c>
      <c r="P28" s="1">
        <v>0.68203389830508476</v>
      </c>
      <c r="Q28" s="1">
        <v>0.68203389830508476</v>
      </c>
      <c r="R28" s="1">
        <v>0.68203389830508476</v>
      </c>
      <c r="S28" s="1">
        <v>0.68203389830508476</v>
      </c>
      <c r="T28" s="1">
        <v>1250</v>
      </c>
      <c r="U28" s="1">
        <v>8.4745762711864403E-2</v>
      </c>
      <c r="V28" s="1">
        <v>3000</v>
      </c>
      <c r="W28" s="1">
        <v>0.20338983050847459</v>
      </c>
      <c r="X28" s="1">
        <v>3000</v>
      </c>
      <c r="Y28" s="1">
        <v>0.20338983050847459</v>
      </c>
    </row>
    <row r="29" spans="1:25">
      <c r="A29" s="1" t="s">
        <v>173</v>
      </c>
      <c r="B29" s="1" t="s">
        <v>280</v>
      </c>
      <c r="C29" s="1" t="s">
        <v>307</v>
      </c>
      <c r="D29" s="1" t="s">
        <v>307</v>
      </c>
      <c r="E29" s="1" t="s">
        <v>307</v>
      </c>
      <c r="F29" s="1" t="s">
        <v>1778</v>
      </c>
      <c r="G29" s="1">
        <v>99700.717454983504</v>
      </c>
      <c r="H29" s="1">
        <v>99700.717454983504</v>
      </c>
      <c r="I29" s="1">
        <v>99700.717454983504</v>
      </c>
      <c r="J29" s="1">
        <v>99700.717454983504</v>
      </c>
      <c r="K29" s="1">
        <v>99700.717454983504</v>
      </c>
      <c r="L29" s="1">
        <v>99700.717454983504</v>
      </c>
      <c r="M29" s="1" t="s">
        <v>1778</v>
      </c>
      <c r="N29" s="1">
        <v>0.46801380751429822</v>
      </c>
      <c r="O29" s="1">
        <v>0.46801380751429822</v>
      </c>
      <c r="P29" s="1">
        <v>0.46801380751429822</v>
      </c>
      <c r="Q29" s="1">
        <v>0.46801380751429822</v>
      </c>
      <c r="R29" s="1">
        <v>0.46801380751429822</v>
      </c>
      <c r="S29" s="1">
        <v>0.46801380751429822</v>
      </c>
      <c r="T29" s="1">
        <v>100999.08353335093</v>
      </c>
      <c r="U29" s="1">
        <v>0.47410858062521904</v>
      </c>
      <c r="V29" s="1">
        <v>100999</v>
      </c>
      <c r="W29" s="1">
        <v>0.47410818850405256</v>
      </c>
      <c r="X29" s="1">
        <v>100999</v>
      </c>
      <c r="Y29" s="1">
        <v>0.47410818850405256</v>
      </c>
    </row>
    <row r="30" spans="1:25">
      <c r="A30" s="1" t="s">
        <v>158</v>
      </c>
      <c r="B30" s="1" t="s">
        <v>271</v>
      </c>
      <c r="C30" s="1">
        <v>0.42299999999999999</v>
      </c>
      <c r="D30" s="1">
        <v>0.41499999999999998</v>
      </c>
      <c r="E30" s="1" t="s">
        <v>306</v>
      </c>
      <c r="F30" s="1" t="s">
        <v>1778</v>
      </c>
      <c r="G30" s="1">
        <v>2604.9292473990004</v>
      </c>
      <c r="H30" s="1">
        <v>3202.530662978771</v>
      </c>
      <c r="I30" s="1">
        <v>3893.6030692005065</v>
      </c>
      <c r="J30" s="1">
        <v>4588.8893315577407</v>
      </c>
      <c r="K30" s="1">
        <v>5384.2968156944162</v>
      </c>
      <c r="L30" s="1">
        <v>6169.5067679831855</v>
      </c>
      <c r="M30" s="1" t="s">
        <v>1778</v>
      </c>
      <c r="N30" s="1">
        <v>0.34</v>
      </c>
      <c r="O30" s="1">
        <v>0.38</v>
      </c>
      <c r="P30" s="1">
        <v>0.42</v>
      </c>
      <c r="Q30" s="1">
        <v>0.45</v>
      </c>
      <c r="R30" s="1">
        <v>0.48000000000000004</v>
      </c>
      <c r="S30" s="1">
        <v>0.5</v>
      </c>
      <c r="T30" s="1">
        <v>3.064622643998824</v>
      </c>
      <c r="U30" s="1">
        <v>4.0000000000000002E-4</v>
      </c>
      <c r="V30" s="1">
        <v>3.064622643998824</v>
      </c>
      <c r="W30" s="1">
        <v>3.6363636363636361E-4</v>
      </c>
      <c r="X30" s="1" t="s">
        <v>828</v>
      </c>
      <c r="Y30" s="1">
        <v>0</v>
      </c>
    </row>
    <row r="31" spans="1:25">
      <c r="A31" s="1" t="s">
        <v>79</v>
      </c>
      <c r="B31" s="1" t="s">
        <v>634</v>
      </c>
      <c r="C31" s="1" t="s">
        <v>634</v>
      </c>
      <c r="D31" s="1" t="s">
        <v>634</v>
      </c>
      <c r="E31" s="1" t="s">
        <v>634</v>
      </c>
      <c r="F31" s="1" t="s">
        <v>634</v>
      </c>
      <c r="G31" s="1" t="s">
        <v>634</v>
      </c>
      <c r="H31" s="1" t="s">
        <v>634</v>
      </c>
      <c r="I31" s="1" t="s">
        <v>634</v>
      </c>
      <c r="J31" s="1" t="s">
        <v>634</v>
      </c>
      <c r="K31" s="1" t="s">
        <v>634</v>
      </c>
      <c r="L31" s="1" t="s">
        <v>634</v>
      </c>
      <c r="M31" s="1" t="s">
        <v>634</v>
      </c>
      <c r="N31" s="1" t="s">
        <v>634</v>
      </c>
      <c r="O31" s="1" t="s">
        <v>634</v>
      </c>
      <c r="P31" s="1" t="s">
        <v>634</v>
      </c>
      <c r="Q31" s="1" t="s">
        <v>634</v>
      </c>
      <c r="R31" s="1" t="s">
        <v>634</v>
      </c>
      <c r="S31" s="1" t="s">
        <v>634</v>
      </c>
      <c r="T31" s="1" t="s">
        <v>634</v>
      </c>
      <c r="U31" s="1" t="s">
        <v>634</v>
      </c>
      <c r="V31" s="1" t="s">
        <v>634</v>
      </c>
      <c r="W31" s="1" t="s">
        <v>634</v>
      </c>
      <c r="X31" s="1" t="s">
        <v>634</v>
      </c>
      <c r="Y31" s="1" t="s">
        <v>634</v>
      </c>
    </row>
    <row r="32" spans="1:25">
      <c r="A32" s="1" t="s">
        <v>201</v>
      </c>
      <c r="B32" s="1" t="s">
        <v>634</v>
      </c>
      <c r="C32" s="1" t="s">
        <v>634</v>
      </c>
      <c r="D32" s="1" t="s">
        <v>634</v>
      </c>
      <c r="E32" s="1" t="s">
        <v>634</v>
      </c>
      <c r="F32" s="1" t="s">
        <v>634</v>
      </c>
      <c r="G32" s="1" t="s">
        <v>634</v>
      </c>
      <c r="H32" s="1" t="s">
        <v>634</v>
      </c>
      <c r="I32" s="1" t="s">
        <v>634</v>
      </c>
      <c r="J32" s="1" t="s">
        <v>634</v>
      </c>
      <c r="K32" s="1" t="s">
        <v>634</v>
      </c>
      <c r="L32" s="1" t="s">
        <v>634</v>
      </c>
      <c r="M32" s="1" t="s">
        <v>634</v>
      </c>
      <c r="N32" s="1" t="s">
        <v>634</v>
      </c>
      <c r="O32" s="1" t="s">
        <v>634</v>
      </c>
      <c r="P32" s="1" t="s">
        <v>634</v>
      </c>
      <c r="Q32" s="1" t="s">
        <v>634</v>
      </c>
      <c r="R32" s="1" t="s">
        <v>634</v>
      </c>
      <c r="S32" s="1" t="s">
        <v>634</v>
      </c>
      <c r="T32" s="1" t="s">
        <v>634</v>
      </c>
      <c r="U32" s="1" t="s">
        <v>634</v>
      </c>
      <c r="V32" s="1" t="s">
        <v>634</v>
      </c>
      <c r="W32" s="1" t="s">
        <v>634</v>
      </c>
      <c r="X32" s="1" t="s">
        <v>634</v>
      </c>
      <c r="Y32" s="1" t="s">
        <v>634</v>
      </c>
    </row>
    <row r="33" spans="1:25">
      <c r="A33" s="1" t="s">
        <v>924</v>
      </c>
      <c r="B33" s="1" t="s">
        <v>634</v>
      </c>
      <c r="C33" s="1" t="s">
        <v>634</v>
      </c>
      <c r="D33" s="1" t="s">
        <v>634</v>
      </c>
      <c r="E33" s="1" t="s">
        <v>634</v>
      </c>
      <c r="F33" s="1" t="s">
        <v>634</v>
      </c>
      <c r="G33" s="1" t="s">
        <v>634</v>
      </c>
      <c r="H33" s="1" t="s">
        <v>634</v>
      </c>
      <c r="I33" s="1" t="s">
        <v>634</v>
      </c>
      <c r="J33" s="1" t="s">
        <v>634</v>
      </c>
      <c r="K33" s="1" t="s">
        <v>634</v>
      </c>
      <c r="L33" s="1" t="s">
        <v>634</v>
      </c>
      <c r="M33" s="1" t="s">
        <v>634</v>
      </c>
      <c r="N33" s="1" t="s">
        <v>634</v>
      </c>
      <c r="O33" s="1" t="s">
        <v>634</v>
      </c>
      <c r="P33" s="1" t="s">
        <v>634</v>
      </c>
      <c r="Q33" s="1" t="s">
        <v>634</v>
      </c>
      <c r="R33" s="1" t="s">
        <v>634</v>
      </c>
      <c r="S33" s="1" t="s">
        <v>634</v>
      </c>
      <c r="T33" s="1" t="s">
        <v>634</v>
      </c>
      <c r="U33" s="1" t="s">
        <v>634</v>
      </c>
      <c r="V33" s="1" t="s">
        <v>634</v>
      </c>
      <c r="W33" s="1" t="s">
        <v>634</v>
      </c>
      <c r="X33" s="1" t="s">
        <v>634</v>
      </c>
      <c r="Y33" s="1" t="s">
        <v>634</v>
      </c>
    </row>
    <row r="34" spans="1:25">
      <c r="A34" s="1" t="s">
        <v>147</v>
      </c>
      <c r="B34" s="1" t="s">
        <v>266</v>
      </c>
      <c r="C34" s="1">
        <v>0.4</v>
      </c>
      <c r="D34" s="1">
        <v>0.38</v>
      </c>
      <c r="E34" s="1">
        <v>0.38</v>
      </c>
      <c r="F34" s="1" t="s">
        <v>1778</v>
      </c>
      <c r="G34" s="1">
        <v>7649</v>
      </c>
      <c r="H34" s="1">
        <v>8507</v>
      </c>
      <c r="I34" s="1">
        <v>9411</v>
      </c>
      <c r="J34" s="1">
        <v>10359</v>
      </c>
      <c r="K34" s="1">
        <v>11352</v>
      </c>
      <c r="L34" s="1">
        <v>12405</v>
      </c>
      <c r="M34" s="1" t="s">
        <v>1778</v>
      </c>
      <c r="N34" s="1">
        <v>0.38171625261344821</v>
      </c>
      <c r="O34" s="1">
        <v>0.40523694945646299</v>
      </c>
      <c r="P34" s="1">
        <v>0.42880833936944518</v>
      </c>
      <c r="Q34" s="1">
        <v>0.45233675359130238</v>
      </c>
      <c r="R34" s="1">
        <v>0.47586926862609574</v>
      </c>
      <c r="S34" s="1">
        <v>0.50001001833857772</v>
      </c>
      <c r="T34" s="1">
        <v>0</v>
      </c>
      <c r="U34" s="1">
        <v>0</v>
      </c>
      <c r="V34" s="1">
        <v>0</v>
      </c>
      <c r="W34" s="1">
        <v>0</v>
      </c>
      <c r="X34" s="1">
        <v>0</v>
      </c>
      <c r="Y34" s="1">
        <v>0</v>
      </c>
    </row>
    <row r="35" spans="1:25">
      <c r="A35" s="1" t="s">
        <v>165</v>
      </c>
      <c r="B35" s="1" t="s">
        <v>1062</v>
      </c>
      <c r="C35" s="1">
        <v>0.35399999999999998</v>
      </c>
      <c r="D35" s="1" t="s">
        <v>306</v>
      </c>
      <c r="E35" s="1" t="s">
        <v>306</v>
      </c>
      <c r="F35" s="1" t="s">
        <v>1778</v>
      </c>
      <c r="G35" s="1">
        <v>0</v>
      </c>
      <c r="H35" s="1">
        <v>0</v>
      </c>
      <c r="I35" s="1">
        <v>0</v>
      </c>
      <c r="J35" s="1">
        <v>0</v>
      </c>
      <c r="K35" s="1">
        <v>0</v>
      </c>
      <c r="L35" s="1">
        <v>0</v>
      </c>
      <c r="M35" s="1" t="s">
        <v>1778</v>
      </c>
      <c r="N35" s="1">
        <v>0</v>
      </c>
      <c r="O35" s="1">
        <v>0</v>
      </c>
      <c r="P35" s="1">
        <v>0</v>
      </c>
      <c r="Q35" s="1">
        <v>0</v>
      </c>
      <c r="R35" s="1">
        <v>0</v>
      </c>
      <c r="S35" s="1">
        <v>0</v>
      </c>
      <c r="T35" s="1">
        <v>0</v>
      </c>
      <c r="U35" s="1">
        <v>0</v>
      </c>
      <c r="V35" s="1">
        <v>0</v>
      </c>
      <c r="W35" s="1">
        <v>0</v>
      </c>
      <c r="X35" s="1">
        <v>0</v>
      </c>
      <c r="Y35" s="1">
        <v>0</v>
      </c>
    </row>
    <row r="36" spans="1:25">
      <c r="A36" s="1" t="s">
        <v>317</v>
      </c>
      <c r="B36" s="1" t="s">
        <v>638</v>
      </c>
      <c r="C36" s="1" t="s">
        <v>634</v>
      </c>
      <c r="D36" s="1" t="s">
        <v>634</v>
      </c>
      <c r="E36" s="1" t="s">
        <v>634</v>
      </c>
      <c r="F36" s="1" t="s">
        <v>634</v>
      </c>
      <c r="G36" s="1" t="s">
        <v>634</v>
      </c>
      <c r="H36" s="1" t="s">
        <v>634</v>
      </c>
      <c r="I36" s="1" t="s">
        <v>634</v>
      </c>
      <c r="J36" s="1" t="s">
        <v>634</v>
      </c>
      <c r="K36" s="1" t="s">
        <v>634</v>
      </c>
      <c r="L36" s="1" t="s">
        <v>634</v>
      </c>
      <c r="M36" s="1" t="s">
        <v>634</v>
      </c>
      <c r="N36" s="1" t="s">
        <v>634</v>
      </c>
      <c r="O36" s="1" t="s">
        <v>634</v>
      </c>
      <c r="P36" s="1" t="s">
        <v>634</v>
      </c>
      <c r="Q36" s="1" t="s">
        <v>634</v>
      </c>
      <c r="R36" s="1" t="s">
        <v>634</v>
      </c>
      <c r="S36" s="1" t="s">
        <v>634</v>
      </c>
      <c r="T36" s="1" t="s">
        <v>634</v>
      </c>
      <c r="U36" s="1" t="s">
        <v>634</v>
      </c>
      <c r="V36" s="1" t="s">
        <v>634</v>
      </c>
      <c r="W36" s="1" t="s">
        <v>634</v>
      </c>
      <c r="X36" s="1" t="s">
        <v>634</v>
      </c>
      <c r="Y36" s="1" t="s">
        <v>634</v>
      </c>
    </row>
    <row r="37" spans="1:25">
      <c r="A37" s="1" t="s">
        <v>318</v>
      </c>
      <c r="B37" s="1" t="s">
        <v>639</v>
      </c>
      <c r="C37" s="1" t="s">
        <v>634</v>
      </c>
      <c r="D37" s="1" t="s">
        <v>634</v>
      </c>
      <c r="E37" s="1" t="s">
        <v>634</v>
      </c>
      <c r="F37" s="1" t="s">
        <v>634</v>
      </c>
      <c r="G37" s="1" t="s">
        <v>634</v>
      </c>
      <c r="H37" s="1" t="s">
        <v>634</v>
      </c>
      <c r="I37" s="1" t="s">
        <v>634</v>
      </c>
      <c r="J37" s="1" t="s">
        <v>634</v>
      </c>
      <c r="K37" s="1" t="s">
        <v>634</v>
      </c>
      <c r="L37" s="1" t="s">
        <v>634</v>
      </c>
      <c r="M37" s="1" t="s">
        <v>634</v>
      </c>
      <c r="N37" s="1" t="s">
        <v>634</v>
      </c>
      <c r="O37" s="1" t="s">
        <v>634</v>
      </c>
      <c r="P37" s="1" t="s">
        <v>634</v>
      </c>
      <c r="Q37" s="1" t="s">
        <v>634</v>
      </c>
      <c r="R37" s="1" t="s">
        <v>634</v>
      </c>
      <c r="S37" s="1" t="s">
        <v>634</v>
      </c>
      <c r="T37" s="1" t="s">
        <v>634</v>
      </c>
      <c r="U37" s="1" t="s">
        <v>634</v>
      </c>
      <c r="V37" s="1" t="s">
        <v>634</v>
      </c>
      <c r="W37" s="1" t="s">
        <v>634</v>
      </c>
      <c r="X37" s="1" t="s">
        <v>634</v>
      </c>
      <c r="Y37" s="1" t="s">
        <v>634</v>
      </c>
    </row>
    <row r="38" spans="1:25">
      <c r="A38" s="1" t="s">
        <v>155</v>
      </c>
      <c r="B38" s="1" t="s">
        <v>1375</v>
      </c>
      <c r="C38" s="1">
        <v>0.43</v>
      </c>
      <c r="D38" s="1">
        <v>0.41</v>
      </c>
      <c r="E38" s="1">
        <v>0.3</v>
      </c>
      <c r="F38" s="1" t="s">
        <v>1778</v>
      </c>
      <c r="G38" s="1">
        <v>60000</v>
      </c>
      <c r="H38" s="1">
        <v>60000</v>
      </c>
      <c r="I38" s="1">
        <v>60000</v>
      </c>
      <c r="J38" s="1">
        <v>60000</v>
      </c>
      <c r="K38" s="1">
        <v>60000</v>
      </c>
      <c r="L38" s="1">
        <v>60000</v>
      </c>
      <c r="M38" s="1" t="s">
        <v>1778</v>
      </c>
      <c r="N38" s="1">
        <v>0.4</v>
      </c>
      <c r="O38" s="1">
        <v>0.4</v>
      </c>
      <c r="P38" s="1">
        <v>0.4</v>
      </c>
      <c r="Q38" s="1">
        <v>0.4</v>
      </c>
      <c r="R38" s="1">
        <v>0.4</v>
      </c>
      <c r="S38" s="1">
        <v>0.4</v>
      </c>
      <c r="T38" s="1">
        <v>0</v>
      </c>
      <c r="U38" s="1">
        <v>0</v>
      </c>
      <c r="V38" s="1">
        <v>0</v>
      </c>
      <c r="W38" s="1">
        <v>0</v>
      </c>
      <c r="X38" s="1">
        <v>50000</v>
      </c>
      <c r="Y38" s="1">
        <v>0.33333333333333331</v>
      </c>
    </row>
    <row r="39" spans="1:25">
      <c r="A39" s="1" t="s">
        <v>319</v>
      </c>
      <c r="B39" s="1" t="s">
        <v>640</v>
      </c>
      <c r="C39" s="1" t="s">
        <v>634</v>
      </c>
      <c r="D39" s="1" t="s">
        <v>634</v>
      </c>
      <c r="E39" s="1" t="s">
        <v>634</v>
      </c>
      <c r="F39" s="1" t="s">
        <v>634</v>
      </c>
      <c r="G39" s="1" t="s">
        <v>634</v>
      </c>
      <c r="H39" s="1" t="s">
        <v>634</v>
      </c>
      <c r="I39" s="1" t="s">
        <v>634</v>
      </c>
      <c r="J39" s="1" t="s">
        <v>634</v>
      </c>
      <c r="K39" s="1" t="s">
        <v>634</v>
      </c>
      <c r="L39" s="1" t="s">
        <v>634</v>
      </c>
      <c r="M39" s="1" t="s">
        <v>634</v>
      </c>
      <c r="N39" s="1" t="s">
        <v>634</v>
      </c>
      <c r="O39" s="1" t="s">
        <v>634</v>
      </c>
      <c r="P39" s="1" t="s">
        <v>634</v>
      </c>
      <c r="Q39" s="1" t="s">
        <v>634</v>
      </c>
      <c r="R39" s="1" t="s">
        <v>634</v>
      </c>
      <c r="S39" s="1" t="s">
        <v>634</v>
      </c>
      <c r="T39" s="1" t="s">
        <v>634</v>
      </c>
      <c r="U39" s="1" t="s">
        <v>634</v>
      </c>
      <c r="V39" s="1" t="s">
        <v>634</v>
      </c>
      <c r="W39" s="1" t="s">
        <v>634</v>
      </c>
      <c r="X39" s="1" t="s">
        <v>634</v>
      </c>
      <c r="Y39" s="1" t="s">
        <v>634</v>
      </c>
    </row>
    <row r="40" spans="1:25">
      <c r="A40" s="1" t="s">
        <v>86</v>
      </c>
      <c r="B40" s="1" t="s">
        <v>634</v>
      </c>
      <c r="C40" s="1" t="s">
        <v>634</v>
      </c>
      <c r="D40" s="1" t="s">
        <v>634</v>
      </c>
      <c r="E40" s="1" t="s">
        <v>634</v>
      </c>
      <c r="F40" s="1" t="s">
        <v>634</v>
      </c>
      <c r="G40" s="1" t="s">
        <v>634</v>
      </c>
      <c r="H40" s="1" t="s">
        <v>634</v>
      </c>
      <c r="I40" s="1" t="s">
        <v>634</v>
      </c>
      <c r="J40" s="1" t="s">
        <v>634</v>
      </c>
      <c r="K40" s="1" t="s">
        <v>634</v>
      </c>
      <c r="L40" s="1" t="s">
        <v>634</v>
      </c>
      <c r="M40" s="1" t="s">
        <v>634</v>
      </c>
      <c r="N40" s="1" t="s">
        <v>634</v>
      </c>
      <c r="O40" s="1" t="s">
        <v>634</v>
      </c>
      <c r="P40" s="1" t="s">
        <v>634</v>
      </c>
      <c r="Q40" s="1" t="s">
        <v>634</v>
      </c>
      <c r="R40" s="1" t="s">
        <v>634</v>
      </c>
      <c r="S40" s="1" t="s">
        <v>634</v>
      </c>
      <c r="T40" s="1" t="s">
        <v>634</v>
      </c>
      <c r="U40" s="1" t="s">
        <v>634</v>
      </c>
      <c r="V40" s="1" t="s">
        <v>634</v>
      </c>
      <c r="W40" s="1" t="s">
        <v>634</v>
      </c>
      <c r="X40" s="1" t="s">
        <v>634</v>
      </c>
      <c r="Y40" s="1" t="s">
        <v>634</v>
      </c>
    </row>
    <row r="41" spans="1:25">
      <c r="A41" s="1" t="s">
        <v>925</v>
      </c>
      <c r="B41" s="1" t="s">
        <v>634</v>
      </c>
      <c r="C41" s="1" t="s">
        <v>634</v>
      </c>
      <c r="D41" s="1" t="s">
        <v>634</v>
      </c>
      <c r="E41" s="1" t="s">
        <v>634</v>
      </c>
      <c r="F41" s="1" t="s">
        <v>634</v>
      </c>
      <c r="G41" s="1" t="s">
        <v>634</v>
      </c>
      <c r="H41" s="1" t="s">
        <v>634</v>
      </c>
      <c r="I41" s="1" t="s">
        <v>634</v>
      </c>
      <c r="J41" s="1" t="s">
        <v>634</v>
      </c>
      <c r="K41" s="1" t="s">
        <v>634</v>
      </c>
      <c r="L41" s="1" t="s">
        <v>634</v>
      </c>
      <c r="M41" s="1" t="s">
        <v>634</v>
      </c>
      <c r="N41" s="1" t="s">
        <v>634</v>
      </c>
      <c r="O41" s="1" t="s">
        <v>634</v>
      </c>
      <c r="P41" s="1" t="s">
        <v>634</v>
      </c>
      <c r="Q41" s="1" t="s">
        <v>634</v>
      </c>
      <c r="R41" s="1" t="s">
        <v>634</v>
      </c>
      <c r="S41" s="1" t="s">
        <v>634</v>
      </c>
      <c r="T41" s="1" t="s">
        <v>634</v>
      </c>
      <c r="U41" s="1" t="s">
        <v>634</v>
      </c>
      <c r="V41" s="1" t="s">
        <v>634</v>
      </c>
      <c r="W41" s="1" t="s">
        <v>634</v>
      </c>
      <c r="X41" s="1" t="s">
        <v>634</v>
      </c>
      <c r="Y41" s="1" t="s">
        <v>634</v>
      </c>
    </row>
    <row r="42" spans="1:25">
      <c r="A42" s="1" t="s">
        <v>320</v>
      </c>
      <c r="B42" s="1" t="s">
        <v>641</v>
      </c>
      <c r="C42" s="1" t="s">
        <v>634</v>
      </c>
      <c r="D42" s="1" t="s">
        <v>634</v>
      </c>
      <c r="E42" s="1" t="s">
        <v>634</v>
      </c>
      <c r="F42" s="1" t="s">
        <v>634</v>
      </c>
      <c r="G42" s="1" t="s">
        <v>634</v>
      </c>
      <c r="H42" s="1" t="s">
        <v>634</v>
      </c>
      <c r="I42" s="1" t="s">
        <v>634</v>
      </c>
      <c r="J42" s="1" t="s">
        <v>634</v>
      </c>
      <c r="K42" s="1" t="s">
        <v>634</v>
      </c>
      <c r="L42" s="1" t="s">
        <v>634</v>
      </c>
      <c r="M42" s="1" t="s">
        <v>634</v>
      </c>
      <c r="N42" s="1" t="s">
        <v>634</v>
      </c>
      <c r="O42" s="1" t="s">
        <v>634</v>
      </c>
      <c r="P42" s="1" t="s">
        <v>634</v>
      </c>
      <c r="Q42" s="1" t="s">
        <v>634</v>
      </c>
      <c r="R42" s="1" t="s">
        <v>634</v>
      </c>
      <c r="S42" s="1" t="s">
        <v>634</v>
      </c>
      <c r="T42" s="1" t="s">
        <v>634</v>
      </c>
      <c r="U42" s="1" t="s">
        <v>634</v>
      </c>
      <c r="V42" s="1" t="s">
        <v>634</v>
      </c>
      <c r="W42" s="1" t="s">
        <v>634</v>
      </c>
      <c r="X42" s="1" t="s">
        <v>634</v>
      </c>
      <c r="Y42" s="1" t="s">
        <v>634</v>
      </c>
    </row>
    <row r="43" spans="1:25">
      <c r="A43" s="1" t="s">
        <v>321</v>
      </c>
      <c r="B43" s="1" t="s">
        <v>1376</v>
      </c>
      <c r="C43" s="1">
        <v>0.53100000000000003</v>
      </c>
      <c r="D43" s="1">
        <v>0.53100000000000003</v>
      </c>
      <c r="E43" s="1">
        <v>0.53100000000000003</v>
      </c>
      <c r="F43" s="1" t="s">
        <v>1778</v>
      </c>
      <c r="G43" s="1">
        <v>222</v>
      </c>
      <c r="H43" s="1">
        <v>533</v>
      </c>
      <c r="I43" s="1">
        <v>1279</v>
      </c>
      <c r="J43" s="1">
        <v>2303</v>
      </c>
      <c r="K43" s="1">
        <v>3685</v>
      </c>
      <c r="L43" s="1">
        <v>5528</v>
      </c>
      <c r="M43" s="1" t="s">
        <v>1778</v>
      </c>
      <c r="N43" s="1">
        <v>4.9966239027683997E-2</v>
      </c>
      <c r="O43" s="1">
        <v>9.9962490622655664E-2</v>
      </c>
      <c r="P43" s="1">
        <v>0.19990622069396685</v>
      </c>
      <c r="Q43" s="1">
        <v>0.29994790309976554</v>
      </c>
      <c r="R43" s="1">
        <v>0.39997829154455661</v>
      </c>
      <c r="S43" s="1">
        <v>0.5</v>
      </c>
      <c r="T43" s="1">
        <v>0</v>
      </c>
      <c r="U43" s="1">
        <v>0</v>
      </c>
      <c r="V43" s="1">
        <v>0</v>
      </c>
      <c r="W43" s="1">
        <v>0</v>
      </c>
      <c r="X43" s="1">
        <v>0</v>
      </c>
      <c r="Y43" s="1">
        <v>0</v>
      </c>
    </row>
    <row r="44" spans="1:25">
      <c r="A44" s="1" t="s">
        <v>322</v>
      </c>
      <c r="B44" s="1" t="s">
        <v>1635</v>
      </c>
      <c r="C44" s="1" t="s">
        <v>634</v>
      </c>
      <c r="D44" s="1" t="s">
        <v>634</v>
      </c>
      <c r="E44" s="1" t="s">
        <v>634</v>
      </c>
      <c r="F44" s="1" t="s">
        <v>634</v>
      </c>
      <c r="G44" s="1" t="s">
        <v>634</v>
      </c>
      <c r="H44" s="1" t="s">
        <v>634</v>
      </c>
      <c r="I44" s="1" t="s">
        <v>634</v>
      </c>
      <c r="J44" s="1" t="s">
        <v>634</v>
      </c>
      <c r="K44" s="1" t="s">
        <v>634</v>
      </c>
      <c r="L44" s="1" t="s">
        <v>634</v>
      </c>
      <c r="M44" s="1" t="s">
        <v>634</v>
      </c>
      <c r="N44" s="1" t="s">
        <v>634</v>
      </c>
      <c r="O44" s="1" t="s">
        <v>634</v>
      </c>
      <c r="P44" s="1" t="s">
        <v>634</v>
      </c>
      <c r="Q44" s="1" t="s">
        <v>634</v>
      </c>
      <c r="R44" s="1" t="s">
        <v>634</v>
      </c>
      <c r="S44" s="1" t="s">
        <v>634</v>
      </c>
      <c r="T44" s="1" t="s">
        <v>634</v>
      </c>
      <c r="U44" s="1" t="s">
        <v>634</v>
      </c>
      <c r="V44" s="1" t="s">
        <v>634</v>
      </c>
      <c r="W44" s="1" t="s">
        <v>634</v>
      </c>
      <c r="X44" s="1" t="s">
        <v>634</v>
      </c>
      <c r="Y44" s="1" t="s">
        <v>634</v>
      </c>
    </row>
    <row r="45" spans="1:25">
      <c r="A45" s="1" t="s">
        <v>323</v>
      </c>
      <c r="B45" s="1" t="s">
        <v>642</v>
      </c>
      <c r="C45" s="1" t="s">
        <v>634</v>
      </c>
      <c r="D45" s="1" t="s">
        <v>634</v>
      </c>
      <c r="E45" s="1" t="s">
        <v>634</v>
      </c>
      <c r="F45" s="1" t="s">
        <v>634</v>
      </c>
      <c r="G45" s="1" t="s">
        <v>634</v>
      </c>
      <c r="H45" s="1" t="s">
        <v>634</v>
      </c>
      <c r="I45" s="1" t="s">
        <v>634</v>
      </c>
      <c r="J45" s="1" t="s">
        <v>634</v>
      </c>
      <c r="K45" s="1" t="s">
        <v>634</v>
      </c>
      <c r="L45" s="1" t="s">
        <v>634</v>
      </c>
      <c r="M45" s="1" t="s">
        <v>634</v>
      </c>
      <c r="N45" s="1" t="s">
        <v>634</v>
      </c>
      <c r="O45" s="1" t="s">
        <v>634</v>
      </c>
      <c r="P45" s="1" t="s">
        <v>634</v>
      </c>
      <c r="Q45" s="1" t="s">
        <v>634</v>
      </c>
      <c r="R45" s="1" t="s">
        <v>634</v>
      </c>
      <c r="S45" s="1" t="s">
        <v>634</v>
      </c>
      <c r="T45" s="1" t="s">
        <v>634</v>
      </c>
      <c r="U45" s="1" t="s">
        <v>634</v>
      </c>
      <c r="V45" s="1" t="s">
        <v>634</v>
      </c>
      <c r="W45" s="1" t="s">
        <v>634</v>
      </c>
      <c r="X45" s="1" t="s">
        <v>634</v>
      </c>
      <c r="Y45" s="1" t="s">
        <v>634</v>
      </c>
    </row>
    <row r="46" spans="1:25">
      <c r="A46" s="1" t="s">
        <v>80</v>
      </c>
      <c r="B46" s="1" t="s">
        <v>231</v>
      </c>
      <c r="C46" s="1" t="s">
        <v>2023</v>
      </c>
      <c r="D46" s="1" t="s">
        <v>2023</v>
      </c>
      <c r="E46" s="1" t="s">
        <v>2023</v>
      </c>
      <c r="F46" s="1" t="s">
        <v>1778</v>
      </c>
      <c r="G46" s="1">
        <v>600</v>
      </c>
      <c r="H46" s="1">
        <v>1260</v>
      </c>
      <c r="I46" s="1">
        <v>2640</v>
      </c>
      <c r="J46" s="1">
        <v>4140</v>
      </c>
      <c r="K46" s="1">
        <v>5040</v>
      </c>
      <c r="L46" s="1">
        <v>6000</v>
      </c>
      <c r="M46" s="1" t="s">
        <v>1778</v>
      </c>
      <c r="N46" s="1">
        <v>0.05</v>
      </c>
      <c r="O46" s="1">
        <v>0.1</v>
      </c>
      <c r="P46" s="1">
        <v>0.2</v>
      </c>
      <c r="Q46" s="1">
        <v>0.3</v>
      </c>
      <c r="R46" s="1">
        <v>0.35</v>
      </c>
      <c r="S46" s="1">
        <v>0.4</v>
      </c>
      <c r="T46" s="1">
        <v>0</v>
      </c>
      <c r="U46" s="1">
        <v>0</v>
      </c>
      <c r="V46" s="1">
        <v>0</v>
      </c>
      <c r="W46" s="1">
        <v>0</v>
      </c>
      <c r="X46" s="1">
        <v>0</v>
      </c>
      <c r="Y46" s="1">
        <v>0</v>
      </c>
    </row>
    <row r="47" spans="1:25">
      <c r="A47" s="1" t="s">
        <v>926</v>
      </c>
      <c r="B47" s="1" t="s">
        <v>634</v>
      </c>
      <c r="C47" s="1" t="s">
        <v>634</v>
      </c>
      <c r="D47" s="1" t="s">
        <v>634</v>
      </c>
      <c r="E47" s="1" t="s">
        <v>634</v>
      </c>
      <c r="F47" s="1" t="s">
        <v>634</v>
      </c>
      <c r="G47" s="1" t="s">
        <v>634</v>
      </c>
      <c r="H47" s="1" t="s">
        <v>634</v>
      </c>
      <c r="I47" s="1" t="s">
        <v>634</v>
      </c>
      <c r="J47" s="1" t="s">
        <v>634</v>
      </c>
      <c r="K47" s="1" t="s">
        <v>634</v>
      </c>
      <c r="L47" s="1" t="s">
        <v>634</v>
      </c>
      <c r="M47" s="1" t="s">
        <v>634</v>
      </c>
      <c r="N47" s="1" t="s">
        <v>634</v>
      </c>
      <c r="O47" s="1" t="s">
        <v>634</v>
      </c>
      <c r="P47" s="1" t="s">
        <v>634</v>
      </c>
      <c r="Q47" s="1" t="s">
        <v>634</v>
      </c>
      <c r="R47" s="1" t="s">
        <v>634</v>
      </c>
      <c r="S47" s="1" t="s">
        <v>634</v>
      </c>
      <c r="T47" s="1" t="s">
        <v>634</v>
      </c>
      <c r="U47" s="1" t="s">
        <v>634</v>
      </c>
      <c r="V47" s="1" t="s">
        <v>634</v>
      </c>
      <c r="W47" s="1" t="s">
        <v>634</v>
      </c>
      <c r="X47" s="1" t="s">
        <v>634</v>
      </c>
      <c r="Y47" s="1" t="s">
        <v>634</v>
      </c>
    </row>
    <row r="48" spans="1:25">
      <c r="A48" s="1" t="s">
        <v>197</v>
      </c>
      <c r="B48" s="1" t="s">
        <v>292</v>
      </c>
      <c r="C48" s="1">
        <v>0.44600000000000001</v>
      </c>
      <c r="D48" s="1">
        <v>0.44600000000000001</v>
      </c>
      <c r="E48" s="1">
        <v>0.44600000000000001</v>
      </c>
      <c r="F48" s="1" t="s">
        <v>1778</v>
      </c>
      <c r="G48" s="1">
        <v>4754</v>
      </c>
      <c r="H48" s="1">
        <v>9249</v>
      </c>
      <c r="I48" s="1">
        <v>11561</v>
      </c>
      <c r="J48" s="1">
        <v>13874</v>
      </c>
      <c r="K48" s="1">
        <v>16186</v>
      </c>
      <c r="L48" s="1">
        <v>18498</v>
      </c>
      <c r="M48" s="1" t="s">
        <v>1778</v>
      </c>
      <c r="N48" s="1">
        <v>0.10279585702856402</v>
      </c>
      <c r="O48" s="1">
        <v>0.19999135079032154</v>
      </c>
      <c r="P48" s="1">
        <v>0.24998378273185287</v>
      </c>
      <c r="Q48" s="1">
        <v>0.29999783769758037</v>
      </c>
      <c r="R48" s="1">
        <v>0.34999026963911173</v>
      </c>
      <c r="S48" s="1">
        <v>0.39998270158064309</v>
      </c>
      <c r="T48" s="1">
        <v>0</v>
      </c>
      <c r="U48" s="1">
        <v>0</v>
      </c>
      <c r="V48" s="1">
        <v>0</v>
      </c>
      <c r="W48" s="1">
        <v>0</v>
      </c>
      <c r="X48" s="1">
        <v>0</v>
      </c>
      <c r="Y48" s="1">
        <v>0</v>
      </c>
    </row>
    <row r="49" spans="1:25">
      <c r="A49" s="1" t="s">
        <v>159</v>
      </c>
      <c r="B49" s="1" t="s">
        <v>272</v>
      </c>
      <c r="C49" s="1" t="s">
        <v>306</v>
      </c>
      <c r="D49" s="1" t="s">
        <v>306</v>
      </c>
      <c r="E49" s="1" t="s">
        <v>306</v>
      </c>
      <c r="F49" s="1" t="s">
        <v>1778</v>
      </c>
      <c r="G49" s="1" t="s">
        <v>1067</v>
      </c>
      <c r="H49" s="1" t="s">
        <v>1067</v>
      </c>
      <c r="I49" s="1" t="s">
        <v>1067</v>
      </c>
      <c r="J49" s="1" t="s">
        <v>1067</v>
      </c>
      <c r="K49" s="1" t="s">
        <v>1067</v>
      </c>
      <c r="L49" s="1" t="s">
        <v>1067</v>
      </c>
      <c r="M49" s="1" t="s">
        <v>1778</v>
      </c>
      <c r="N49" s="1" t="s">
        <v>1067</v>
      </c>
      <c r="O49" s="1" t="s">
        <v>1067</v>
      </c>
      <c r="P49" s="1" t="s">
        <v>1067</v>
      </c>
      <c r="Q49" s="1" t="s">
        <v>1067</v>
      </c>
      <c r="R49" s="1" t="s">
        <v>1067</v>
      </c>
      <c r="S49" s="1">
        <v>0.5</v>
      </c>
      <c r="T49" s="1">
        <v>0</v>
      </c>
      <c r="U49" s="1">
        <v>0</v>
      </c>
      <c r="V49" s="1">
        <v>0</v>
      </c>
      <c r="W49" s="1">
        <v>0</v>
      </c>
      <c r="X49" s="1">
        <v>0</v>
      </c>
      <c r="Y49" s="1">
        <v>0</v>
      </c>
    </row>
    <row r="50" spans="1:25">
      <c r="A50" s="1" t="s">
        <v>927</v>
      </c>
      <c r="B50" s="1" t="s">
        <v>634</v>
      </c>
      <c r="C50" s="1" t="s">
        <v>634</v>
      </c>
      <c r="D50" s="1" t="s">
        <v>634</v>
      </c>
      <c r="E50" s="1" t="s">
        <v>634</v>
      </c>
      <c r="F50" s="1" t="s">
        <v>634</v>
      </c>
      <c r="G50" s="1" t="s">
        <v>634</v>
      </c>
      <c r="H50" s="1" t="s">
        <v>634</v>
      </c>
      <c r="I50" s="1" t="s">
        <v>634</v>
      </c>
      <c r="J50" s="1" t="s">
        <v>634</v>
      </c>
      <c r="K50" s="1" t="s">
        <v>634</v>
      </c>
      <c r="L50" s="1" t="s">
        <v>634</v>
      </c>
      <c r="M50" s="1" t="s">
        <v>634</v>
      </c>
      <c r="N50" s="1" t="s">
        <v>634</v>
      </c>
      <c r="O50" s="1" t="s">
        <v>634</v>
      </c>
      <c r="P50" s="1" t="s">
        <v>634</v>
      </c>
      <c r="Q50" s="1" t="s">
        <v>634</v>
      </c>
      <c r="R50" s="1" t="s">
        <v>634</v>
      </c>
      <c r="S50" s="1" t="s">
        <v>634</v>
      </c>
      <c r="T50" s="1" t="s">
        <v>634</v>
      </c>
      <c r="U50" s="1" t="s">
        <v>634</v>
      </c>
      <c r="V50" s="1" t="s">
        <v>634</v>
      </c>
      <c r="W50" s="1" t="s">
        <v>634</v>
      </c>
      <c r="X50" s="1" t="s">
        <v>634</v>
      </c>
      <c r="Y50" s="1" t="s">
        <v>634</v>
      </c>
    </row>
    <row r="51" spans="1:25">
      <c r="A51" s="1" t="s">
        <v>109</v>
      </c>
      <c r="B51" s="1" t="s">
        <v>251</v>
      </c>
      <c r="C51" s="1" t="s">
        <v>634</v>
      </c>
      <c r="D51" s="1" t="s">
        <v>634</v>
      </c>
      <c r="E51" s="1" t="s">
        <v>634</v>
      </c>
      <c r="F51" s="1" t="s">
        <v>634</v>
      </c>
      <c r="G51" s="1" t="s">
        <v>634</v>
      </c>
      <c r="H51" s="1" t="s">
        <v>634</v>
      </c>
      <c r="I51" s="1" t="s">
        <v>634</v>
      </c>
      <c r="J51" s="1" t="s">
        <v>634</v>
      </c>
      <c r="K51" s="1" t="s">
        <v>634</v>
      </c>
      <c r="L51" s="1" t="s">
        <v>634</v>
      </c>
      <c r="M51" s="1" t="s">
        <v>634</v>
      </c>
      <c r="N51" s="1" t="s">
        <v>634</v>
      </c>
      <c r="O51" s="1" t="s">
        <v>634</v>
      </c>
      <c r="P51" s="1" t="s">
        <v>634</v>
      </c>
      <c r="Q51" s="1" t="s">
        <v>634</v>
      </c>
      <c r="R51" s="1" t="s">
        <v>634</v>
      </c>
      <c r="S51" s="1" t="s">
        <v>634</v>
      </c>
      <c r="T51" s="1" t="s">
        <v>634</v>
      </c>
      <c r="U51" s="1" t="s">
        <v>634</v>
      </c>
      <c r="V51" s="1" t="s">
        <v>634</v>
      </c>
      <c r="W51" s="1" t="s">
        <v>634</v>
      </c>
      <c r="X51" s="1" t="s">
        <v>634</v>
      </c>
      <c r="Y51" s="1" t="s">
        <v>634</v>
      </c>
    </row>
    <row r="52" spans="1:25">
      <c r="A52" s="1" t="s">
        <v>104</v>
      </c>
      <c r="B52" s="1" t="s">
        <v>247</v>
      </c>
      <c r="C52" s="1">
        <v>0.14099999999999999</v>
      </c>
      <c r="D52" s="1">
        <v>0.37</v>
      </c>
      <c r="E52" s="1">
        <v>0.34</v>
      </c>
      <c r="F52" s="1" t="s">
        <v>1778</v>
      </c>
      <c r="G52" s="1">
        <v>2036</v>
      </c>
      <c r="H52" s="1">
        <v>4500</v>
      </c>
      <c r="I52" s="1">
        <v>9000</v>
      </c>
      <c r="J52" s="1">
        <v>12500</v>
      </c>
      <c r="K52" s="1">
        <v>18000</v>
      </c>
      <c r="L52" s="1">
        <v>25000</v>
      </c>
      <c r="M52" s="1" t="s">
        <v>1778</v>
      </c>
      <c r="N52" s="1">
        <v>4.4785640439057653E-2</v>
      </c>
      <c r="O52" s="1">
        <v>9.9118942731277526E-2</v>
      </c>
      <c r="P52" s="1">
        <v>0.18828451882845187</v>
      </c>
      <c r="Q52" s="1">
        <v>0.25773195876288657</v>
      </c>
      <c r="R52" s="1">
        <v>0.36734693877551022</v>
      </c>
      <c r="S52" s="1">
        <v>0.5</v>
      </c>
      <c r="T52" s="1">
        <v>0</v>
      </c>
      <c r="U52" s="1">
        <v>0</v>
      </c>
      <c r="V52" s="1">
        <v>0</v>
      </c>
      <c r="W52" s="1">
        <v>0</v>
      </c>
      <c r="X52" s="1" t="s">
        <v>821</v>
      </c>
      <c r="Y52" s="1">
        <v>0</v>
      </c>
    </row>
    <row r="53" spans="1:25">
      <c r="A53" s="1" t="s">
        <v>128</v>
      </c>
      <c r="B53" s="1" t="s">
        <v>1777</v>
      </c>
      <c r="C53" s="1" t="s">
        <v>1216</v>
      </c>
      <c r="D53" s="1" t="s">
        <v>1216</v>
      </c>
      <c r="E53" s="1" t="s">
        <v>1216</v>
      </c>
      <c r="F53" s="1" t="s">
        <v>1778</v>
      </c>
      <c r="G53" s="1" t="s">
        <v>1067</v>
      </c>
      <c r="H53" s="1" t="s">
        <v>1067</v>
      </c>
      <c r="I53" s="1" t="s">
        <v>1067</v>
      </c>
      <c r="J53" s="1" t="s">
        <v>1067</v>
      </c>
      <c r="K53" s="1" t="s">
        <v>1067</v>
      </c>
      <c r="L53" s="1" t="s">
        <v>1067</v>
      </c>
      <c r="M53" s="1" t="s">
        <v>1778</v>
      </c>
      <c r="N53" s="1" t="s">
        <v>1067</v>
      </c>
      <c r="O53" s="1" t="s">
        <v>1067</v>
      </c>
      <c r="P53" s="1" t="s">
        <v>1067</v>
      </c>
      <c r="Q53" s="1" t="s">
        <v>1067</v>
      </c>
      <c r="R53" s="1" t="s">
        <v>1067</v>
      </c>
      <c r="S53" s="1" t="s">
        <v>1067</v>
      </c>
      <c r="T53" s="1" t="s">
        <v>1216</v>
      </c>
      <c r="U53" s="1" t="s">
        <v>1216</v>
      </c>
      <c r="V53" s="1" t="s">
        <v>1216</v>
      </c>
      <c r="W53" s="1" t="s">
        <v>1216</v>
      </c>
      <c r="X53" s="1" t="s">
        <v>1216</v>
      </c>
      <c r="Y53" s="1" t="s">
        <v>1216</v>
      </c>
    </row>
    <row r="54" spans="1:25">
      <c r="A54" s="1" t="s">
        <v>324</v>
      </c>
      <c r="B54" s="1" t="s">
        <v>643</v>
      </c>
      <c r="C54" s="1" t="s">
        <v>634</v>
      </c>
      <c r="D54" s="1" t="s">
        <v>634</v>
      </c>
      <c r="E54" s="1" t="s">
        <v>634</v>
      </c>
      <c r="F54" s="1" t="s">
        <v>634</v>
      </c>
      <c r="G54" s="1" t="s">
        <v>634</v>
      </c>
      <c r="H54" s="1" t="s">
        <v>634</v>
      </c>
      <c r="I54" s="1" t="s">
        <v>634</v>
      </c>
      <c r="J54" s="1" t="s">
        <v>634</v>
      </c>
      <c r="K54" s="1" t="s">
        <v>634</v>
      </c>
      <c r="L54" s="1" t="s">
        <v>634</v>
      </c>
      <c r="M54" s="1" t="s">
        <v>634</v>
      </c>
      <c r="N54" s="1" t="s">
        <v>634</v>
      </c>
      <c r="O54" s="1" t="s">
        <v>634</v>
      </c>
      <c r="P54" s="1" t="s">
        <v>634</v>
      </c>
      <c r="Q54" s="1" t="s">
        <v>634</v>
      </c>
      <c r="R54" s="1" t="s">
        <v>634</v>
      </c>
      <c r="S54" s="1" t="s">
        <v>634</v>
      </c>
      <c r="T54" s="1" t="s">
        <v>634</v>
      </c>
      <c r="U54" s="1" t="s">
        <v>634</v>
      </c>
      <c r="V54" s="1" t="s">
        <v>634</v>
      </c>
      <c r="W54" s="1" t="s">
        <v>634</v>
      </c>
      <c r="X54" s="1" t="s">
        <v>634</v>
      </c>
      <c r="Y54" s="1" t="s">
        <v>634</v>
      </c>
    </row>
    <row r="55" spans="1:25">
      <c r="A55" s="1" t="s">
        <v>208</v>
      </c>
      <c r="B55" s="1" t="s">
        <v>297</v>
      </c>
      <c r="C55" s="1">
        <v>0.47</v>
      </c>
      <c r="D55" s="1">
        <v>0.45</v>
      </c>
      <c r="E55" s="1">
        <v>0.3</v>
      </c>
      <c r="F55" s="1" t="s">
        <v>1778</v>
      </c>
      <c r="G55" s="1">
        <v>12000</v>
      </c>
      <c r="H55" s="1">
        <v>20000</v>
      </c>
      <c r="I55" s="1">
        <v>25000</v>
      </c>
      <c r="J55" s="1">
        <v>30000</v>
      </c>
      <c r="K55" s="1">
        <v>32000</v>
      </c>
      <c r="L55" s="1">
        <v>37500</v>
      </c>
      <c r="M55" s="1" t="s">
        <v>1778</v>
      </c>
      <c r="N55" s="1">
        <v>0.2</v>
      </c>
      <c r="O55" s="1">
        <v>0.33333333333333331</v>
      </c>
      <c r="P55" s="1">
        <v>0.41666666666666669</v>
      </c>
      <c r="Q55" s="1">
        <v>0.46153846153846156</v>
      </c>
      <c r="R55" s="1">
        <v>0.45714285714285713</v>
      </c>
      <c r="S55" s="1">
        <v>0.5</v>
      </c>
      <c r="T55" s="1">
        <v>0</v>
      </c>
      <c r="U55" s="1">
        <v>0</v>
      </c>
      <c r="V55" s="1">
        <v>0</v>
      </c>
      <c r="W55" s="1">
        <v>0</v>
      </c>
      <c r="X55" s="1" t="s">
        <v>1466</v>
      </c>
      <c r="Y55" s="1">
        <v>0</v>
      </c>
    </row>
    <row r="56" spans="1:25">
      <c r="A56" s="1" t="s">
        <v>110</v>
      </c>
      <c r="B56" s="1" t="s">
        <v>252</v>
      </c>
      <c r="C56" s="1" t="s">
        <v>1377</v>
      </c>
      <c r="D56" s="1" t="s">
        <v>1377</v>
      </c>
      <c r="E56" s="1" t="s">
        <v>1377</v>
      </c>
      <c r="F56" s="1" t="s">
        <v>1778</v>
      </c>
      <c r="G56" s="1">
        <v>31142</v>
      </c>
      <c r="H56" s="1">
        <v>40000</v>
      </c>
      <c r="I56" s="1">
        <v>50000</v>
      </c>
      <c r="J56" s="1">
        <v>60000</v>
      </c>
      <c r="K56" s="1">
        <v>70000</v>
      </c>
      <c r="L56" s="1">
        <v>80000</v>
      </c>
      <c r="M56" s="1" t="s">
        <v>1778</v>
      </c>
      <c r="N56" s="1">
        <v>0.24845622377176046</v>
      </c>
      <c r="O56" s="1">
        <v>0.25641025641025639</v>
      </c>
      <c r="P56" s="1">
        <v>0.31847133757961782</v>
      </c>
      <c r="Q56" s="1">
        <v>0.379746835443038</v>
      </c>
      <c r="R56" s="1">
        <v>0.44025157232704404</v>
      </c>
      <c r="S56" s="1">
        <v>0.5</v>
      </c>
      <c r="T56" s="1">
        <v>0</v>
      </c>
      <c r="U56" s="1">
        <v>0</v>
      </c>
      <c r="V56" s="1">
        <v>0</v>
      </c>
      <c r="W56" s="1">
        <v>0</v>
      </c>
      <c r="X56" s="1">
        <v>0</v>
      </c>
      <c r="Y56" s="1">
        <v>0</v>
      </c>
    </row>
    <row r="57" spans="1:25">
      <c r="A57" s="1" t="s">
        <v>96</v>
      </c>
      <c r="B57" s="1" t="s">
        <v>241</v>
      </c>
      <c r="C57" s="1">
        <v>0.372</v>
      </c>
      <c r="D57" s="1">
        <v>0.371</v>
      </c>
      <c r="E57" s="1">
        <v>0.37</v>
      </c>
      <c r="F57" s="1" t="s">
        <v>1778</v>
      </c>
      <c r="G57" s="1">
        <v>0</v>
      </c>
      <c r="H57" s="1">
        <v>200</v>
      </c>
      <c r="I57" s="1">
        <v>500</v>
      </c>
      <c r="J57" s="1">
        <v>900</v>
      </c>
      <c r="K57" s="1">
        <v>1200</v>
      </c>
      <c r="L57" s="1">
        <v>3100</v>
      </c>
      <c r="M57" s="1" t="s">
        <v>1778</v>
      </c>
      <c r="N57" s="1">
        <v>0</v>
      </c>
      <c r="O57" s="1">
        <v>7.0175438596491224E-2</v>
      </c>
      <c r="P57" s="1">
        <v>0.17241379310344829</v>
      </c>
      <c r="Q57" s="1">
        <v>0.30508474576271188</v>
      </c>
      <c r="R57" s="1">
        <v>0.4</v>
      </c>
      <c r="S57" s="1">
        <v>1</v>
      </c>
      <c r="T57" s="1">
        <v>0</v>
      </c>
      <c r="U57" s="1">
        <v>0</v>
      </c>
      <c r="V57" s="1">
        <v>0</v>
      </c>
      <c r="W57" s="1">
        <v>0</v>
      </c>
      <c r="X57" s="1">
        <v>0</v>
      </c>
      <c r="Y57" s="1">
        <v>0</v>
      </c>
    </row>
    <row r="58" spans="1:25">
      <c r="A58" s="1" t="s">
        <v>214</v>
      </c>
      <c r="B58" s="1" t="s">
        <v>1378</v>
      </c>
      <c r="C58" s="1">
        <v>0.15</v>
      </c>
      <c r="D58" s="1">
        <v>0.13</v>
      </c>
      <c r="E58" s="1">
        <v>0.1</v>
      </c>
      <c r="F58" s="1" t="s">
        <v>1778</v>
      </c>
      <c r="G58" s="1">
        <v>209000</v>
      </c>
      <c r="H58" s="1">
        <v>256500</v>
      </c>
      <c r="I58" s="1">
        <v>304000</v>
      </c>
      <c r="J58" s="1">
        <v>380000</v>
      </c>
      <c r="K58" s="1">
        <v>427500</v>
      </c>
      <c r="L58" s="1">
        <v>475000</v>
      </c>
      <c r="M58" s="1" t="s">
        <v>1778</v>
      </c>
      <c r="N58" s="1">
        <v>0.95</v>
      </c>
      <c r="O58" s="1">
        <v>0.95</v>
      </c>
      <c r="P58" s="1">
        <v>0.95</v>
      </c>
      <c r="Q58" s="1">
        <v>0.95</v>
      </c>
      <c r="R58" s="1">
        <v>0.95</v>
      </c>
      <c r="S58" s="1">
        <v>0.95</v>
      </c>
      <c r="T58" s="1">
        <v>3000</v>
      </c>
      <c r="U58" s="1">
        <v>1.3636363636363636E-2</v>
      </c>
      <c r="V58" s="1">
        <v>4000</v>
      </c>
      <c r="W58" s="1">
        <v>1.4814814814814815E-2</v>
      </c>
      <c r="X58" s="1">
        <v>7500</v>
      </c>
      <c r="Y58" s="1">
        <v>1.4999999999999999E-2</v>
      </c>
    </row>
    <row r="59" spans="1:25">
      <c r="A59" s="1" t="s">
        <v>120</v>
      </c>
      <c r="B59" s="1" t="s">
        <v>823</v>
      </c>
      <c r="C59" s="1">
        <v>0.5</v>
      </c>
      <c r="D59" s="1">
        <v>0.45</v>
      </c>
      <c r="E59" s="1" t="s">
        <v>824</v>
      </c>
      <c r="F59" s="1" t="s">
        <v>1778</v>
      </c>
      <c r="G59" s="1">
        <v>21508</v>
      </c>
      <c r="H59" s="1">
        <v>28527</v>
      </c>
      <c r="I59" s="1">
        <v>36194</v>
      </c>
      <c r="J59" s="1">
        <v>44556</v>
      </c>
      <c r="K59" s="1">
        <v>53664</v>
      </c>
      <c r="L59" s="1">
        <v>63571</v>
      </c>
      <c r="M59" s="1" t="s">
        <v>1778</v>
      </c>
      <c r="N59" s="1">
        <v>0.18868818374025109</v>
      </c>
      <c r="O59" s="1">
        <v>0.2399969713285772</v>
      </c>
      <c r="P59" s="1">
        <v>0.2899974360617909</v>
      </c>
      <c r="Q59" s="1">
        <v>0.33999755814663329</v>
      </c>
      <c r="R59" s="1">
        <v>0.38999716571827242</v>
      </c>
      <c r="S59" s="1">
        <v>0.43999557035181097</v>
      </c>
      <c r="T59" s="1">
        <v>0</v>
      </c>
      <c r="U59" s="1">
        <v>0</v>
      </c>
      <c r="V59" s="1">
        <v>0</v>
      </c>
      <c r="W59" s="1">
        <v>0</v>
      </c>
      <c r="X59" s="1">
        <v>0</v>
      </c>
      <c r="Y59" s="1">
        <v>0</v>
      </c>
    </row>
    <row r="60" spans="1:25">
      <c r="A60" s="1" t="s">
        <v>123</v>
      </c>
      <c r="B60" s="1" t="s">
        <v>2024</v>
      </c>
      <c r="C60" s="1">
        <v>0.45</v>
      </c>
      <c r="D60" s="1">
        <v>0.43</v>
      </c>
      <c r="E60" s="1" t="s">
        <v>1377</v>
      </c>
      <c r="F60" s="1" t="s">
        <v>1778</v>
      </c>
      <c r="G60" s="1">
        <v>100</v>
      </c>
      <c r="H60" s="1">
        <v>150</v>
      </c>
      <c r="I60" s="1">
        <v>1000</v>
      </c>
      <c r="J60" s="1">
        <v>2500</v>
      </c>
      <c r="K60" s="1">
        <v>4000</v>
      </c>
      <c r="L60" s="1">
        <v>6000</v>
      </c>
      <c r="M60" s="1" t="s">
        <v>1778</v>
      </c>
      <c r="N60" s="1">
        <v>1.1111111111111112E-2</v>
      </c>
      <c r="O60" s="1">
        <v>1.4999999999999999E-2</v>
      </c>
      <c r="P60" s="1">
        <v>9.0909090909090912E-2</v>
      </c>
      <c r="Q60" s="1">
        <v>0.20833333333333334</v>
      </c>
      <c r="R60" s="1">
        <v>0.30769230769230771</v>
      </c>
      <c r="S60" s="1">
        <v>0.4</v>
      </c>
      <c r="T60" s="1">
        <v>0</v>
      </c>
      <c r="U60" s="1">
        <v>0</v>
      </c>
      <c r="V60" s="1">
        <v>0</v>
      </c>
      <c r="W60" s="1">
        <v>0</v>
      </c>
      <c r="X60" s="1">
        <v>0</v>
      </c>
      <c r="Y60" s="1">
        <v>0</v>
      </c>
    </row>
    <row r="61" spans="1:25">
      <c r="A61" s="1" t="s">
        <v>325</v>
      </c>
      <c r="B61" s="1" t="s">
        <v>644</v>
      </c>
      <c r="C61" s="1" t="s">
        <v>634</v>
      </c>
      <c r="D61" s="1" t="s">
        <v>634</v>
      </c>
      <c r="E61" s="1" t="s">
        <v>634</v>
      </c>
      <c r="F61" s="1" t="s">
        <v>634</v>
      </c>
      <c r="G61" s="1" t="s">
        <v>634</v>
      </c>
      <c r="H61" s="1" t="s">
        <v>634</v>
      </c>
      <c r="I61" s="1" t="s">
        <v>634</v>
      </c>
      <c r="J61" s="1" t="s">
        <v>634</v>
      </c>
      <c r="K61" s="1" t="s">
        <v>634</v>
      </c>
      <c r="L61" s="1" t="s">
        <v>634</v>
      </c>
      <c r="M61" s="1" t="s">
        <v>634</v>
      </c>
      <c r="N61" s="1" t="s">
        <v>634</v>
      </c>
      <c r="O61" s="1" t="s">
        <v>634</v>
      </c>
      <c r="P61" s="1" t="s">
        <v>634</v>
      </c>
      <c r="Q61" s="1" t="s">
        <v>634</v>
      </c>
      <c r="R61" s="1" t="s">
        <v>634</v>
      </c>
      <c r="S61" s="1" t="s">
        <v>634</v>
      </c>
      <c r="T61" s="1" t="s">
        <v>634</v>
      </c>
      <c r="U61" s="1" t="s">
        <v>634</v>
      </c>
      <c r="V61" s="1" t="s">
        <v>634</v>
      </c>
      <c r="W61" s="1" t="s">
        <v>634</v>
      </c>
      <c r="X61" s="1" t="s">
        <v>634</v>
      </c>
      <c r="Y61" s="1" t="s">
        <v>634</v>
      </c>
    </row>
    <row r="62" spans="1:25">
      <c r="A62" s="1" t="s">
        <v>928</v>
      </c>
      <c r="B62" s="1" t="s">
        <v>634</v>
      </c>
      <c r="C62" s="1" t="s">
        <v>634</v>
      </c>
      <c r="D62" s="1" t="s">
        <v>634</v>
      </c>
      <c r="E62" s="1" t="s">
        <v>634</v>
      </c>
      <c r="F62" s="1" t="s">
        <v>634</v>
      </c>
      <c r="G62" s="1" t="s">
        <v>634</v>
      </c>
      <c r="H62" s="1" t="s">
        <v>634</v>
      </c>
      <c r="I62" s="1" t="s">
        <v>634</v>
      </c>
      <c r="J62" s="1" t="s">
        <v>634</v>
      </c>
      <c r="K62" s="1" t="s">
        <v>634</v>
      </c>
      <c r="L62" s="1" t="s">
        <v>634</v>
      </c>
      <c r="M62" s="1" t="s">
        <v>634</v>
      </c>
      <c r="N62" s="1" t="s">
        <v>634</v>
      </c>
      <c r="O62" s="1" t="s">
        <v>634</v>
      </c>
      <c r="P62" s="1" t="s">
        <v>634</v>
      </c>
      <c r="Q62" s="1" t="s">
        <v>634</v>
      </c>
      <c r="R62" s="1" t="s">
        <v>634</v>
      </c>
      <c r="S62" s="1" t="s">
        <v>634</v>
      </c>
      <c r="T62" s="1" t="s">
        <v>634</v>
      </c>
      <c r="U62" s="1" t="s">
        <v>634</v>
      </c>
      <c r="V62" s="1" t="s">
        <v>634</v>
      </c>
      <c r="W62" s="1" t="s">
        <v>634</v>
      </c>
      <c r="X62" s="1" t="s">
        <v>634</v>
      </c>
      <c r="Y62" s="1" t="s">
        <v>634</v>
      </c>
    </row>
    <row r="63" spans="1:25">
      <c r="A63" s="1" t="s">
        <v>68</v>
      </c>
      <c r="B63" s="1" t="s">
        <v>227</v>
      </c>
      <c r="C63" s="1">
        <v>0.46800000000000003</v>
      </c>
      <c r="D63" s="1">
        <v>0.42120000000000002</v>
      </c>
      <c r="E63" s="1" t="s">
        <v>2025</v>
      </c>
      <c r="F63" s="1" t="s">
        <v>1778</v>
      </c>
      <c r="G63" s="1">
        <v>4303.6901632649697</v>
      </c>
      <c r="H63" s="1">
        <v>8418.2822181549673</v>
      </c>
      <c r="I63" s="1">
        <v>15333.636436629638</v>
      </c>
      <c r="J63" s="1">
        <v>22471.646533732517</v>
      </c>
      <c r="K63" s="1">
        <v>30465.310569498728</v>
      </c>
      <c r="L63" s="1">
        <v>39337.315545224148</v>
      </c>
      <c r="M63" s="1" t="s">
        <v>1778</v>
      </c>
      <c r="N63" s="1">
        <v>8.8444503341783831E-2</v>
      </c>
      <c r="O63" s="1">
        <v>0.16844450334178385</v>
      </c>
      <c r="P63" s="1">
        <v>0.25844450334178382</v>
      </c>
      <c r="Q63" s="1">
        <v>0.35844450334178379</v>
      </c>
      <c r="R63" s="1">
        <v>0.45844450334178377</v>
      </c>
      <c r="S63" s="1">
        <v>0.55844450334178375</v>
      </c>
      <c r="T63" s="1">
        <v>0</v>
      </c>
      <c r="U63" s="1">
        <v>0</v>
      </c>
      <c r="V63" s="1" t="s">
        <v>818</v>
      </c>
      <c r="W63" s="1">
        <v>0</v>
      </c>
      <c r="X63" s="1" t="s">
        <v>818</v>
      </c>
      <c r="Y63" s="1">
        <v>0</v>
      </c>
    </row>
    <row r="64" spans="1:25">
      <c r="A64" s="1" t="s">
        <v>124</v>
      </c>
      <c r="B64" s="1" t="s">
        <v>260</v>
      </c>
      <c r="C64" s="1" t="s">
        <v>1211</v>
      </c>
      <c r="D64" s="1" t="s">
        <v>1211</v>
      </c>
      <c r="E64" s="1" t="s">
        <v>825</v>
      </c>
      <c r="F64" s="1" t="s">
        <v>1778</v>
      </c>
      <c r="G64" s="1">
        <v>96157.6</v>
      </c>
      <c r="H64" s="1">
        <v>96157.6</v>
      </c>
      <c r="I64" s="1">
        <v>98561.54</v>
      </c>
      <c r="J64" s="1">
        <v>100965.48</v>
      </c>
      <c r="K64" s="1">
        <v>103369.42</v>
      </c>
      <c r="L64" s="1">
        <v>105773.36</v>
      </c>
      <c r="M64" s="1" t="s">
        <v>1778</v>
      </c>
      <c r="N64" s="1">
        <v>0.4</v>
      </c>
      <c r="O64" s="1">
        <v>0.4</v>
      </c>
      <c r="P64" s="1">
        <v>0.41</v>
      </c>
      <c r="Q64" s="1">
        <v>0.42</v>
      </c>
      <c r="R64" s="1">
        <v>0.43</v>
      </c>
      <c r="S64" s="1">
        <v>0.44</v>
      </c>
      <c r="T64" s="1">
        <v>0</v>
      </c>
      <c r="U64" s="1">
        <v>0</v>
      </c>
      <c r="V64" s="1">
        <v>0</v>
      </c>
      <c r="W64" s="1">
        <v>0</v>
      </c>
      <c r="X64" s="1" t="s">
        <v>826</v>
      </c>
      <c r="Y64" s="1">
        <v>0</v>
      </c>
    </row>
    <row r="65" spans="1:25">
      <c r="A65" s="1" t="s">
        <v>219</v>
      </c>
      <c r="B65" s="1" t="s">
        <v>303</v>
      </c>
      <c r="C65" s="1">
        <v>0.47699999999999998</v>
      </c>
      <c r="D65" s="1">
        <v>0.47</v>
      </c>
      <c r="E65" s="1">
        <v>0.45</v>
      </c>
      <c r="F65" s="1" t="s">
        <v>1778</v>
      </c>
      <c r="G65" s="1">
        <v>11000</v>
      </c>
      <c r="H65" s="1">
        <v>11500</v>
      </c>
      <c r="I65" s="1">
        <v>12500</v>
      </c>
      <c r="J65" s="1">
        <v>13500</v>
      </c>
      <c r="K65" s="1">
        <v>15000</v>
      </c>
      <c r="L65" s="1">
        <v>18000</v>
      </c>
      <c r="M65" s="1" t="s">
        <v>1778</v>
      </c>
      <c r="N65" s="1">
        <v>0.1864406779661017</v>
      </c>
      <c r="O65" s="1">
        <v>0.19327731092436976</v>
      </c>
      <c r="P65" s="1">
        <v>0.20833333333333334</v>
      </c>
      <c r="Q65" s="1">
        <v>0.2231404958677686</v>
      </c>
      <c r="R65" s="1">
        <v>0.24590163934426229</v>
      </c>
      <c r="S65" s="1">
        <v>0.29268292682926828</v>
      </c>
      <c r="T65" s="1">
        <v>0</v>
      </c>
      <c r="U65" s="1">
        <v>0</v>
      </c>
      <c r="V65" s="1">
        <v>0</v>
      </c>
      <c r="W65" s="1">
        <v>0</v>
      </c>
      <c r="X65" s="1">
        <v>0</v>
      </c>
      <c r="Y65" s="1">
        <v>0</v>
      </c>
    </row>
    <row r="66" spans="1:25">
      <c r="A66" s="1" t="s">
        <v>99</v>
      </c>
      <c r="B66" s="1" t="s">
        <v>244</v>
      </c>
      <c r="C66" s="1">
        <v>0.42899999999999999</v>
      </c>
      <c r="D66" s="1">
        <v>0.42899999999999999</v>
      </c>
      <c r="E66" s="1">
        <v>0.42899999999999999</v>
      </c>
      <c r="F66" s="1" t="s">
        <v>1778</v>
      </c>
      <c r="G66" s="1">
        <v>0</v>
      </c>
      <c r="H66" s="1">
        <v>326.54040000000003</v>
      </c>
      <c r="I66" s="1">
        <v>653.08080000000007</v>
      </c>
      <c r="J66" s="1">
        <v>979.62119999999993</v>
      </c>
      <c r="K66" s="1">
        <v>1306.1616000000001</v>
      </c>
      <c r="L66" s="1">
        <v>1632.702</v>
      </c>
      <c r="M66" s="1" t="s">
        <v>1778</v>
      </c>
      <c r="N66" s="1">
        <v>0</v>
      </c>
      <c r="O66" s="1">
        <v>0.1</v>
      </c>
      <c r="P66" s="1">
        <v>0.2</v>
      </c>
      <c r="Q66" s="1">
        <v>0.3</v>
      </c>
      <c r="R66" s="1">
        <v>0.4</v>
      </c>
      <c r="S66" s="1">
        <v>0.5</v>
      </c>
      <c r="T66" s="1">
        <v>0</v>
      </c>
      <c r="U66" s="1">
        <v>0</v>
      </c>
      <c r="V66" s="1">
        <v>0</v>
      </c>
      <c r="W66" s="1">
        <v>0</v>
      </c>
      <c r="X66" s="1">
        <v>0</v>
      </c>
      <c r="Y66" s="1">
        <v>0</v>
      </c>
    </row>
    <row r="67" spans="1:25">
      <c r="A67" s="1" t="s">
        <v>174</v>
      </c>
      <c r="B67" s="1" t="s">
        <v>281</v>
      </c>
      <c r="C67" s="1" t="s">
        <v>2026</v>
      </c>
      <c r="D67" s="1" t="s">
        <v>2026</v>
      </c>
      <c r="E67" s="1" t="s">
        <v>306</v>
      </c>
      <c r="F67" s="1" t="s">
        <v>1778</v>
      </c>
      <c r="G67" s="1">
        <v>71000</v>
      </c>
      <c r="H67" s="1">
        <v>74600</v>
      </c>
      <c r="I67" s="1">
        <v>78200</v>
      </c>
      <c r="J67" s="1">
        <v>1234000</v>
      </c>
      <c r="K67" s="1">
        <v>2504400</v>
      </c>
      <c r="L67" s="1">
        <v>3743000</v>
      </c>
      <c r="M67" s="1" t="s">
        <v>1778</v>
      </c>
      <c r="N67" s="1">
        <v>1.0098136822642583E-2</v>
      </c>
      <c r="O67" s="1">
        <v>1.049226441631505E-2</v>
      </c>
      <c r="P67" s="1">
        <v>1.0898954703832753E-2</v>
      </c>
      <c r="Q67" s="1">
        <v>0.16999586719933876</v>
      </c>
      <c r="R67" s="1">
        <v>0.33999456964431168</v>
      </c>
      <c r="S67" s="1">
        <v>0.5</v>
      </c>
      <c r="T67" s="1">
        <v>37534.695306917492</v>
      </c>
      <c r="U67" s="1">
        <v>5.3384575888092006E-3</v>
      </c>
      <c r="V67" s="1" t="s">
        <v>817</v>
      </c>
      <c r="W67" s="1">
        <v>0</v>
      </c>
      <c r="X67" s="1" t="s">
        <v>817</v>
      </c>
      <c r="Y67" s="1">
        <v>0</v>
      </c>
    </row>
    <row r="68" spans="1:25">
      <c r="A68" s="1" t="s">
        <v>326</v>
      </c>
      <c r="B68" s="1" t="s">
        <v>645</v>
      </c>
      <c r="C68" s="1">
        <v>0</v>
      </c>
      <c r="D68" s="1">
        <v>0.5</v>
      </c>
      <c r="E68" s="1">
        <v>0.05</v>
      </c>
      <c r="F68" s="1" t="s">
        <v>1778</v>
      </c>
      <c r="G68" s="1">
        <v>1</v>
      </c>
      <c r="H68" s="1">
        <v>10</v>
      </c>
      <c r="I68" s="1">
        <v>20</v>
      </c>
      <c r="J68" s="1">
        <v>30</v>
      </c>
      <c r="K68" s="1">
        <v>40</v>
      </c>
      <c r="L68" s="1">
        <v>75</v>
      </c>
      <c r="M68" s="1" t="s">
        <v>1778</v>
      </c>
      <c r="N68" s="1">
        <v>9.9009900990099011E-3</v>
      </c>
      <c r="O68" s="1">
        <v>9.0909090909090912E-2</v>
      </c>
      <c r="P68" s="1">
        <v>0.16666666666666666</v>
      </c>
      <c r="Q68" s="1">
        <v>0.23076923076923078</v>
      </c>
      <c r="R68" s="1">
        <v>0.2857142857142857</v>
      </c>
      <c r="S68" s="1">
        <v>0.5</v>
      </c>
      <c r="T68" s="1">
        <v>0</v>
      </c>
      <c r="U68" s="1">
        <v>0</v>
      </c>
      <c r="V68" s="1">
        <v>0</v>
      </c>
      <c r="W68" s="1">
        <v>0</v>
      </c>
      <c r="X68" s="1">
        <v>0</v>
      </c>
      <c r="Y68" s="1">
        <v>0</v>
      </c>
    </row>
    <row r="69" spans="1:25">
      <c r="A69" s="1" t="s">
        <v>108</v>
      </c>
      <c r="B69" s="1" t="s">
        <v>250</v>
      </c>
      <c r="C69" s="1">
        <v>0.42299999999999999</v>
      </c>
      <c r="D69" s="1">
        <v>0.42299999999999999</v>
      </c>
      <c r="E69" s="1" t="s">
        <v>306</v>
      </c>
      <c r="F69" s="1" t="s">
        <v>1778</v>
      </c>
      <c r="G69" s="1">
        <v>500</v>
      </c>
      <c r="H69" s="1">
        <v>1000</v>
      </c>
      <c r="I69" s="1">
        <v>3000</v>
      </c>
      <c r="J69" s="1">
        <v>7000</v>
      </c>
      <c r="K69" s="1">
        <v>10000</v>
      </c>
      <c r="L69" s="1">
        <v>12300</v>
      </c>
      <c r="M69" s="1" t="s">
        <v>1778</v>
      </c>
      <c r="N69" s="1">
        <v>2.0746887966804978E-2</v>
      </c>
      <c r="O69" s="1">
        <v>4.1322314049586778E-2</v>
      </c>
      <c r="P69" s="1">
        <v>0.12345679012345678</v>
      </c>
      <c r="Q69" s="1">
        <v>0.28688524590163933</v>
      </c>
      <c r="R69" s="1">
        <v>0.40816326530612246</v>
      </c>
      <c r="S69" s="1">
        <v>0.5</v>
      </c>
      <c r="T69" s="1">
        <v>0</v>
      </c>
      <c r="U69" s="1">
        <v>0</v>
      </c>
      <c r="V69" s="1">
        <v>0</v>
      </c>
      <c r="W69" s="1">
        <v>0</v>
      </c>
      <c r="X69" s="1">
        <v>0</v>
      </c>
      <c r="Y69" s="1">
        <v>0</v>
      </c>
    </row>
    <row r="70" spans="1:25">
      <c r="A70" s="1" t="s">
        <v>74</v>
      </c>
      <c r="B70" s="1" t="s">
        <v>230</v>
      </c>
      <c r="C70" s="1" t="s">
        <v>1516</v>
      </c>
      <c r="D70" s="1" t="s">
        <v>1516</v>
      </c>
      <c r="E70" s="1">
        <v>0.37</v>
      </c>
      <c r="F70" s="1" t="s">
        <v>1778</v>
      </c>
      <c r="G70" s="1">
        <v>302</v>
      </c>
      <c r="H70" s="1">
        <v>5708.7000000000007</v>
      </c>
      <c r="I70" s="1">
        <v>12051.400000000001</v>
      </c>
      <c r="J70" s="1">
        <v>18939.899999999998</v>
      </c>
      <c r="K70" s="1">
        <v>26318.800000000003</v>
      </c>
      <c r="L70" s="1">
        <v>34122.5</v>
      </c>
      <c r="M70" s="1" t="s">
        <v>1778</v>
      </c>
      <c r="N70" s="1">
        <v>5.6302317343723783E-3</v>
      </c>
      <c r="O70" s="1">
        <v>0.10000000000000002</v>
      </c>
      <c r="P70" s="1">
        <v>0.2</v>
      </c>
      <c r="Q70" s="1">
        <v>0.3</v>
      </c>
      <c r="R70" s="1">
        <v>0.4</v>
      </c>
      <c r="S70" s="1">
        <v>0.5</v>
      </c>
      <c r="T70" s="1">
        <v>0</v>
      </c>
      <c r="U70" s="1">
        <v>0</v>
      </c>
      <c r="V70" s="1" t="s">
        <v>2027</v>
      </c>
      <c r="W70" s="1">
        <v>0</v>
      </c>
      <c r="X70" s="1" t="s">
        <v>2027</v>
      </c>
      <c r="Y70" s="1">
        <v>0</v>
      </c>
    </row>
    <row r="71" spans="1:25">
      <c r="A71" s="1" t="s">
        <v>81</v>
      </c>
      <c r="B71" s="1" t="s">
        <v>827</v>
      </c>
      <c r="C71" s="1" t="s">
        <v>306</v>
      </c>
      <c r="D71" s="1" t="s">
        <v>306</v>
      </c>
      <c r="E71" s="1" t="s">
        <v>306</v>
      </c>
      <c r="F71" s="1" t="s">
        <v>1778</v>
      </c>
      <c r="G71" s="1">
        <v>4</v>
      </c>
      <c r="H71" s="1">
        <v>4</v>
      </c>
      <c r="I71" s="1">
        <v>4</v>
      </c>
      <c r="J71" s="1">
        <v>4</v>
      </c>
      <c r="K71" s="1">
        <v>4</v>
      </c>
      <c r="L71" s="1">
        <v>4</v>
      </c>
      <c r="M71" s="1" t="s">
        <v>1778</v>
      </c>
      <c r="N71" s="1">
        <v>3.076923076923077E-4</v>
      </c>
      <c r="O71" s="1">
        <v>3.076923076923077E-4</v>
      </c>
      <c r="P71" s="1">
        <v>3.076923076923077E-4</v>
      </c>
      <c r="Q71" s="1">
        <v>3.076923076923077E-4</v>
      </c>
      <c r="R71" s="1">
        <v>3.076923076923077E-4</v>
      </c>
      <c r="S71" s="1">
        <v>3.076923076923077E-4</v>
      </c>
      <c r="T71" s="1">
        <v>0</v>
      </c>
      <c r="U71" s="1">
        <v>0</v>
      </c>
      <c r="V71" s="1">
        <v>0</v>
      </c>
      <c r="W71" s="1">
        <v>0</v>
      </c>
      <c r="X71" s="1">
        <v>0</v>
      </c>
      <c r="Y71" s="1">
        <v>0</v>
      </c>
    </row>
    <row r="72" spans="1:25">
      <c r="A72" s="1" t="s">
        <v>172</v>
      </c>
      <c r="B72" s="1" t="s">
        <v>279</v>
      </c>
      <c r="C72" s="1">
        <v>0.47599999999999998</v>
      </c>
      <c r="D72" s="1">
        <v>0.47599999999999998</v>
      </c>
      <c r="E72" s="1" t="s">
        <v>1633</v>
      </c>
      <c r="F72" s="1" t="s">
        <v>1778</v>
      </c>
      <c r="G72" s="1">
        <v>296182</v>
      </c>
      <c r="H72" s="1">
        <v>291134</v>
      </c>
      <c r="I72" s="1">
        <v>321585</v>
      </c>
      <c r="J72" s="1">
        <v>438709</v>
      </c>
      <c r="K72" s="1">
        <v>438709</v>
      </c>
      <c r="L72" s="1">
        <v>438709</v>
      </c>
      <c r="M72" s="1" t="s">
        <v>1778</v>
      </c>
      <c r="N72" s="1">
        <v>0.8495718895661527</v>
      </c>
      <c r="O72" s="1">
        <v>0.84956986611572183</v>
      </c>
      <c r="P72" s="1">
        <v>0.84956951551672666</v>
      </c>
      <c r="Q72" s="1">
        <v>0.84957076932312658</v>
      </c>
      <c r="R72" s="1">
        <v>0.84957076932312658</v>
      </c>
      <c r="S72" s="1">
        <v>0.84957076932312658</v>
      </c>
      <c r="T72" s="1">
        <v>0</v>
      </c>
      <c r="U72" s="1">
        <v>0</v>
      </c>
      <c r="V72" s="1">
        <v>0</v>
      </c>
      <c r="W72" s="1">
        <v>0</v>
      </c>
      <c r="X72" s="1">
        <v>0</v>
      </c>
      <c r="Y72" s="1">
        <v>0</v>
      </c>
    </row>
    <row r="73" spans="1:25">
      <c r="A73" s="1" t="s">
        <v>107</v>
      </c>
      <c r="B73" s="1" t="s">
        <v>249</v>
      </c>
      <c r="C73" s="1" t="s">
        <v>634</v>
      </c>
      <c r="D73" s="1" t="s">
        <v>634</v>
      </c>
      <c r="E73" s="1" t="s">
        <v>634</v>
      </c>
      <c r="F73" s="1" t="s">
        <v>634</v>
      </c>
      <c r="G73" s="1" t="s">
        <v>634</v>
      </c>
      <c r="H73" s="1" t="s">
        <v>634</v>
      </c>
      <c r="I73" s="1" t="s">
        <v>634</v>
      </c>
      <c r="J73" s="1" t="s">
        <v>634</v>
      </c>
      <c r="K73" s="1" t="s">
        <v>634</v>
      </c>
      <c r="L73" s="1" t="s">
        <v>634</v>
      </c>
      <c r="M73" s="1" t="s">
        <v>634</v>
      </c>
      <c r="N73" s="1" t="s">
        <v>634</v>
      </c>
      <c r="O73" s="1" t="s">
        <v>634</v>
      </c>
      <c r="P73" s="1" t="s">
        <v>634</v>
      </c>
      <c r="Q73" s="1" t="s">
        <v>634</v>
      </c>
      <c r="R73" s="1" t="s">
        <v>634</v>
      </c>
      <c r="S73" s="1" t="s">
        <v>634</v>
      </c>
      <c r="T73" s="1" t="s">
        <v>634</v>
      </c>
      <c r="U73" s="1" t="s">
        <v>634</v>
      </c>
      <c r="V73" s="1" t="s">
        <v>634</v>
      </c>
      <c r="W73" s="1" t="s">
        <v>634</v>
      </c>
      <c r="X73" s="1" t="s">
        <v>634</v>
      </c>
      <c r="Y73" s="1" t="s">
        <v>634</v>
      </c>
    </row>
    <row r="74" spans="1:25">
      <c r="A74" s="1" t="s">
        <v>82</v>
      </c>
      <c r="B74" s="1" t="s">
        <v>232</v>
      </c>
      <c r="C74" s="1">
        <v>0.52900000000000003</v>
      </c>
      <c r="D74" s="1" t="s">
        <v>2028</v>
      </c>
      <c r="E74" s="1" t="s">
        <v>1633</v>
      </c>
      <c r="F74" s="1" t="s">
        <v>1778</v>
      </c>
      <c r="G74" s="1">
        <v>179.74700000000001</v>
      </c>
      <c r="H74" s="1">
        <v>190</v>
      </c>
      <c r="I74" s="1">
        <v>400</v>
      </c>
      <c r="J74" s="1">
        <v>600</v>
      </c>
      <c r="K74" s="1">
        <v>800</v>
      </c>
      <c r="L74" s="1">
        <v>1000</v>
      </c>
      <c r="M74" s="1" t="s">
        <v>1778</v>
      </c>
      <c r="N74" s="1">
        <v>0.11351455126112193</v>
      </c>
      <c r="O74" s="1">
        <v>0.11874999999999999</v>
      </c>
      <c r="P74" s="1">
        <v>0.23529411764705882</v>
      </c>
      <c r="Q74" s="1">
        <v>0.33333333333333331</v>
      </c>
      <c r="R74" s="1">
        <v>0.42105263157894735</v>
      </c>
      <c r="S74" s="1">
        <v>0.5</v>
      </c>
      <c r="T74" s="1">
        <v>0</v>
      </c>
      <c r="U74" s="1">
        <v>0</v>
      </c>
      <c r="V74" s="1" t="s">
        <v>1634</v>
      </c>
      <c r="W74" s="1">
        <v>0</v>
      </c>
      <c r="X74" s="1" t="s">
        <v>1634</v>
      </c>
      <c r="Y74" s="1">
        <v>0</v>
      </c>
    </row>
    <row r="75" spans="1:25">
      <c r="A75" s="1" t="s">
        <v>89</v>
      </c>
      <c r="B75" s="1" t="s">
        <v>237</v>
      </c>
      <c r="C75" s="1">
        <v>0.58599999999999997</v>
      </c>
      <c r="D75" s="1" t="s">
        <v>1774</v>
      </c>
      <c r="E75" s="1" t="s">
        <v>2022</v>
      </c>
      <c r="F75" s="1" t="s">
        <v>1778</v>
      </c>
      <c r="G75" s="1">
        <v>200</v>
      </c>
      <c r="H75" s="1">
        <v>200</v>
      </c>
      <c r="I75" s="1">
        <v>300</v>
      </c>
      <c r="J75" s="1">
        <v>400</v>
      </c>
      <c r="K75" s="1">
        <v>500</v>
      </c>
      <c r="L75" s="1">
        <v>650</v>
      </c>
      <c r="M75" s="1" t="s">
        <v>1778</v>
      </c>
      <c r="N75" s="1">
        <v>0.15384615384615385</v>
      </c>
      <c r="O75" s="1">
        <v>0.15384615384615385</v>
      </c>
      <c r="P75" s="1">
        <v>0.23076923076923078</v>
      </c>
      <c r="Q75" s="1">
        <v>0.30769230769230771</v>
      </c>
      <c r="R75" s="1">
        <v>0.38461538461538464</v>
      </c>
      <c r="S75" s="1">
        <v>0.5</v>
      </c>
      <c r="T75" s="1">
        <v>0</v>
      </c>
      <c r="U75" s="1">
        <v>0</v>
      </c>
      <c r="V75" s="1">
        <v>0</v>
      </c>
      <c r="W75" s="1">
        <v>0</v>
      </c>
      <c r="X75" s="1">
        <v>0</v>
      </c>
      <c r="Y75" s="1">
        <v>0</v>
      </c>
    </row>
    <row r="76" spans="1:25">
      <c r="A76" s="1" t="s">
        <v>83</v>
      </c>
      <c r="B76" s="1" t="s">
        <v>233</v>
      </c>
      <c r="C76" s="1">
        <v>0.42299999999999999</v>
      </c>
      <c r="D76" s="1">
        <v>0.42299999999999999</v>
      </c>
      <c r="E76" s="1" t="s">
        <v>306</v>
      </c>
      <c r="F76" s="1" t="s">
        <v>1778</v>
      </c>
      <c r="G76" s="1">
        <v>1700.0000000000002</v>
      </c>
      <c r="H76" s="1">
        <v>1900</v>
      </c>
      <c r="I76" s="1">
        <v>2100</v>
      </c>
      <c r="J76" s="1">
        <v>2250</v>
      </c>
      <c r="K76" s="1">
        <v>2400</v>
      </c>
      <c r="L76" s="1">
        <v>2500</v>
      </c>
      <c r="M76" s="1" t="s">
        <v>1778</v>
      </c>
      <c r="N76" s="1">
        <v>0.34</v>
      </c>
      <c r="O76" s="1">
        <v>0.38</v>
      </c>
      <c r="P76" s="1">
        <v>0.42</v>
      </c>
      <c r="Q76" s="1">
        <v>0.45</v>
      </c>
      <c r="R76" s="1">
        <v>0.48</v>
      </c>
      <c r="S76" s="1">
        <v>0.5</v>
      </c>
      <c r="T76" s="1">
        <v>0</v>
      </c>
      <c r="U76" s="1">
        <v>0</v>
      </c>
      <c r="V76" s="1">
        <v>0</v>
      </c>
      <c r="W76" s="1">
        <v>0</v>
      </c>
      <c r="X76" s="1">
        <v>0</v>
      </c>
      <c r="Y76" s="1">
        <v>0</v>
      </c>
    </row>
    <row r="77" spans="1:25">
      <c r="A77" s="1" t="s">
        <v>327</v>
      </c>
      <c r="B77" s="1" t="s">
        <v>646</v>
      </c>
      <c r="C77" s="1" t="s">
        <v>634</v>
      </c>
      <c r="D77" s="1" t="s">
        <v>634</v>
      </c>
      <c r="E77" s="1" t="s">
        <v>634</v>
      </c>
      <c r="F77" s="1" t="s">
        <v>634</v>
      </c>
      <c r="G77" s="1" t="s">
        <v>634</v>
      </c>
      <c r="H77" s="1" t="s">
        <v>634</v>
      </c>
      <c r="I77" s="1" t="s">
        <v>634</v>
      </c>
      <c r="J77" s="1" t="s">
        <v>634</v>
      </c>
      <c r="K77" s="1" t="s">
        <v>634</v>
      </c>
      <c r="L77" s="1" t="s">
        <v>634</v>
      </c>
      <c r="M77" s="1" t="s">
        <v>634</v>
      </c>
      <c r="N77" s="1" t="s">
        <v>634</v>
      </c>
      <c r="O77" s="1" t="s">
        <v>634</v>
      </c>
      <c r="P77" s="1" t="s">
        <v>634</v>
      </c>
      <c r="Q77" s="1" t="s">
        <v>634</v>
      </c>
      <c r="R77" s="1" t="s">
        <v>634</v>
      </c>
      <c r="S77" s="1" t="s">
        <v>634</v>
      </c>
      <c r="T77" s="1" t="s">
        <v>634</v>
      </c>
      <c r="U77" s="1" t="s">
        <v>634</v>
      </c>
      <c r="V77" s="1" t="s">
        <v>634</v>
      </c>
      <c r="W77" s="1" t="s">
        <v>634</v>
      </c>
      <c r="X77" s="1" t="s">
        <v>634</v>
      </c>
      <c r="Y77" s="1" t="s">
        <v>634</v>
      </c>
    </row>
    <row r="78" spans="1:25">
      <c r="A78" s="1" t="s">
        <v>182</v>
      </c>
      <c r="B78" s="1" t="s">
        <v>829</v>
      </c>
      <c r="C78" s="1">
        <v>0.51</v>
      </c>
      <c r="D78" s="1">
        <v>0.51</v>
      </c>
      <c r="E78" s="1">
        <v>0.51</v>
      </c>
      <c r="F78" s="1" t="s">
        <v>1778</v>
      </c>
      <c r="G78" s="1">
        <v>0</v>
      </c>
      <c r="H78" s="1">
        <v>0</v>
      </c>
      <c r="I78" s="1">
        <v>0</v>
      </c>
      <c r="J78" s="1">
        <v>0</v>
      </c>
      <c r="K78" s="1">
        <v>0</v>
      </c>
      <c r="L78" s="1">
        <v>0</v>
      </c>
      <c r="M78" s="1" t="s">
        <v>1778</v>
      </c>
      <c r="N78" s="1">
        <v>0</v>
      </c>
      <c r="O78" s="1">
        <v>0</v>
      </c>
      <c r="P78" s="1">
        <v>0</v>
      </c>
      <c r="Q78" s="1">
        <v>0</v>
      </c>
      <c r="R78" s="1">
        <v>0</v>
      </c>
      <c r="S78" s="1">
        <v>0</v>
      </c>
      <c r="T78" s="1">
        <v>0</v>
      </c>
      <c r="U78" s="1">
        <v>0</v>
      </c>
      <c r="V78" s="1">
        <v>0</v>
      </c>
      <c r="W78" s="1">
        <v>0</v>
      </c>
      <c r="X78" s="1">
        <v>0</v>
      </c>
      <c r="Y78" s="1">
        <v>0</v>
      </c>
    </row>
    <row r="79" spans="1:25">
      <c r="A79" s="1" t="s">
        <v>148</v>
      </c>
      <c r="B79" s="1" t="s">
        <v>830</v>
      </c>
      <c r="C79" s="1" t="s">
        <v>1518</v>
      </c>
      <c r="D79" s="1" t="s">
        <v>1518</v>
      </c>
      <c r="E79" s="1" t="s">
        <v>306</v>
      </c>
      <c r="F79" s="1" t="s">
        <v>1778</v>
      </c>
      <c r="G79" s="1">
        <v>18210.206999999999</v>
      </c>
      <c r="H79" s="1">
        <v>20346.600000000002</v>
      </c>
      <c r="I79" s="1">
        <v>23398.59</v>
      </c>
      <c r="J79" s="1">
        <v>26450.58</v>
      </c>
      <c r="K79" s="1">
        <v>29502.57</v>
      </c>
      <c r="L79" s="1">
        <v>33571.89</v>
      </c>
      <c r="M79" s="1" t="s">
        <v>1778</v>
      </c>
      <c r="N79" s="1">
        <v>0.17899999999999999</v>
      </c>
      <c r="O79" s="1">
        <v>0.2</v>
      </c>
      <c r="P79" s="1">
        <v>0.23</v>
      </c>
      <c r="Q79" s="1">
        <v>0.26</v>
      </c>
      <c r="R79" s="1">
        <v>0.28999999999999998</v>
      </c>
      <c r="S79" s="1">
        <v>0.33</v>
      </c>
      <c r="T79" s="1">
        <v>19911.51326397232</v>
      </c>
      <c r="U79" s="1">
        <v>0.19572324873907504</v>
      </c>
      <c r="V79" s="1">
        <v>19911.51326397232</v>
      </c>
      <c r="W79" s="1">
        <v>0.19572324873907504</v>
      </c>
      <c r="X79" s="1" t="s">
        <v>821</v>
      </c>
      <c r="Y79" s="1">
        <v>0</v>
      </c>
    </row>
    <row r="80" spans="1:25">
      <c r="A80" s="1" t="s">
        <v>119</v>
      </c>
      <c r="B80" s="1" t="s">
        <v>1524</v>
      </c>
      <c r="C80" s="1">
        <v>0.47799999999999998</v>
      </c>
      <c r="D80" s="1">
        <v>0.47799999999999998</v>
      </c>
      <c r="E80" s="1" t="s">
        <v>306</v>
      </c>
      <c r="F80" s="1" t="s">
        <v>1778</v>
      </c>
      <c r="G80" s="1" t="s">
        <v>817</v>
      </c>
      <c r="H80" s="1" t="s">
        <v>817</v>
      </c>
      <c r="I80" s="1" t="s">
        <v>817</v>
      </c>
      <c r="J80" s="1" t="s">
        <v>817</v>
      </c>
      <c r="K80" s="1" t="s">
        <v>817</v>
      </c>
      <c r="L80" s="1" t="s">
        <v>817</v>
      </c>
      <c r="M80" s="1" t="s">
        <v>1778</v>
      </c>
      <c r="N80" s="1" t="s">
        <v>817</v>
      </c>
      <c r="O80" s="1" t="s">
        <v>817</v>
      </c>
      <c r="P80" s="1" t="s">
        <v>817</v>
      </c>
      <c r="Q80" s="1" t="s">
        <v>817</v>
      </c>
      <c r="R80" s="1" t="s">
        <v>817</v>
      </c>
      <c r="S80" s="1" t="s">
        <v>817</v>
      </c>
      <c r="T80" s="1">
        <v>0</v>
      </c>
      <c r="U80" s="1">
        <v>0</v>
      </c>
      <c r="V80" s="1">
        <v>0</v>
      </c>
      <c r="W80" s="1">
        <v>0</v>
      </c>
      <c r="X80" s="1">
        <v>0</v>
      </c>
      <c r="Y80" s="1">
        <v>0</v>
      </c>
    </row>
    <row r="81" spans="1:25">
      <c r="A81" s="1" t="s">
        <v>207</v>
      </c>
      <c r="B81" s="1" t="s">
        <v>634</v>
      </c>
      <c r="C81" s="1" t="s">
        <v>634</v>
      </c>
      <c r="D81" s="1" t="s">
        <v>634</v>
      </c>
      <c r="E81" s="1" t="s">
        <v>634</v>
      </c>
      <c r="F81" s="1" t="s">
        <v>634</v>
      </c>
      <c r="G81" s="1" t="s">
        <v>634</v>
      </c>
      <c r="H81" s="1" t="s">
        <v>634</v>
      </c>
      <c r="I81" s="1" t="s">
        <v>634</v>
      </c>
      <c r="J81" s="1" t="s">
        <v>634</v>
      </c>
      <c r="K81" s="1" t="s">
        <v>634</v>
      </c>
      <c r="L81" s="1" t="s">
        <v>634</v>
      </c>
      <c r="M81" s="1" t="s">
        <v>634</v>
      </c>
      <c r="N81" s="1" t="s">
        <v>634</v>
      </c>
      <c r="O81" s="1" t="s">
        <v>634</v>
      </c>
      <c r="P81" s="1" t="s">
        <v>634</v>
      </c>
      <c r="Q81" s="1" t="s">
        <v>634</v>
      </c>
      <c r="R81" s="1" t="s">
        <v>634</v>
      </c>
      <c r="S81" s="1" t="s">
        <v>634</v>
      </c>
      <c r="T81" s="1" t="s">
        <v>634</v>
      </c>
      <c r="U81" s="1" t="s">
        <v>634</v>
      </c>
      <c r="V81" s="1" t="s">
        <v>634</v>
      </c>
      <c r="W81" s="1" t="s">
        <v>634</v>
      </c>
      <c r="X81" s="1" t="s">
        <v>634</v>
      </c>
      <c r="Y81" s="1" t="s">
        <v>634</v>
      </c>
    </row>
    <row r="82" spans="1:25">
      <c r="A82" s="1" t="s">
        <v>84</v>
      </c>
      <c r="B82" s="1" t="s">
        <v>234</v>
      </c>
      <c r="C82" s="1" t="s">
        <v>306</v>
      </c>
      <c r="D82" s="1" t="s">
        <v>306</v>
      </c>
      <c r="E82" s="1" t="s">
        <v>306</v>
      </c>
      <c r="F82" s="1" t="s">
        <v>1778</v>
      </c>
      <c r="G82" s="1">
        <v>0</v>
      </c>
      <c r="H82" s="1">
        <v>0</v>
      </c>
      <c r="I82" s="1">
        <v>49.468543482772709</v>
      </c>
      <c r="J82" s="1">
        <v>65.073697784876984</v>
      </c>
      <c r="K82" s="1">
        <v>82.678028336508788</v>
      </c>
      <c r="L82" s="1">
        <v>98.426224210129519</v>
      </c>
      <c r="M82" s="1" t="s">
        <v>1778</v>
      </c>
      <c r="N82" s="1">
        <v>0</v>
      </c>
      <c r="O82" s="1">
        <v>0</v>
      </c>
      <c r="P82" s="1">
        <v>0.25</v>
      </c>
      <c r="Q82" s="1">
        <v>0.33000000000000007</v>
      </c>
      <c r="R82" s="1">
        <v>0.42</v>
      </c>
      <c r="S82" s="1">
        <v>0.5</v>
      </c>
      <c r="T82" s="1">
        <v>0</v>
      </c>
      <c r="U82" s="1">
        <v>0</v>
      </c>
      <c r="V82" s="1" t="s">
        <v>1067</v>
      </c>
      <c r="W82" s="1">
        <v>0</v>
      </c>
      <c r="X82" s="1" t="s">
        <v>1067</v>
      </c>
      <c r="Y82" s="1">
        <v>0</v>
      </c>
    </row>
    <row r="83" spans="1:25">
      <c r="A83" s="1" t="s">
        <v>85</v>
      </c>
      <c r="B83" s="1" t="s">
        <v>235</v>
      </c>
      <c r="C83" s="1" t="s">
        <v>306</v>
      </c>
      <c r="D83" s="1" t="s">
        <v>306</v>
      </c>
      <c r="E83" s="1" t="s">
        <v>306</v>
      </c>
      <c r="F83" s="1" t="s">
        <v>1778</v>
      </c>
      <c r="G83" s="1">
        <v>0</v>
      </c>
      <c r="H83" s="1">
        <v>180</v>
      </c>
      <c r="I83" s="1">
        <v>338</v>
      </c>
      <c r="J83" s="1">
        <v>561</v>
      </c>
      <c r="K83" s="1">
        <v>748</v>
      </c>
      <c r="L83" s="1">
        <v>1124</v>
      </c>
      <c r="M83" s="1" t="s">
        <v>1778</v>
      </c>
      <c r="N83" s="1">
        <v>0</v>
      </c>
      <c r="O83" s="1">
        <v>8.012031966069777E-2</v>
      </c>
      <c r="P83" s="1">
        <v>0.14963050278661835</v>
      </c>
      <c r="Q83" s="1">
        <v>0.24970832960917472</v>
      </c>
      <c r="R83" s="1">
        <v>0.33294443947889962</v>
      </c>
      <c r="S83" s="1">
        <v>0.5003068849923572</v>
      </c>
      <c r="T83" s="1">
        <v>0</v>
      </c>
      <c r="U83" s="1">
        <v>0</v>
      </c>
      <c r="V83" s="1" t="s">
        <v>1067</v>
      </c>
      <c r="W83" s="1">
        <v>0</v>
      </c>
      <c r="X83" s="1" t="s">
        <v>1067</v>
      </c>
      <c r="Y83" s="1">
        <v>0</v>
      </c>
    </row>
    <row r="84" spans="1:25">
      <c r="A84" s="1" t="s">
        <v>121</v>
      </c>
      <c r="B84" s="1" t="s">
        <v>259</v>
      </c>
      <c r="C84" s="1">
        <v>0.42299999999999999</v>
      </c>
      <c r="D84" s="1">
        <v>0.42299999999999999</v>
      </c>
      <c r="E84" s="1" t="s">
        <v>306</v>
      </c>
      <c r="F84" s="1" t="s">
        <v>1778</v>
      </c>
      <c r="G84" s="1">
        <v>1700.0000000000002</v>
      </c>
      <c r="H84" s="1">
        <v>2128</v>
      </c>
      <c r="I84" s="1">
        <v>2604</v>
      </c>
      <c r="J84" s="1">
        <v>3060</v>
      </c>
      <c r="K84" s="1">
        <v>3552</v>
      </c>
      <c r="L84" s="1">
        <v>4000</v>
      </c>
      <c r="M84" s="1" t="s">
        <v>1778</v>
      </c>
      <c r="N84" s="1">
        <v>0.34</v>
      </c>
      <c r="O84" s="1">
        <v>0.38</v>
      </c>
      <c r="P84" s="1">
        <v>0.42</v>
      </c>
      <c r="Q84" s="1">
        <v>0.45</v>
      </c>
      <c r="R84" s="1">
        <v>0.48</v>
      </c>
      <c r="S84" s="1">
        <v>0.5</v>
      </c>
      <c r="T84" s="1">
        <v>0</v>
      </c>
      <c r="U84" s="1">
        <v>0</v>
      </c>
      <c r="V84" s="1">
        <v>0</v>
      </c>
      <c r="W84" s="1">
        <v>0</v>
      </c>
      <c r="X84" s="1">
        <v>0</v>
      </c>
      <c r="Y84" s="1">
        <v>0</v>
      </c>
    </row>
    <row r="85" spans="1:25">
      <c r="A85" s="1" t="s">
        <v>163</v>
      </c>
      <c r="B85" s="1" t="s">
        <v>275</v>
      </c>
      <c r="C85" s="1">
        <v>0.41299999999999998</v>
      </c>
      <c r="D85" s="1">
        <v>0.15</v>
      </c>
      <c r="E85" s="1">
        <v>0.15</v>
      </c>
      <c r="F85" s="1" t="s">
        <v>1778</v>
      </c>
      <c r="G85" s="1">
        <v>52280</v>
      </c>
      <c r="H85" s="1">
        <v>52280</v>
      </c>
      <c r="I85" s="1">
        <v>52280</v>
      </c>
      <c r="J85" s="1">
        <v>52280</v>
      </c>
      <c r="K85" s="1">
        <v>52280</v>
      </c>
      <c r="L85" s="1">
        <v>52280</v>
      </c>
      <c r="M85" s="1" t="s">
        <v>1778</v>
      </c>
      <c r="N85" s="1">
        <v>0.85010894663241077</v>
      </c>
      <c r="O85" s="1">
        <v>0.85010894663241077</v>
      </c>
      <c r="P85" s="1">
        <v>0.85010894663241077</v>
      </c>
      <c r="Q85" s="1">
        <v>0.85010894663241077</v>
      </c>
      <c r="R85" s="1">
        <v>0.85010894663241077</v>
      </c>
      <c r="S85" s="1">
        <v>0.85010894663241077</v>
      </c>
      <c r="T85" s="1">
        <v>0</v>
      </c>
      <c r="U85" s="1">
        <v>0</v>
      </c>
      <c r="V85" s="1">
        <v>0</v>
      </c>
      <c r="W85" s="1">
        <v>0</v>
      </c>
      <c r="X85" s="1">
        <v>0</v>
      </c>
      <c r="Y85" s="1">
        <v>0</v>
      </c>
    </row>
    <row r="86" spans="1:25">
      <c r="A86" s="1" t="s">
        <v>328</v>
      </c>
      <c r="B86" s="1" t="s">
        <v>647</v>
      </c>
      <c r="C86" s="1" t="s">
        <v>634</v>
      </c>
      <c r="D86" s="1" t="s">
        <v>634</v>
      </c>
      <c r="E86" s="1" t="s">
        <v>634</v>
      </c>
      <c r="F86" s="1" t="s">
        <v>634</v>
      </c>
      <c r="G86" s="1" t="s">
        <v>634</v>
      </c>
      <c r="H86" s="1" t="s">
        <v>634</v>
      </c>
      <c r="I86" s="1" t="s">
        <v>634</v>
      </c>
      <c r="J86" s="1" t="s">
        <v>634</v>
      </c>
      <c r="K86" s="1" t="s">
        <v>634</v>
      </c>
      <c r="L86" s="1" t="s">
        <v>634</v>
      </c>
      <c r="M86" s="1" t="s">
        <v>634</v>
      </c>
      <c r="N86" s="1" t="s">
        <v>634</v>
      </c>
      <c r="O86" s="1" t="s">
        <v>634</v>
      </c>
      <c r="P86" s="1" t="s">
        <v>634</v>
      </c>
      <c r="Q86" s="1" t="s">
        <v>634</v>
      </c>
      <c r="R86" s="1" t="s">
        <v>634</v>
      </c>
      <c r="S86" s="1" t="s">
        <v>634</v>
      </c>
      <c r="T86" s="1" t="s">
        <v>634</v>
      </c>
      <c r="U86" s="1" t="s">
        <v>634</v>
      </c>
      <c r="V86" s="1" t="s">
        <v>634</v>
      </c>
      <c r="W86" s="1" t="s">
        <v>634</v>
      </c>
      <c r="X86" s="1" t="s">
        <v>634</v>
      </c>
      <c r="Y86" s="1" t="s">
        <v>634</v>
      </c>
    </row>
    <row r="87" spans="1:25">
      <c r="A87" s="1" t="s">
        <v>329</v>
      </c>
      <c r="B87" s="1" t="s">
        <v>648</v>
      </c>
      <c r="C87" s="1" t="s">
        <v>634</v>
      </c>
      <c r="D87" s="1" t="s">
        <v>634</v>
      </c>
      <c r="E87" s="1" t="s">
        <v>634</v>
      </c>
      <c r="F87" s="1" t="s">
        <v>634</v>
      </c>
      <c r="G87" s="1" t="s">
        <v>634</v>
      </c>
      <c r="H87" s="1" t="s">
        <v>634</v>
      </c>
      <c r="I87" s="1" t="s">
        <v>634</v>
      </c>
      <c r="J87" s="1" t="s">
        <v>634</v>
      </c>
      <c r="K87" s="1" t="s">
        <v>634</v>
      </c>
      <c r="L87" s="1" t="s">
        <v>634</v>
      </c>
      <c r="M87" s="1" t="s">
        <v>634</v>
      </c>
      <c r="N87" s="1" t="s">
        <v>634</v>
      </c>
      <c r="O87" s="1" t="s">
        <v>634</v>
      </c>
      <c r="P87" s="1" t="s">
        <v>634</v>
      </c>
      <c r="Q87" s="1" t="s">
        <v>634</v>
      </c>
      <c r="R87" s="1" t="s">
        <v>634</v>
      </c>
      <c r="S87" s="1" t="s">
        <v>634</v>
      </c>
      <c r="T87" s="1" t="s">
        <v>634</v>
      </c>
      <c r="U87" s="1" t="s">
        <v>634</v>
      </c>
      <c r="V87" s="1" t="s">
        <v>634</v>
      </c>
      <c r="W87" s="1" t="s">
        <v>634</v>
      </c>
      <c r="X87" s="1" t="s">
        <v>634</v>
      </c>
      <c r="Y87" s="1" t="s">
        <v>634</v>
      </c>
    </row>
    <row r="88" spans="1:25">
      <c r="A88" s="1" t="s">
        <v>330</v>
      </c>
      <c r="B88" s="1" t="s">
        <v>649</v>
      </c>
      <c r="C88" s="1" t="s">
        <v>634</v>
      </c>
      <c r="D88" s="1" t="s">
        <v>634</v>
      </c>
      <c r="E88" s="1" t="s">
        <v>634</v>
      </c>
      <c r="F88" s="1" t="s">
        <v>634</v>
      </c>
      <c r="G88" s="1" t="s">
        <v>634</v>
      </c>
      <c r="H88" s="1" t="s">
        <v>634</v>
      </c>
      <c r="I88" s="1" t="s">
        <v>634</v>
      </c>
      <c r="J88" s="1" t="s">
        <v>634</v>
      </c>
      <c r="K88" s="1" t="s">
        <v>634</v>
      </c>
      <c r="L88" s="1" t="s">
        <v>634</v>
      </c>
      <c r="M88" s="1" t="s">
        <v>634</v>
      </c>
      <c r="N88" s="1" t="s">
        <v>634</v>
      </c>
      <c r="O88" s="1" t="s">
        <v>634</v>
      </c>
      <c r="P88" s="1" t="s">
        <v>634</v>
      </c>
      <c r="Q88" s="1" t="s">
        <v>634</v>
      </c>
      <c r="R88" s="1" t="s">
        <v>634</v>
      </c>
      <c r="S88" s="1" t="s">
        <v>634</v>
      </c>
      <c r="T88" s="1" t="s">
        <v>634</v>
      </c>
      <c r="U88" s="1" t="s">
        <v>634</v>
      </c>
      <c r="V88" s="1" t="s">
        <v>634</v>
      </c>
      <c r="W88" s="1" t="s">
        <v>634</v>
      </c>
      <c r="X88" s="1" t="s">
        <v>634</v>
      </c>
      <c r="Y88" s="1" t="s">
        <v>634</v>
      </c>
    </row>
    <row r="89" spans="1:25">
      <c r="A89" s="1" t="s">
        <v>144</v>
      </c>
      <c r="B89" s="1" t="s">
        <v>264</v>
      </c>
      <c r="C89" s="1">
        <v>0.42</v>
      </c>
      <c r="D89" s="1">
        <v>0.4</v>
      </c>
      <c r="E89" s="1">
        <v>0.37</v>
      </c>
      <c r="F89" s="1" t="s">
        <v>1778</v>
      </c>
      <c r="G89" s="1">
        <v>36000</v>
      </c>
      <c r="H89" s="1">
        <v>38250</v>
      </c>
      <c r="I89" s="1">
        <v>40560</v>
      </c>
      <c r="J89" s="1">
        <v>42930</v>
      </c>
      <c r="K89" s="1">
        <v>43740</v>
      </c>
      <c r="L89" s="1">
        <v>44550</v>
      </c>
      <c r="M89" s="1" t="s">
        <v>1778</v>
      </c>
      <c r="N89" s="1">
        <v>0.5</v>
      </c>
      <c r="O89" s="1">
        <v>0.51</v>
      </c>
      <c r="P89" s="1">
        <v>0.52</v>
      </c>
      <c r="Q89" s="1">
        <v>0.53</v>
      </c>
      <c r="R89" s="1">
        <v>0.54</v>
      </c>
      <c r="S89" s="1">
        <v>0.55000000000000004</v>
      </c>
      <c r="T89" s="1">
        <v>0</v>
      </c>
      <c r="U89" s="1">
        <v>0</v>
      </c>
      <c r="V89" s="1">
        <v>0</v>
      </c>
      <c r="W89" s="1">
        <v>0</v>
      </c>
      <c r="X89" s="1">
        <v>0</v>
      </c>
      <c r="Y89" s="1">
        <v>0</v>
      </c>
    </row>
    <row r="90" spans="1:25">
      <c r="A90" s="1" t="s">
        <v>143</v>
      </c>
      <c r="B90" s="1" t="s">
        <v>634</v>
      </c>
      <c r="C90" s="1" t="s">
        <v>634</v>
      </c>
      <c r="D90" s="1" t="s">
        <v>634</v>
      </c>
      <c r="E90" s="1" t="s">
        <v>634</v>
      </c>
      <c r="F90" s="1" t="s">
        <v>634</v>
      </c>
      <c r="G90" s="1" t="s">
        <v>634</v>
      </c>
      <c r="H90" s="1" t="s">
        <v>634</v>
      </c>
      <c r="I90" s="1" t="s">
        <v>634</v>
      </c>
      <c r="J90" s="1" t="s">
        <v>634</v>
      </c>
      <c r="K90" s="1" t="s">
        <v>634</v>
      </c>
      <c r="L90" s="1" t="s">
        <v>634</v>
      </c>
      <c r="M90" s="1" t="s">
        <v>634</v>
      </c>
      <c r="N90" s="1" t="s">
        <v>634</v>
      </c>
      <c r="O90" s="1" t="s">
        <v>634</v>
      </c>
      <c r="P90" s="1" t="s">
        <v>634</v>
      </c>
      <c r="Q90" s="1" t="s">
        <v>634</v>
      </c>
      <c r="R90" s="1" t="s">
        <v>634</v>
      </c>
      <c r="S90" s="1" t="s">
        <v>634</v>
      </c>
      <c r="T90" s="1" t="s">
        <v>634</v>
      </c>
      <c r="U90" s="1" t="s">
        <v>634</v>
      </c>
      <c r="V90" s="1" t="s">
        <v>634</v>
      </c>
      <c r="W90" s="1" t="s">
        <v>634</v>
      </c>
      <c r="X90" s="1" t="s">
        <v>634</v>
      </c>
      <c r="Y90" s="1" t="s">
        <v>634</v>
      </c>
    </row>
    <row r="91" spans="1:25">
      <c r="A91" s="1" t="s">
        <v>111</v>
      </c>
      <c r="B91" s="1" t="s">
        <v>1212</v>
      </c>
      <c r="C91" s="1">
        <v>0.4</v>
      </c>
      <c r="D91" s="1" t="s">
        <v>1774</v>
      </c>
      <c r="E91" s="1" t="s">
        <v>1774</v>
      </c>
      <c r="F91" s="1" t="s">
        <v>1778</v>
      </c>
      <c r="G91" s="1">
        <v>100</v>
      </c>
      <c r="H91" s="1">
        <v>150</v>
      </c>
      <c r="I91" s="1">
        <v>200</v>
      </c>
      <c r="J91" s="1">
        <v>300</v>
      </c>
      <c r="K91" s="1">
        <v>500</v>
      </c>
      <c r="L91" s="1">
        <v>750</v>
      </c>
      <c r="M91" s="1" t="s">
        <v>1778</v>
      </c>
      <c r="N91" s="1">
        <v>6.6666666666666666E-2</v>
      </c>
      <c r="O91" s="1">
        <v>0.1</v>
      </c>
      <c r="P91" s="1">
        <v>0.13333333333333333</v>
      </c>
      <c r="Q91" s="1">
        <v>0.2</v>
      </c>
      <c r="R91" s="1">
        <v>0.33333333333333331</v>
      </c>
      <c r="S91" s="1">
        <v>0.5</v>
      </c>
      <c r="T91" s="1">
        <v>0</v>
      </c>
      <c r="U91" s="1">
        <v>0</v>
      </c>
      <c r="V91" s="1" t="s">
        <v>1776</v>
      </c>
      <c r="W91" s="1">
        <v>0</v>
      </c>
      <c r="X91" s="1" t="s">
        <v>1776</v>
      </c>
      <c r="Y91" s="1">
        <v>0</v>
      </c>
    </row>
    <row r="92" spans="1:25">
      <c r="A92" s="1" t="s">
        <v>331</v>
      </c>
      <c r="B92" s="1" t="s">
        <v>650</v>
      </c>
      <c r="C92" s="1">
        <v>0.47</v>
      </c>
      <c r="D92" s="1">
        <v>0.46</v>
      </c>
      <c r="E92" s="1">
        <v>0.45</v>
      </c>
      <c r="F92" s="1" t="s">
        <v>1778</v>
      </c>
      <c r="G92" s="1">
        <v>13</v>
      </c>
      <c r="H92" s="1">
        <v>13</v>
      </c>
      <c r="I92" s="1">
        <v>13</v>
      </c>
      <c r="J92" s="1">
        <v>13</v>
      </c>
      <c r="K92" s="1">
        <v>13</v>
      </c>
      <c r="L92" s="1">
        <v>13</v>
      </c>
      <c r="M92" s="1" t="s">
        <v>1778</v>
      </c>
      <c r="N92" s="1">
        <v>5.1999999999999998E-2</v>
      </c>
      <c r="O92" s="1">
        <v>5.1999999999999998E-2</v>
      </c>
      <c r="P92" s="1">
        <v>5.1999999999999998E-2</v>
      </c>
      <c r="Q92" s="1">
        <v>5.1999999999999998E-2</v>
      </c>
      <c r="R92" s="1">
        <v>5.1999999999999998E-2</v>
      </c>
      <c r="S92" s="1">
        <v>5.1999999999999998E-2</v>
      </c>
      <c r="T92" s="1">
        <v>0</v>
      </c>
      <c r="U92" s="1">
        <v>0</v>
      </c>
      <c r="V92" s="1">
        <v>0</v>
      </c>
      <c r="W92" s="1">
        <v>0</v>
      </c>
      <c r="X92" s="1">
        <v>0</v>
      </c>
      <c r="Y92" s="1">
        <v>0</v>
      </c>
    </row>
    <row r="93" spans="1:25">
      <c r="A93" s="1" t="s">
        <v>220</v>
      </c>
      <c r="B93" s="1" t="s">
        <v>304</v>
      </c>
      <c r="C93" s="1" t="s">
        <v>2029</v>
      </c>
      <c r="D93" s="1" t="s">
        <v>308</v>
      </c>
      <c r="E93" s="1">
        <v>0.35799999999999998</v>
      </c>
      <c r="F93" s="1" t="s">
        <v>1778</v>
      </c>
      <c r="G93" s="1">
        <v>16713</v>
      </c>
      <c r="H93" s="1">
        <v>20460</v>
      </c>
      <c r="I93" s="1">
        <v>24145</v>
      </c>
      <c r="J93" s="1">
        <v>28128</v>
      </c>
      <c r="K93" s="1">
        <v>32409</v>
      </c>
      <c r="L93" s="1">
        <v>70000</v>
      </c>
      <c r="M93" s="1" t="s">
        <v>1778</v>
      </c>
      <c r="N93" s="1">
        <v>0.1857</v>
      </c>
      <c r="O93" s="1">
        <v>0.2046</v>
      </c>
      <c r="P93" s="1">
        <v>0.2195</v>
      </c>
      <c r="Q93" s="1">
        <v>0.2344</v>
      </c>
      <c r="R93" s="1">
        <v>0.24929999999999999</v>
      </c>
      <c r="S93" s="1">
        <v>0.5</v>
      </c>
      <c r="T93" s="1">
        <v>0</v>
      </c>
      <c r="U93" s="1">
        <v>0</v>
      </c>
      <c r="V93" s="1">
        <v>0</v>
      </c>
      <c r="W93" s="1">
        <v>0</v>
      </c>
      <c r="X93" s="1">
        <v>0</v>
      </c>
      <c r="Y93" s="1">
        <v>0</v>
      </c>
    </row>
    <row r="94" spans="1:25">
      <c r="A94" s="1" t="s">
        <v>332</v>
      </c>
      <c r="B94" s="1" t="s">
        <v>651</v>
      </c>
      <c r="C94" s="1" t="s">
        <v>634</v>
      </c>
      <c r="D94" s="1" t="s">
        <v>634</v>
      </c>
      <c r="E94" s="1" t="s">
        <v>634</v>
      </c>
      <c r="F94" s="1" t="s">
        <v>634</v>
      </c>
      <c r="G94" s="1" t="s">
        <v>634</v>
      </c>
      <c r="H94" s="1" t="s">
        <v>634</v>
      </c>
      <c r="I94" s="1" t="s">
        <v>634</v>
      </c>
      <c r="J94" s="1" t="s">
        <v>634</v>
      </c>
      <c r="K94" s="1" t="s">
        <v>634</v>
      </c>
      <c r="L94" s="1" t="s">
        <v>634</v>
      </c>
      <c r="M94" s="1" t="s">
        <v>634</v>
      </c>
      <c r="N94" s="1" t="s">
        <v>634</v>
      </c>
      <c r="O94" s="1" t="s">
        <v>634</v>
      </c>
      <c r="P94" s="1" t="s">
        <v>634</v>
      </c>
      <c r="Q94" s="1" t="s">
        <v>634</v>
      </c>
      <c r="R94" s="1" t="s">
        <v>634</v>
      </c>
      <c r="S94" s="1" t="s">
        <v>634</v>
      </c>
      <c r="T94" s="1" t="s">
        <v>634</v>
      </c>
      <c r="U94" s="1" t="s">
        <v>634</v>
      </c>
      <c r="V94" s="1" t="s">
        <v>634</v>
      </c>
      <c r="W94" s="1" t="s">
        <v>634</v>
      </c>
      <c r="X94" s="1" t="s">
        <v>634</v>
      </c>
      <c r="Y94" s="1" t="s">
        <v>634</v>
      </c>
    </row>
    <row r="95" spans="1:25">
      <c r="A95" s="1" t="s">
        <v>333</v>
      </c>
      <c r="B95" s="1" t="s">
        <v>652</v>
      </c>
      <c r="C95" s="1" t="s">
        <v>634</v>
      </c>
      <c r="D95" s="1" t="s">
        <v>634</v>
      </c>
      <c r="E95" s="1" t="s">
        <v>634</v>
      </c>
      <c r="F95" s="1" t="s">
        <v>634</v>
      </c>
      <c r="G95" s="1" t="s">
        <v>634</v>
      </c>
      <c r="H95" s="1" t="s">
        <v>634</v>
      </c>
      <c r="I95" s="1" t="s">
        <v>634</v>
      </c>
      <c r="J95" s="1" t="s">
        <v>634</v>
      </c>
      <c r="K95" s="1" t="s">
        <v>634</v>
      </c>
      <c r="L95" s="1" t="s">
        <v>634</v>
      </c>
      <c r="M95" s="1" t="s">
        <v>634</v>
      </c>
      <c r="N95" s="1" t="s">
        <v>634</v>
      </c>
      <c r="O95" s="1" t="s">
        <v>634</v>
      </c>
      <c r="P95" s="1" t="s">
        <v>634</v>
      </c>
      <c r="Q95" s="1" t="s">
        <v>634</v>
      </c>
      <c r="R95" s="1" t="s">
        <v>634</v>
      </c>
      <c r="S95" s="1" t="s">
        <v>634</v>
      </c>
      <c r="T95" s="1" t="s">
        <v>634</v>
      </c>
      <c r="U95" s="1" t="s">
        <v>634</v>
      </c>
      <c r="V95" s="1" t="s">
        <v>634</v>
      </c>
      <c r="W95" s="1" t="s">
        <v>634</v>
      </c>
      <c r="X95" s="1" t="s">
        <v>634</v>
      </c>
      <c r="Y95" s="1" t="s">
        <v>634</v>
      </c>
    </row>
    <row r="96" spans="1:25">
      <c r="A96" s="1" t="s">
        <v>188</v>
      </c>
      <c r="B96" s="1" t="s">
        <v>288</v>
      </c>
      <c r="C96" s="1">
        <v>0.12</v>
      </c>
      <c r="D96" s="1">
        <v>0.12</v>
      </c>
      <c r="E96" s="1">
        <v>0.12</v>
      </c>
      <c r="F96" s="1" t="s">
        <v>1778</v>
      </c>
      <c r="G96" s="1">
        <v>0</v>
      </c>
      <c r="H96" s="1">
        <v>0</v>
      </c>
      <c r="I96" s="1">
        <v>0</v>
      </c>
      <c r="J96" s="1">
        <v>0</v>
      </c>
      <c r="K96" s="1">
        <v>0</v>
      </c>
      <c r="L96" s="1">
        <v>0</v>
      </c>
      <c r="M96" s="1" t="s">
        <v>1778</v>
      </c>
      <c r="N96" s="1">
        <v>0</v>
      </c>
      <c r="O96" s="1">
        <v>0</v>
      </c>
      <c r="P96" s="1">
        <v>0</v>
      </c>
      <c r="Q96" s="1">
        <v>0</v>
      </c>
      <c r="R96" s="1">
        <v>0</v>
      </c>
      <c r="S96" s="1">
        <v>0</v>
      </c>
      <c r="T96" s="1">
        <v>0</v>
      </c>
      <c r="U96" s="1">
        <v>0</v>
      </c>
      <c r="V96" s="1">
        <v>0</v>
      </c>
      <c r="W96" s="1">
        <v>0</v>
      </c>
      <c r="X96" s="1">
        <v>0</v>
      </c>
      <c r="Y96" s="1">
        <v>0</v>
      </c>
    </row>
    <row r="97" spans="1:25">
      <c r="A97" s="1" t="s">
        <v>334</v>
      </c>
      <c r="B97" s="1" t="s">
        <v>634</v>
      </c>
      <c r="C97" s="1" t="s">
        <v>634</v>
      </c>
      <c r="D97" s="1" t="s">
        <v>634</v>
      </c>
      <c r="E97" s="1" t="s">
        <v>634</v>
      </c>
      <c r="F97" s="1" t="s">
        <v>634</v>
      </c>
      <c r="G97" s="1" t="s">
        <v>634</v>
      </c>
      <c r="H97" s="1" t="s">
        <v>634</v>
      </c>
      <c r="I97" s="1" t="s">
        <v>634</v>
      </c>
      <c r="J97" s="1" t="s">
        <v>634</v>
      </c>
      <c r="K97" s="1" t="s">
        <v>634</v>
      </c>
      <c r="L97" s="1" t="s">
        <v>634</v>
      </c>
      <c r="M97" s="1" t="s">
        <v>634</v>
      </c>
      <c r="N97" s="1" t="s">
        <v>634</v>
      </c>
      <c r="O97" s="1" t="s">
        <v>634</v>
      </c>
      <c r="P97" s="1" t="s">
        <v>634</v>
      </c>
      <c r="Q97" s="1" t="s">
        <v>634</v>
      </c>
      <c r="R97" s="1" t="s">
        <v>634</v>
      </c>
      <c r="S97" s="1" t="s">
        <v>634</v>
      </c>
      <c r="T97" s="1" t="s">
        <v>634</v>
      </c>
      <c r="U97" s="1" t="s">
        <v>634</v>
      </c>
      <c r="V97" s="1" t="s">
        <v>634</v>
      </c>
      <c r="W97" s="1" t="s">
        <v>634</v>
      </c>
      <c r="X97" s="1" t="s">
        <v>634</v>
      </c>
      <c r="Y97" s="1" t="s">
        <v>634</v>
      </c>
    </row>
    <row r="98" spans="1:25">
      <c r="A98" s="1" t="s">
        <v>130</v>
      </c>
      <c r="B98" s="1" t="s">
        <v>634</v>
      </c>
      <c r="C98" s="1" t="s">
        <v>634</v>
      </c>
      <c r="D98" s="1" t="s">
        <v>634</v>
      </c>
      <c r="E98" s="1" t="s">
        <v>634</v>
      </c>
      <c r="F98" s="1" t="s">
        <v>634</v>
      </c>
      <c r="G98" s="1" t="s">
        <v>634</v>
      </c>
      <c r="H98" s="1" t="s">
        <v>634</v>
      </c>
      <c r="I98" s="1" t="s">
        <v>634</v>
      </c>
      <c r="J98" s="1" t="s">
        <v>634</v>
      </c>
      <c r="K98" s="1" t="s">
        <v>634</v>
      </c>
      <c r="L98" s="1" t="s">
        <v>634</v>
      </c>
      <c r="M98" s="1" t="s">
        <v>634</v>
      </c>
      <c r="N98" s="1" t="s">
        <v>634</v>
      </c>
      <c r="O98" s="1" t="s">
        <v>634</v>
      </c>
      <c r="P98" s="1" t="s">
        <v>634</v>
      </c>
      <c r="Q98" s="1" t="s">
        <v>634</v>
      </c>
      <c r="R98" s="1" t="s">
        <v>634</v>
      </c>
      <c r="S98" s="1" t="s">
        <v>634</v>
      </c>
      <c r="T98" s="1" t="s">
        <v>634</v>
      </c>
      <c r="U98" s="1" t="s">
        <v>634</v>
      </c>
      <c r="V98" s="1" t="s">
        <v>634</v>
      </c>
      <c r="W98" s="1" t="s">
        <v>634</v>
      </c>
      <c r="X98" s="1" t="s">
        <v>634</v>
      </c>
      <c r="Y98" s="1" t="s">
        <v>634</v>
      </c>
    </row>
    <row r="99" spans="1:25">
      <c r="A99" s="1" t="s">
        <v>131</v>
      </c>
      <c r="B99" s="1" t="s">
        <v>634</v>
      </c>
      <c r="C99" s="1" t="s">
        <v>634</v>
      </c>
      <c r="D99" s="1" t="s">
        <v>634</v>
      </c>
      <c r="E99" s="1" t="s">
        <v>634</v>
      </c>
      <c r="F99" s="1" t="s">
        <v>634</v>
      </c>
      <c r="G99" s="1" t="s">
        <v>634</v>
      </c>
      <c r="H99" s="1" t="s">
        <v>634</v>
      </c>
      <c r="I99" s="1" t="s">
        <v>634</v>
      </c>
      <c r="J99" s="1" t="s">
        <v>634</v>
      </c>
      <c r="K99" s="1" t="s">
        <v>634</v>
      </c>
      <c r="L99" s="1" t="s">
        <v>634</v>
      </c>
      <c r="M99" s="1" t="s">
        <v>634</v>
      </c>
      <c r="N99" s="1" t="s">
        <v>634</v>
      </c>
      <c r="O99" s="1" t="s">
        <v>634</v>
      </c>
      <c r="P99" s="1" t="s">
        <v>634</v>
      </c>
      <c r="Q99" s="1" t="s">
        <v>634</v>
      </c>
      <c r="R99" s="1" t="s">
        <v>634</v>
      </c>
      <c r="S99" s="1" t="s">
        <v>634</v>
      </c>
      <c r="T99" s="1" t="s">
        <v>634</v>
      </c>
      <c r="U99" s="1" t="s">
        <v>634</v>
      </c>
      <c r="V99" s="1" t="s">
        <v>634</v>
      </c>
      <c r="W99" s="1" t="s">
        <v>634</v>
      </c>
      <c r="X99" s="1" t="s">
        <v>634</v>
      </c>
      <c r="Y99" s="1" t="s">
        <v>634</v>
      </c>
    </row>
    <row r="100" spans="1:25">
      <c r="A100" s="1" t="s">
        <v>335</v>
      </c>
      <c r="B100" s="1" t="s">
        <v>634</v>
      </c>
      <c r="C100" s="1" t="s">
        <v>634</v>
      </c>
      <c r="D100" s="1" t="s">
        <v>634</v>
      </c>
      <c r="E100" s="1" t="s">
        <v>634</v>
      </c>
      <c r="F100" s="1" t="s">
        <v>634</v>
      </c>
      <c r="G100" s="1" t="s">
        <v>634</v>
      </c>
      <c r="H100" s="1" t="s">
        <v>634</v>
      </c>
      <c r="I100" s="1" t="s">
        <v>634</v>
      </c>
      <c r="J100" s="1" t="s">
        <v>634</v>
      </c>
      <c r="K100" s="1" t="s">
        <v>634</v>
      </c>
      <c r="L100" s="1" t="s">
        <v>634</v>
      </c>
      <c r="M100" s="1" t="s">
        <v>634</v>
      </c>
      <c r="N100" s="1" t="s">
        <v>634</v>
      </c>
      <c r="O100" s="1" t="s">
        <v>634</v>
      </c>
      <c r="P100" s="1" t="s">
        <v>634</v>
      </c>
      <c r="Q100" s="1" t="s">
        <v>634</v>
      </c>
      <c r="R100" s="1" t="s">
        <v>634</v>
      </c>
      <c r="S100" s="1" t="s">
        <v>634</v>
      </c>
      <c r="T100" s="1" t="s">
        <v>634</v>
      </c>
      <c r="U100" s="1" t="s">
        <v>634</v>
      </c>
      <c r="V100" s="1" t="s">
        <v>634</v>
      </c>
      <c r="W100" s="1" t="s">
        <v>634</v>
      </c>
      <c r="X100" s="1" t="s">
        <v>634</v>
      </c>
      <c r="Y100" s="1" t="s">
        <v>634</v>
      </c>
    </row>
    <row r="101" spans="1:25">
      <c r="A101" s="1" t="s">
        <v>336</v>
      </c>
      <c r="B101" s="1" t="s">
        <v>653</v>
      </c>
      <c r="C101" s="1" t="s">
        <v>634</v>
      </c>
      <c r="D101" s="1" t="s">
        <v>634</v>
      </c>
      <c r="E101" s="1" t="s">
        <v>634</v>
      </c>
      <c r="F101" s="1" t="s">
        <v>634</v>
      </c>
      <c r="G101" s="1" t="s">
        <v>634</v>
      </c>
      <c r="H101" s="1" t="s">
        <v>634</v>
      </c>
      <c r="I101" s="1" t="s">
        <v>634</v>
      </c>
      <c r="J101" s="1" t="s">
        <v>634</v>
      </c>
      <c r="K101" s="1" t="s">
        <v>634</v>
      </c>
      <c r="L101" s="1" t="s">
        <v>634</v>
      </c>
      <c r="M101" s="1" t="s">
        <v>634</v>
      </c>
      <c r="N101" s="1" t="s">
        <v>634</v>
      </c>
      <c r="O101" s="1" t="s">
        <v>634</v>
      </c>
      <c r="P101" s="1" t="s">
        <v>634</v>
      </c>
      <c r="Q101" s="1" t="s">
        <v>634</v>
      </c>
      <c r="R101" s="1" t="s">
        <v>634</v>
      </c>
      <c r="S101" s="1" t="s">
        <v>634</v>
      </c>
      <c r="T101" s="1" t="s">
        <v>634</v>
      </c>
      <c r="U101" s="1" t="s">
        <v>634</v>
      </c>
      <c r="V101" s="1" t="s">
        <v>634</v>
      </c>
      <c r="W101" s="1" t="s">
        <v>634</v>
      </c>
      <c r="X101" s="1" t="s">
        <v>634</v>
      </c>
      <c r="Y101" s="1" t="s">
        <v>634</v>
      </c>
    </row>
    <row r="102" spans="1:25">
      <c r="A102" s="1" t="s">
        <v>132</v>
      </c>
      <c r="B102" s="1" t="s">
        <v>634</v>
      </c>
      <c r="C102" s="1" t="s">
        <v>634</v>
      </c>
      <c r="D102" s="1" t="s">
        <v>634</v>
      </c>
      <c r="E102" s="1" t="s">
        <v>634</v>
      </c>
      <c r="F102" s="1" t="s">
        <v>634</v>
      </c>
      <c r="G102" s="1" t="s">
        <v>634</v>
      </c>
      <c r="H102" s="1" t="s">
        <v>634</v>
      </c>
      <c r="I102" s="1" t="s">
        <v>634</v>
      </c>
      <c r="J102" s="1" t="s">
        <v>634</v>
      </c>
      <c r="K102" s="1" t="s">
        <v>634</v>
      </c>
      <c r="L102" s="1" t="s">
        <v>634</v>
      </c>
      <c r="M102" s="1" t="s">
        <v>634</v>
      </c>
      <c r="N102" s="1" t="s">
        <v>634</v>
      </c>
      <c r="O102" s="1" t="s">
        <v>634</v>
      </c>
      <c r="P102" s="1" t="s">
        <v>634</v>
      </c>
      <c r="Q102" s="1" t="s">
        <v>634</v>
      </c>
      <c r="R102" s="1" t="s">
        <v>634</v>
      </c>
      <c r="S102" s="1" t="s">
        <v>634</v>
      </c>
      <c r="T102" s="1" t="s">
        <v>634</v>
      </c>
      <c r="U102" s="1" t="s">
        <v>634</v>
      </c>
      <c r="V102" s="1" t="s">
        <v>634</v>
      </c>
      <c r="W102" s="1" t="s">
        <v>634</v>
      </c>
      <c r="X102" s="1" t="s">
        <v>634</v>
      </c>
      <c r="Y102" s="1" t="s">
        <v>634</v>
      </c>
    </row>
    <row r="103" spans="1:25">
      <c r="A103" s="1" t="s">
        <v>929</v>
      </c>
      <c r="B103" s="1" t="s">
        <v>634</v>
      </c>
      <c r="C103" s="1" t="s">
        <v>634</v>
      </c>
      <c r="D103" s="1" t="s">
        <v>634</v>
      </c>
      <c r="E103" s="1" t="s">
        <v>634</v>
      </c>
      <c r="F103" s="1" t="s">
        <v>634</v>
      </c>
      <c r="G103" s="1" t="s">
        <v>634</v>
      </c>
      <c r="H103" s="1" t="s">
        <v>634</v>
      </c>
      <c r="I103" s="1" t="s">
        <v>634</v>
      </c>
      <c r="J103" s="1" t="s">
        <v>634</v>
      </c>
      <c r="K103" s="1" t="s">
        <v>634</v>
      </c>
      <c r="L103" s="1" t="s">
        <v>634</v>
      </c>
      <c r="M103" s="1" t="s">
        <v>634</v>
      </c>
      <c r="N103" s="1" t="s">
        <v>634</v>
      </c>
      <c r="O103" s="1" t="s">
        <v>634</v>
      </c>
      <c r="P103" s="1" t="s">
        <v>634</v>
      </c>
      <c r="Q103" s="1" t="s">
        <v>634</v>
      </c>
      <c r="R103" s="1" t="s">
        <v>634</v>
      </c>
      <c r="S103" s="1" t="s">
        <v>634</v>
      </c>
      <c r="T103" s="1" t="s">
        <v>634</v>
      </c>
      <c r="U103" s="1" t="s">
        <v>634</v>
      </c>
      <c r="V103" s="1" t="s">
        <v>634</v>
      </c>
      <c r="W103" s="1" t="s">
        <v>634</v>
      </c>
      <c r="X103" s="1" t="s">
        <v>634</v>
      </c>
      <c r="Y103" s="1" t="s">
        <v>634</v>
      </c>
    </row>
    <row r="104" spans="1:25">
      <c r="A104" s="1" t="s">
        <v>337</v>
      </c>
      <c r="B104" s="1" t="s">
        <v>634</v>
      </c>
      <c r="C104" s="1" t="s">
        <v>634</v>
      </c>
      <c r="D104" s="1" t="s">
        <v>634</v>
      </c>
      <c r="E104" s="1" t="s">
        <v>634</v>
      </c>
      <c r="F104" s="1" t="s">
        <v>634</v>
      </c>
      <c r="G104" s="1" t="s">
        <v>634</v>
      </c>
      <c r="H104" s="1" t="s">
        <v>634</v>
      </c>
      <c r="I104" s="1" t="s">
        <v>634</v>
      </c>
      <c r="J104" s="1" t="s">
        <v>634</v>
      </c>
      <c r="K104" s="1" t="s">
        <v>634</v>
      </c>
      <c r="L104" s="1" t="s">
        <v>634</v>
      </c>
      <c r="M104" s="1" t="s">
        <v>634</v>
      </c>
      <c r="N104" s="1" t="s">
        <v>634</v>
      </c>
      <c r="O104" s="1" t="s">
        <v>634</v>
      </c>
      <c r="P104" s="1" t="s">
        <v>634</v>
      </c>
      <c r="Q104" s="1" t="s">
        <v>634</v>
      </c>
      <c r="R104" s="1" t="s">
        <v>634</v>
      </c>
      <c r="S104" s="1" t="s">
        <v>634</v>
      </c>
      <c r="T104" s="1" t="s">
        <v>634</v>
      </c>
      <c r="U104" s="1" t="s">
        <v>634</v>
      </c>
      <c r="V104" s="1" t="s">
        <v>634</v>
      </c>
      <c r="W104" s="1" t="s">
        <v>634</v>
      </c>
      <c r="X104" s="1" t="s">
        <v>634</v>
      </c>
      <c r="Y104" s="1" t="s">
        <v>634</v>
      </c>
    </row>
    <row r="105" spans="1:25">
      <c r="A105" s="1" t="s">
        <v>338</v>
      </c>
      <c r="B105" s="1" t="s">
        <v>634</v>
      </c>
      <c r="C105" s="1" t="s">
        <v>634</v>
      </c>
      <c r="D105" s="1" t="s">
        <v>634</v>
      </c>
      <c r="E105" s="1" t="s">
        <v>634</v>
      </c>
      <c r="F105" s="1" t="s">
        <v>634</v>
      </c>
      <c r="G105" s="1" t="s">
        <v>634</v>
      </c>
      <c r="H105" s="1" t="s">
        <v>634</v>
      </c>
      <c r="I105" s="1" t="s">
        <v>634</v>
      </c>
      <c r="J105" s="1" t="s">
        <v>634</v>
      </c>
      <c r="K105" s="1" t="s">
        <v>634</v>
      </c>
      <c r="L105" s="1" t="s">
        <v>634</v>
      </c>
      <c r="M105" s="1" t="s">
        <v>634</v>
      </c>
      <c r="N105" s="1" t="s">
        <v>634</v>
      </c>
      <c r="O105" s="1" t="s">
        <v>634</v>
      </c>
      <c r="P105" s="1" t="s">
        <v>634</v>
      </c>
      <c r="Q105" s="1" t="s">
        <v>634</v>
      </c>
      <c r="R105" s="1" t="s">
        <v>634</v>
      </c>
      <c r="S105" s="1" t="s">
        <v>634</v>
      </c>
      <c r="T105" s="1" t="s">
        <v>634</v>
      </c>
      <c r="U105" s="1" t="s">
        <v>634</v>
      </c>
      <c r="V105" s="1" t="s">
        <v>634</v>
      </c>
      <c r="W105" s="1" t="s">
        <v>634</v>
      </c>
      <c r="X105" s="1" t="s">
        <v>634</v>
      </c>
      <c r="Y105" s="1" t="s">
        <v>634</v>
      </c>
    </row>
    <row r="106" spans="1:25">
      <c r="A106" s="1" t="s">
        <v>339</v>
      </c>
      <c r="B106" s="1" t="s">
        <v>1063</v>
      </c>
      <c r="C106" s="1" t="s">
        <v>634</v>
      </c>
      <c r="D106" s="1" t="s">
        <v>634</v>
      </c>
      <c r="E106" s="1" t="s">
        <v>634</v>
      </c>
      <c r="F106" s="1" t="s">
        <v>634</v>
      </c>
      <c r="G106" s="1" t="s">
        <v>634</v>
      </c>
      <c r="H106" s="1" t="s">
        <v>634</v>
      </c>
      <c r="I106" s="1" t="s">
        <v>634</v>
      </c>
      <c r="J106" s="1" t="s">
        <v>634</v>
      </c>
      <c r="K106" s="1" t="s">
        <v>634</v>
      </c>
      <c r="L106" s="1" t="s">
        <v>634</v>
      </c>
      <c r="M106" s="1" t="s">
        <v>634</v>
      </c>
      <c r="N106" s="1" t="s">
        <v>634</v>
      </c>
      <c r="O106" s="1" t="s">
        <v>634</v>
      </c>
      <c r="P106" s="1" t="s">
        <v>634</v>
      </c>
      <c r="Q106" s="1" t="s">
        <v>634</v>
      </c>
      <c r="R106" s="1" t="s">
        <v>634</v>
      </c>
      <c r="S106" s="1" t="s">
        <v>634</v>
      </c>
      <c r="T106" s="1" t="s">
        <v>634</v>
      </c>
      <c r="U106" s="1" t="s">
        <v>634</v>
      </c>
      <c r="V106" s="1" t="s">
        <v>634</v>
      </c>
      <c r="W106" s="1" t="s">
        <v>634</v>
      </c>
      <c r="X106" s="1" t="s">
        <v>634</v>
      </c>
      <c r="Y106" s="1" t="s">
        <v>634</v>
      </c>
    </row>
    <row r="107" spans="1:25">
      <c r="A107" s="1" t="s">
        <v>340</v>
      </c>
      <c r="B107" s="1" t="s">
        <v>654</v>
      </c>
      <c r="C107" s="1" t="s">
        <v>634</v>
      </c>
      <c r="D107" s="1" t="s">
        <v>634</v>
      </c>
      <c r="E107" s="1" t="s">
        <v>634</v>
      </c>
      <c r="F107" s="1" t="s">
        <v>634</v>
      </c>
      <c r="G107" s="1" t="s">
        <v>634</v>
      </c>
      <c r="H107" s="1" t="s">
        <v>634</v>
      </c>
      <c r="I107" s="1" t="s">
        <v>634</v>
      </c>
      <c r="J107" s="1" t="s">
        <v>634</v>
      </c>
      <c r="K107" s="1" t="s">
        <v>634</v>
      </c>
      <c r="L107" s="1" t="s">
        <v>634</v>
      </c>
      <c r="M107" s="1" t="s">
        <v>634</v>
      </c>
      <c r="N107" s="1" t="s">
        <v>634</v>
      </c>
      <c r="O107" s="1" t="s">
        <v>634</v>
      </c>
      <c r="P107" s="1" t="s">
        <v>634</v>
      </c>
      <c r="Q107" s="1" t="s">
        <v>634</v>
      </c>
      <c r="R107" s="1" t="s">
        <v>634</v>
      </c>
      <c r="S107" s="1" t="s">
        <v>634</v>
      </c>
      <c r="T107" s="1" t="s">
        <v>634</v>
      </c>
      <c r="U107" s="1" t="s">
        <v>634</v>
      </c>
      <c r="V107" s="1" t="s">
        <v>634</v>
      </c>
      <c r="W107" s="1" t="s">
        <v>634</v>
      </c>
      <c r="X107" s="1" t="s">
        <v>634</v>
      </c>
      <c r="Y107" s="1" t="s">
        <v>634</v>
      </c>
    </row>
    <row r="108" spans="1:25">
      <c r="A108" s="1" t="s">
        <v>341</v>
      </c>
      <c r="B108" s="1" t="s">
        <v>1064</v>
      </c>
      <c r="C108" s="1" t="s">
        <v>634</v>
      </c>
      <c r="D108" s="1" t="s">
        <v>634</v>
      </c>
      <c r="E108" s="1" t="s">
        <v>634</v>
      </c>
      <c r="F108" s="1" t="s">
        <v>634</v>
      </c>
      <c r="G108" s="1" t="s">
        <v>634</v>
      </c>
      <c r="H108" s="1" t="s">
        <v>634</v>
      </c>
      <c r="I108" s="1" t="s">
        <v>634</v>
      </c>
      <c r="J108" s="1" t="s">
        <v>634</v>
      </c>
      <c r="K108" s="1" t="s">
        <v>634</v>
      </c>
      <c r="L108" s="1" t="s">
        <v>634</v>
      </c>
      <c r="M108" s="1" t="s">
        <v>634</v>
      </c>
      <c r="N108" s="1" t="s">
        <v>634</v>
      </c>
      <c r="O108" s="1" t="s">
        <v>634</v>
      </c>
      <c r="P108" s="1" t="s">
        <v>634</v>
      </c>
      <c r="Q108" s="1" t="s">
        <v>634</v>
      </c>
      <c r="R108" s="1" t="s">
        <v>634</v>
      </c>
      <c r="S108" s="1" t="s">
        <v>634</v>
      </c>
      <c r="T108" s="1" t="s">
        <v>634</v>
      </c>
      <c r="U108" s="1" t="s">
        <v>634</v>
      </c>
      <c r="V108" s="1" t="s">
        <v>634</v>
      </c>
      <c r="W108" s="1" t="s">
        <v>634</v>
      </c>
      <c r="X108" s="1" t="s">
        <v>634</v>
      </c>
      <c r="Y108" s="1" t="s">
        <v>634</v>
      </c>
    </row>
    <row r="109" spans="1:25">
      <c r="A109" s="1" t="s">
        <v>133</v>
      </c>
      <c r="B109" s="1" t="s">
        <v>634</v>
      </c>
      <c r="C109" s="1" t="s">
        <v>634</v>
      </c>
      <c r="D109" s="1" t="s">
        <v>634</v>
      </c>
      <c r="E109" s="1" t="s">
        <v>634</v>
      </c>
      <c r="F109" s="1" t="s">
        <v>634</v>
      </c>
      <c r="G109" s="1" t="s">
        <v>634</v>
      </c>
      <c r="H109" s="1" t="s">
        <v>634</v>
      </c>
      <c r="I109" s="1" t="s">
        <v>634</v>
      </c>
      <c r="J109" s="1" t="s">
        <v>634</v>
      </c>
      <c r="K109" s="1" t="s">
        <v>634</v>
      </c>
      <c r="L109" s="1" t="s">
        <v>634</v>
      </c>
      <c r="M109" s="1" t="s">
        <v>634</v>
      </c>
      <c r="N109" s="1" t="s">
        <v>634</v>
      </c>
      <c r="O109" s="1" t="s">
        <v>634</v>
      </c>
      <c r="P109" s="1" t="s">
        <v>634</v>
      </c>
      <c r="Q109" s="1" t="s">
        <v>634</v>
      </c>
      <c r="R109" s="1" t="s">
        <v>634</v>
      </c>
      <c r="S109" s="1" t="s">
        <v>634</v>
      </c>
      <c r="T109" s="1" t="s">
        <v>634</v>
      </c>
      <c r="U109" s="1" t="s">
        <v>634</v>
      </c>
      <c r="V109" s="1" t="s">
        <v>634</v>
      </c>
      <c r="W109" s="1" t="s">
        <v>634</v>
      </c>
      <c r="X109" s="1" t="s">
        <v>634</v>
      </c>
      <c r="Y109" s="1" t="s">
        <v>634</v>
      </c>
    </row>
    <row r="110" spans="1:25">
      <c r="A110" s="1" t="s">
        <v>342</v>
      </c>
      <c r="B110" s="1" t="s">
        <v>655</v>
      </c>
      <c r="C110" s="1" t="s">
        <v>634</v>
      </c>
      <c r="D110" s="1" t="s">
        <v>634</v>
      </c>
      <c r="E110" s="1" t="s">
        <v>634</v>
      </c>
      <c r="F110" s="1" t="s">
        <v>634</v>
      </c>
      <c r="G110" s="1" t="s">
        <v>634</v>
      </c>
      <c r="H110" s="1" t="s">
        <v>634</v>
      </c>
      <c r="I110" s="1" t="s">
        <v>634</v>
      </c>
      <c r="J110" s="1" t="s">
        <v>634</v>
      </c>
      <c r="K110" s="1" t="s">
        <v>634</v>
      </c>
      <c r="L110" s="1" t="s">
        <v>634</v>
      </c>
      <c r="M110" s="1" t="s">
        <v>634</v>
      </c>
      <c r="N110" s="1" t="s">
        <v>634</v>
      </c>
      <c r="O110" s="1" t="s">
        <v>634</v>
      </c>
      <c r="P110" s="1" t="s">
        <v>634</v>
      </c>
      <c r="Q110" s="1" t="s">
        <v>634</v>
      </c>
      <c r="R110" s="1" t="s">
        <v>634</v>
      </c>
      <c r="S110" s="1" t="s">
        <v>634</v>
      </c>
      <c r="T110" s="1" t="s">
        <v>634</v>
      </c>
      <c r="U110" s="1" t="s">
        <v>634</v>
      </c>
      <c r="V110" s="1" t="s">
        <v>634</v>
      </c>
      <c r="W110" s="1" t="s">
        <v>634</v>
      </c>
      <c r="X110" s="1" t="s">
        <v>634</v>
      </c>
      <c r="Y110" s="1" t="s">
        <v>634</v>
      </c>
    </row>
    <row r="111" spans="1:25">
      <c r="A111" s="1" t="s">
        <v>343</v>
      </c>
      <c r="B111" s="1" t="s">
        <v>634</v>
      </c>
      <c r="C111" s="1" t="s">
        <v>634</v>
      </c>
      <c r="D111" s="1" t="s">
        <v>634</v>
      </c>
      <c r="E111" s="1" t="s">
        <v>634</v>
      </c>
      <c r="F111" s="1" t="s">
        <v>634</v>
      </c>
      <c r="G111" s="1" t="s">
        <v>634</v>
      </c>
      <c r="H111" s="1" t="s">
        <v>634</v>
      </c>
      <c r="I111" s="1" t="s">
        <v>634</v>
      </c>
      <c r="J111" s="1" t="s">
        <v>634</v>
      </c>
      <c r="K111" s="1" t="s">
        <v>634</v>
      </c>
      <c r="L111" s="1" t="s">
        <v>634</v>
      </c>
      <c r="M111" s="1" t="s">
        <v>634</v>
      </c>
      <c r="N111" s="1" t="s">
        <v>634</v>
      </c>
      <c r="O111" s="1" t="s">
        <v>634</v>
      </c>
      <c r="P111" s="1" t="s">
        <v>634</v>
      </c>
      <c r="Q111" s="1" t="s">
        <v>634</v>
      </c>
      <c r="R111" s="1" t="s">
        <v>634</v>
      </c>
      <c r="S111" s="1" t="s">
        <v>634</v>
      </c>
      <c r="T111" s="1" t="s">
        <v>634</v>
      </c>
      <c r="U111" s="1" t="s">
        <v>634</v>
      </c>
      <c r="V111" s="1" t="s">
        <v>634</v>
      </c>
      <c r="W111" s="1" t="s">
        <v>634</v>
      </c>
      <c r="X111" s="1" t="s">
        <v>634</v>
      </c>
      <c r="Y111" s="1" t="s">
        <v>634</v>
      </c>
    </row>
    <row r="112" spans="1:25">
      <c r="A112" s="1" t="s">
        <v>134</v>
      </c>
      <c r="B112" s="1" t="s">
        <v>634</v>
      </c>
      <c r="C112" s="1" t="s">
        <v>634</v>
      </c>
      <c r="D112" s="1" t="s">
        <v>634</v>
      </c>
      <c r="E112" s="1" t="s">
        <v>634</v>
      </c>
      <c r="F112" s="1" t="s">
        <v>634</v>
      </c>
      <c r="G112" s="1" t="s">
        <v>634</v>
      </c>
      <c r="H112" s="1" t="s">
        <v>634</v>
      </c>
      <c r="I112" s="1" t="s">
        <v>634</v>
      </c>
      <c r="J112" s="1" t="s">
        <v>634</v>
      </c>
      <c r="K112" s="1" t="s">
        <v>634</v>
      </c>
      <c r="L112" s="1" t="s">
        <v>634</v>
      </c>
      <c r="M112" s="1" t="s">
        <v>634</v>
      </c>
      <c r="N112" s="1" t="s">
        <v>634</v>
      </c>
      <c r="O112" s="1" t="s">
        <v>634</v>
      </c>
      <c r="P112" s="1" t="s">
        <v>634</v>
      </c>
      <c r="Q112" s="1" t="s">
        <v>634</v>
      </c>
      <c r="R112" s="1" t="s">
        <v>634</v>
      </c>
      <c r="S112" s="1" t="s">
        <v>634</v>
      </c>
      <c r="T112" s="1" t="s">
        <v>634</v>
      </c>
      <c r="U112" s="1" t="s">
        <v>634</v>
      </c>
      <c r="V112" s="1" t="s">
        <v>634</v>
      </c>
      <c r="W112" s="1" t="s">
        <v>634</v>
      </c>
      <c r="X112" s="1" t="s">
        <v>634</v>
      </c>
      <c r="Y112" s="1" t="s">
        <v>634</v>
      </c>
    </row>
    <row r="113" spans="1:25">
      <c r="A113" s="1" t="s">
        <v>135</v>
      </c>
      <c r="B113" s="1" t="s">
        <v>262</v>
      </c>
      <c r="C113" s="1" t="s">
        <v>634</v>
      </c>
      <c r="D113" s="1" t="s">
        <v>634</v>
      </c>
      <c r="E113" s="1" t="s">
        <v>634</v>
      </c>
      <c r="F113" s="1" t="s">
        <v>634</v>
      </c>
      <c r="G113" s="1" t="s">
        <v>634</v>
      </c>
      <c r="H113" s="1" t="s">
        <v>634</v>
      </c>
      <c r="I113" s="1" t="s">
        <v>634</v>
      </c>
      <c r="J113" s="1" t="s">
        <v>634</v>
      </c>
      <c r="K113" s="1" t="s">
        <v>634</v>
      </c>
      <c r="L113" s="1" t="s">
        <v>634</v>
      </c>
      <c r="M113" s="1" t="s">
        <v>634</v>
      </c>
      <c r="N113" s="1" t="s">
        <v>634</v>
      </c>
      <c r="O113" s="1" t="s">
        <v>634</v>
      </c>
      <c r="P113" s="1" t="s">
        <v>634</v>
      </c>
      <c r="Q113" s="1" t="s">
        <v>634</v>
      </c>
      <c r="R113" s="1" t="s">
        <v>634</v>
      </c>
      <c r="S113" s="1" t="s">
        <v>634</v>
      </c>
      <c r="T113" s="1" t="s">
        <v>634</v>
      </c>
      <c r="U113" s="1" t="s">
        <v>634</v>
      </c>
      <c r="V113" s="1" t="s">
        <v>634</v>
      </c>
      <c r="W113" s="1" t="s">
        <v>634</v>
      </c>
      <c r="X113" s="1" t="s">
        <v>634</v>
      </c>
      <c r="Y113" s="1" t="s">
        <v>634</v>
      </c>
    </row>
    <row r="114" spans="1:25">
      <c r="A114" s="1" t="s">
        <v>136</v>
      </c>
      <c r="B114" s="1" t="s">
        <v>634</v>
      </c>
      <c r="C114" s="1" t="s">
        <v>634</v>
      </c>
      <c r="D114" s="1" t="s">
        <v>634</v>
      </c>
      <c r="E114" s="1" t="s">
        <v>634</v>
      </c>
      <c r="F114" s="1" t="s">
        <v>634</v>
      </c>
      <c r="G114" s="1" t="s">
        <v>634</v>
      </c>
      <c r="H114" s="1" t="s">
        <v>634</v>
      </c>
      <c r="I114" s="1" t="s">
        <v>634</v>
      </c>
      <c r="J114" s="1" t="s">
        <v>634</v>
      </c>
      <c r="K114" s="1" t="s">
        <v>634</v>
      </c>
      <c r="L114" s="1" t="s">
        <v>634</v>
      </c>
      <c r="M114" s="1" t="s">
        <v>634</v>
      </c>
      <c r="N114" s="1" t="s">
        <v>634</v>
      </c>
      <c r="O114" s="1" t="s">
        <v>634</v>
      </c>
      <c r="P114" s="1" t="s">
        <v>634</v>
      </c>
      <c r="Q114" s="1" t="s">
        <v>634</v>
      </c>
      <c r="R114" s="1" t="s">
        <v>634</v>
      </c>
      <c r="S114" s="1" t="s">
        <v>634</v>
      </c>
      <c r="T114" s="1" t="s">
        <v>634</v>
      </c>
      <c r="U114" s="1" t="s">
        <v>634</v>
      </c>
      <c r="V114" s="1" t="s">
        <v>634</v>
      </c>
      <c r="W114" s="1" t="s">
        <v>634</v>
      </c>
      <c r="X114" s="1" t="s">
        <v>634</v>
      </c>
      <c r="Y114" s="1" t="s">
        <v>634</v>
      </c>
    </row>
    <row r="115" spans="1:25">
      <c r="A115" s="1" t="s">
        <v>137</v>
      </c>
      <c r="B115" s="1" t="s">
        <v>634</v>
      </c>
      <c r="C115" s="1" t="s">
        <v>634</v>
      </c>
      <c r="D115" s="1" t="s">
        <v>634</v>
      </c>
      <c r="E115" s="1" t="s">
        <v>634</v>
      </c>
      <c r="F115" s="1" t="s">
        <v>634</v>
      </c>
      <c r="G115" s="1" t="s">
        <v>634</v>
      </c>
      <c r="H115" s="1" t="s">
        <v>634</v>
      </c>
      <c r="I115" s="1" t="s">
        <v>634</v>
      </c>
      <c r="J115" s="1" t="s">
        <v>634</v>
      </c>
      <c r="K115" s="1" t="s">
        <v>634</v>
      </c>
      <c r="L115" s="1" t="s">
        <v>634</v>
      </c>
      <c r="M115" s="1" t="s">
        <v>634</v>
      </c>
      <c r="N115" s="1" t="s">
        <v>634</v>
      </c>
      <c r="O115" s="1" t="s">
        <v>634</v>
      </c>
      <c r="P115" s="1" t="s">
        <v>634</v>
      </c>
      <c r="Q115" s="1" t="s">
        <v>634</v>
      </c>
      <c r="R115" s="1" t="s">
        <v>634</v>
      </c>
      <c r="S115" s="1" t="s">
        <v>634</v>
      </c>
      <c r="T115" s="1" t="s">
        <v>634</v>
      </c>
      <c r="U115" s="1" t="s">
        <v>634</v>
      </c>
      <c r="V115" s="1" t="s">
        <v>634</v>
      </c>
      <c r="W115" s="1" t="s">
        <v>634</v>
      </c>
      <c r="X115" s="1" t="s">
        <v>634</v>
      </c>
      <c r="Y115" s="1" t="s">
        <v>634</v>
      </c>
    </row>
    <row r="116" spans="1:25">
      <c r="A116" s="1" t="s">
        <v>138</v>
      </c>
      <c r="B116" s="1" t="s">
        <v>634</v>
      </c>
      <c r="C116" s="1" t="s">
        <v>634</v>
      </c>
      <c r="D116" s="1" t="s">
        <v>634</v>
      </c>
      <c r="E116" s="1" t="s">
        <v>634</v>
      </c>
      <c r="F116" s="1" t="s">
        <v>634</v>
      </c>
      <c r="G116" s="1" t="s">
        <v>634</v>
      </c>
      <c r="H116" s="1" t="s">
        <v>634</v>
      </c>
      <c r="I116" s="1" t="s">
        <v>634</v>
      </c>
      <c r="J116" s="1" t="s">
        <v>634</v>
      </c>
      <c r="K116" s="1" t="s">
        <v>634</v>
      </c>
      <c r="L116" s="1" t="s">
        <v>634</v>
      </c>
      <c r="M116" s="1" t="s">
        <v>634</v>
      </c>
      <c r="N116" s="1" t="s">
        <v>634</v>
      </c>
      <c r="O116" s="1" t="s">
        <v>634</v>
      </c>
      <c r="P116" s="1" t="s">
        <v>634</v>
      </c>
      <c r="Q116" s="1" t="s">
        <v>634</v>
      </c>
      <c r="R116" s="1" t="s">
        <v>634</v>
      </c>
      <c r="S116" s="1" t="s">
        <v>634</v>
      </c>
      <c r="T116" s="1" t="s">
        <v>634</v>
      </c>
      <c r="U116" s="1" t="s">
        <v>634</v>
      </c>
      <c r="V116" s="1" t="s">
        <v>634</v>
      </c>
      <c r="W116" s="1" t="s">
        <v>634</v>
      </c>
      <c r="X116" s="1" t="s">
        <v>634</v>
      </c>
      <c r="Y116" s="1" t="s">
        <v>634</v>
      </c>
    </row>
    <row r="117" spans="1:25">
      <c r="A117" s="1" t="s">
        <v>139</v>
      </c>
      <c r="B117" s="1" t="s">
        <v>634</v>
      </c>
      <c r="C117" s="1" t="s">
        <v>634</v>
      </c>
      <c r="D117" s="1" t="s">
        <v>634</v>
      </c>
      <c r="E117" s="1" t="s">
        <v>634</v>
      </c>
      <c r="F117" s="1" t="s">
        <v>634</v>
      </c>
      <c r="G117" s="1" t="s">
        <v>634</v>
      </c>
      <c r="H117" s="1" t="s">
        <v>634</v>
      </c>
      <c r="I117" s="1" t="s">
        <v>634</v>
      </c>
      <c r="J117" s="1" t="s">
        <v>634</v>
      </c>
      <c r="K117" s="1" t="s">
        <v>634</v>
      </c>
      <c r="L117" s="1" t="s">
        <v>634</v>
      </c>
      <c r="M117" s="1" t="s">
        <v>634</v>
      </c>
      <c r="N117" s="1" t="s">
        <v>634</v>
      </c>
      <c r="O117" s="1" t="s">
        <v>634</v>
      </c>
      <c r="P117" s="1" t="s">
        <v>634</v>
      </c>
      <c r="Q117" s="1" t="s">
        <v>634</v>
      </c>
      <c r="R117" s="1" t="s">
        <v>634</v>
      </c>
      <c r="S117" s="1" t="s">
        <v>634</v>
      </c>
      <c r="T117" s="1" t="s">
        <v>634</v>
      </c>
      <c r="U117" s="1" t="s">
        <v>634</v>
      </c>
      <c r="V117" s="1" t="s">
        <v>634</v>
      </c>
      <c r="W117" s="1" t="s">
        <v>634</v>
      </c>
      <c r="X117" s="1" t="s">
        <v>634</v>
      </c>
      <c r="Y117" s="1" t="s">
        <v>634</v>
      </c>
    </row>
    <row r="118" spans="1:25">
      <c r="A118" s="1" t="s">
        <v>344</v>
      </c>
      <c r="B118" s="1" t="s">
        <v>634</v>
      </c>
      <c r="C118" s="1" t="s">
        <v>634</v>
      </c>
      <c r="D118" s="1" t="s">
        <v>634</v>
      </c>
      <c r="E118" s="1" t="s">
        <v>634</v>
      </c>
      <c r="F118" s="1" t="s">
        <v>634</v>
      </c>
      <c r="G118" s="1" t="s">
        <v>634</v>
      </c>
      <c r="H118" s="1" t="s">
        <v>634</v>
      </c>
      <c r="I118" s="1" t="s">
        <v>634</v>
      </c>
      <c r="J118" s="1" t="s">
        <v>634</v>
      </c>
      <c r="K118" s="1" t="s">
        <v>634</v>
      </c>
      <c r="L118" s="1" t="s">
        <v>634</v>
      </c>
      <c r="M118" s="1" t="s">
        <v>634</v>
      </c>
      <c r="N118" s="1" t="s">
        <v>634</v>
      </c>
      <c r="O118" s="1" t="s">
        <v>634</v>
      </c>
      <c r="P118" s="1" t="s">
        <v>634</v>
      </c>
      <c r="Q118" s="1" t="s">
        <v>634</v>
      </c>
      <c r="R118" s="1" t="s">
        <v>634</v>
      </c>
      <c r="S118" s="1" t="s">
        <v>634</v>
      </c>
      <c r="T118" s="1" t="s">
        <v>634</v>
      </c>
      <c r="U118" s="1" t="s">
        <v>634</v>
      </c>
      <c r="V118" s="1" t="s">
        <v>634</v>
      </c>
      <c r="W118" s="1" t="s">
        <v>634</v>
      </c>
      <c r="X118" s="1" t="s">
        <v>634</v>
      </c>
      <c r="Y118" s="1" t="s">
        <v>634</v>
      </c>
    </row>
    <row r="119" spans="1:25">
      <c r="A119" s="1" t="s">
        <v>140</v>
      </c>
      <c r="B119" s="1" t="s">
        <v>634</v>
      </c>
      <c r="C119" s="1" t="s">
        <v>634</v>
      </c>
      <c r="D119" s="1" t="s">
        <v>634</v>
      </c>
      <c r="E119" s="1" t="s">
        <v>634</v>
      </c>
      <c r="F119" s="1" t="s">
        <v>634</v>
      </c>
      <c r="G119" s="1" t="s">
        <v>634</v>
      </c>
      <c r="H119" s="1" t="s">
        <v>634</v>
      </c>
      <c r="I119" s="1" t="s">
        <v>634</v>
      </c>
      <c r="J119" s="1" t="s">
        <v>634</v>
      </c>
      <c r="K119" s="1" t="s">
        <v>634</v>
      </c>
      <c r="L119" s="1" t="s">
        <v>634</v>
      </c>
      <c r="M119" s="1" t="s">
        <v>634</v>
      </c>
      <c r="N119" s="1" t="s">
        <v>634</v>
      </c>
      <c r="O119" s="1" t="s">
        <v>634</v>
      </c>
      <c r="P119" s="1" t="s">
        <v>634</v>
      </c>
      <c r="Q119" s="1" t="s">
        <v>634</v>
      </c>
      <c r="R119" s="1" t="s">
        <v>634</v>
      </c>
      <c r="S119" s="1" t="s">
        <v>634</v>
      </c>
      <c r="T119" s="1" t="s">
        <v>634</v>
      </c>
      <c r="U119" s="1" t="s">
        <v>634</v>
      </c>
      <c r="V119" s="1" t="s">
        <v>634</v>
      </c>
      <c r="W119" s="1" t="s">
        <v>634</v>
      </c>
      <c r="X119" s="1" t="s">
        <v>634</v>
      </c>
      <c r="Y119" s="1" t="s">
        <v>634</v>
      </c>
    </row>
    <row r="120" spans="1:25">
      <c r="A120" s="1" t="s">
        <v>345</v>
      </c>
      <c r="B120" s="1" t="s">
        <v>634</v>
      </c>
      <c r="C120" s="1" t="s">
        <v>634</v>
      </c>
      <c r="D120" s="1" t="s">
        <v>634</v>
      </c>
      <c r="E120" s="1" t="s">
        <v>634</v>
      </c>
      <c r="F120" s="1" t="s">
        <v>634</v>
      </c>
      <c r="G120" s="1" t="s">
        <v>634</v>
      </c>
      <c r="H120" s="1" t="s">
        <v>634</v>
      </c>
      <c r="I120" s="1" t="s">
        <v>634</v>
      </c>
      <c r="J120" s="1" t="s">
        <v>634</v>
      </c>
      <c r="K120" s="1" t="s">
        <v>634</v>
      </c>
      <c r="L120" s="1" t="s">
        <v>634</v>
      </c>
      <c r="M120" s="1" t="s">
        <v>634</v>
      </c>
      <c r="N120" s="1" t="s">
        <v>634</v>
      </c>
      <c r="O120" s="1" t="s">
        <v>634</v>
      </c>
      <c r="P120" s="1" t="s">
        <v>634</v>
      </c>
      <c r="Q120" s="1" t="s">
        <v>634</v>
      </c>
      <c r="R120" s="1" t="s">
        <v>634</v>
      </c>
      <c r="S120" s="1" t="s">
        <v>634</v>
      </c>
      <c r="T120" s="1" t="s">
        <v>634</v>
      </c>
      <c r="U120" s="1" t="s">
        <v>634</v>
      </c>
      <c r="V120" s="1" t="s">
        <v>634</v>
      </c>
      <c r="W120" s="1" t="s">
        <v>634</v>
      </c>
      <c r="X120" s="1" t="s">
        <v>634</v>
      </c>
      <c r="Y120" s="1" t="s">
        <v>634</v>
      </c>
    </row>
    <row r="121" spans="1:25">
      <c r="A121" s="1" t="s">
        <v>141</v>
      </c>
      <c r="B121" s="1" t="s">
        <v>634</v>
      </c>
      <c r="C121" s="1" t="s">
        <v>634</v>
      </c>
      <c r="D121" s="1" t="s">
        <v>634</v>
      </c>
      <c r="E121" s="1" t="s">
        <v>634</v>
      </c>
      <c r="F121" s="1" t="s">
        <v>634</v>
      </c>
      <c r="G121" s="1" t="s">
        <v>634</v>
      </c>
      <c r="H121" s="1" t="s">
        <v>634</v>
      </c>
      <c r="I121" s="1" t="s">
        <v>634</v>
      </c>
      <c r="J121" s="1" t="s">
        <v>634</v>
      </c>
      <c r="K121" s="1" t="s">
        <v>634</v>
      </c>
      <c r="L121" s="1" t="s">
        <v>634</v>
      </c>
      <c r="M121" s="1" t="s">
        <v>634</v>
      </c>
      <c r="N121" s="1" t="s">
        <v>634</v>
      </c>
      <c r="O121" s="1" t="s">
        <v>634</v>
      </c>
      <c r="P121" s="1" t="s">
        <v>634</v>
      </c>
      <c r="Q121" s="1" t="s">
        <v>634</v>
      </c>
      <c r="R121" s="1" t="s">
        <v>634</v>
      </c>
      <c r="S121" s="1" t="s">
        <v>634</v>
      </c>
      <c r="T121" s="1" t="s">
        <v>634</v>
      </c>
      <c r="U121" s="1" t="s">
        <v>634</v>
      </c>
      <c r="V121" s="1" t="s">
        <v>634</v>
      </c>
      <c r="W121" s="1" t="s">
        <v>634</v>
      </c>
      <c r="X121" s="1" t="s">
        <v>634</v>
      </c>
      <c r="Y121" s="1" t="s">
        <v>634</v>
      </c>
    </row>
    <row r="122" spans="1:25">
      <c r="A122" s="1" t="s">
        <v>346</v>
      </c>
      <c r="B122" s="1" t="s">
        <v>656</v>
      </c>
      <c r="C122" s="1" t="s">
        <v>634</v>
      </c>
      <c r="D122" s="1" t="s">
        <v>634</v>
      </c>
      <c r="E122" s="1" t="s">
        <v>634</v>
      </c>
      <c r="F122" s="1" t="s">
        <v>634</v>
      </c>
      <c r="G122" s="1" t="s">
        <v>634</v>
      </c>
      <c r="H122" s="1" t="s">
        <v>634</v>
      </c>
      <c r="I122" s="1" t="s">
        <v>634</v>
      </c>
      <c r="J122" s="1" t="s">
        <v>634</v>
      </c>
      <c r="K122" s="1" t="s">
        <v>634</v>
      </c>
      <c r="L122" s="1" t="s">
        <v>634</v>
      </c>
      <c r="M122" s="1" t="s">
        <v>634</v>
      </c>
      <c r="N122" s="1" t="s">
        <v>634</v>
      </c>
      <c r="O122" s="1" t="s">
        <v>634</v>
      </c>
      <c r="P122" s="1" t="s">
        <v>634</v>
      </c>
      <c r="Q122" s="1" t="s">
        <v>634</v>
      </c>
      <c r="R122" s="1" t="s">
        <v>634</v>
      </c>
      <c r="S122" s="1" t="s">
        <v>634</v>
      </c>
      <c r="T122" s="1" t="s">
        <v>634</v>
      </c>
      <c r="U122" s="1" t="s">
        <v>634</v>
      </c>
      <c r="V122" s="1" t="s">
        <v>634</v>
      </c>
      <c r="W122" s="1" t="s">
        <v>634</v>
      </c>
      <c r="X122" s="1" t="s">
        <v>634</v>
      </c>
      <c r="Y122" s="1" t="s">
        <v>634</v>
      </c>
    </row>
    <row r="123" spans="1:25">
      <c r="A123" s="1" t="s">
        <v>347</v>
      </c>
      <c r="B123" s="1" t="s">
        <v>657</v>
      </c>
      <c r="C123" s="1" t="s">
        <v>634</v>
      </c>
      <c r="D123" s="1" t="s">
        <v>634</v>
      </c>
      <c r="E123" s="1" t="s">
        <v>634</v>
      </c>
      <c r="F123" s="1" t="s">
        <v>634</v>
      </c>
      <c r="G123" s="1" t="s">
        <v>634</v>
      </c>
      <c r="H123" s="1" t="s">
        <v>634</v>
      </c>
      <c r="I123" s="1" t="s">
        <v>634</v>
      </c>
      <c r="J123" s="1" t="s">
        <v>634</v>
      </c>
      <c r="K123" s="1" t="s">
        <v>634</v>
      </c>
      <c r="L123" s="1" t="s">
        <v>634</v>
      </c>
      <c r="M123" s="1" t="s">
        <v>634</v>
      </c>
      <c r="N123" s="1" t="s">
        <v>634</v>
      </c>
      <c r="O123" s="1" t="s">
        <v>634</v>
      </c>
      <c r="P123" s="1" t="s">
        <v>634</v>
      </c>
      <c r="Q123" s="1" t="s">
        <v>634</v>
      </c>
      <c r="R123" s="1" t="s">
        <v>634</v>
      </c>
      <c r="S123" s="1" t="s">
        <v>634</v>
      </c>
      <c r="T123" s="1" t="s">
        <v>634</v>
      </c>
      <c r="U123" s="1" t="s">
        <v>634</v>
      </c>
      <c r="V123" s="1" t="s">
        <v>634</v>
      </c>
      <c r="W123" s="1" t="s">
        <v>634</v>
      </c>
      <c r="X123" s="1" t="s">
        <v>634</v>
      </c>
      <c r="Y123" s="1" t="s">
        <v>634</v>
      </c>
    </row>
    <row r="124" spans="1:25">
      <c r="A124" s="1" t="s">
        <v>348</v>
      </c>
      <c r="B124" s="1" t="s">
        <v>658</v>
      </c>
      <c r="C124" s="1">
        <v>0.42699999999999999</v>
      </c>
      <c r="D124" s="1">
        <v>0.42499999999999999</v>
      </c>
      <c r="E124" s="1">
        <v>0.41</v>
      </c>
      <c r="F124" s="1" t="s">
        <v>1778</v>
      </c>
      <c r="G124" s="1">
        <v>0</v>
      </c>
      <c r="H124" s="1">
        <v>18</v>
      </c>
      <c r="I124" s="1">
        <v>24</v>
      </c>
      <c r="J124" s="1">
        <v>48</v>
      </c>
      <c r="K124" s="1">
        <v>65</v>
      </c>
      <c r="L124" s="1">
        <v>82</v>
      </c>
      <c r="M124" s="1" t="s">
        <v>1778</v>
      </c>
      <c r="N124" s="1">
        <v>0</v>
      </c>
      <c r="O124" s="1">
        <v>0.1125</v>
      </c>
      <c r="P124" s="1">
        <v>0.14906832298136646</v>
      </c>
      <c r="Q124" s="1">
        <v>0.29813664596273293</v>
      </c>
      <c r="R124" s="1">
        <v>0.40372670807453415</v>
      </c>
      <c r="S124" s="1">
        <v>0.50931677018633537</v>
      </c>
      <c r="T124" s="1">
        <v>0</v>
      </c>
      <c r="U124" s="1">
        <v>0</v>
      </c>
      <c r="V124" s="1">
        <v>0</v>
      </c>
      <c r="W124" s="1">
        <v>0</v>
      </c>
      <c r="X124" s="1">
        <v>0</v>
      </c>
      <c r="Y124" s="1">
        <v>0</v>
      </c>
    </row>
    <row r="125" spans="1:25">
      <c r="A125" s="1" t="s">
        <v>67</v>
      </c>
      <c r="B125" s="1" t="s">
        <v>226</v>
      </c>
      <c r="C125" s="1">
        <v>0.17</v>
      </c>
      <c r="D125" s="1">
        <v>0.17</v>
      </c>
      <c r="E125" s="1">
        <v>0.17</v>
      </c>
      <c r="F125" s="1" t="s">
        <v>1778</v>
      </c>
      <c r="G125" s="1">
        <v>37638</v>
      </c>
      <c r="H125" s="1">
        <v>37638</v>
      </c>
      <c r="I125" s="1">
        <v>37638</v>
      </c>
      <c r="J125" s="1">
        <v>37638</v>
      </c>
      <c r="K125" s="1">
        <v>37638</v>
      </c>
      <c r="L125" s="1">
        <v>37638</v>
      </c>
      <c r="M125" s="1" t="s">
        <v>1778</v>
      </c>
      <c r="N125" s="1">
        <v>0.83653012690863027</v>
      </c>
      <c r="O125" s="1">
        <v>0.83653012690863027</v>
      </c>
      <c r="P125" s="1">
        <v>0.83653012690863027</v>
      </c>
      <c r="Q125" s="1">
        <v>0.83653012690863027</v>
      </c>
      <c r="R125" s="1">
        <v>0.83653012690863027</v>
      </c>
      <c r="S125" s="1">
        <v>0.83653012690863027</v>
      </c>
      <c r="T125" s="1">
        <v>5761</v>
      </c>
      <c r="U125" s="1">
        <v>0.12804213988842708</v>
      </c>
      <c r="V125" s="1">
        <v>6300</v>
      </c>
      <c r="W125" s="1">
        <v>0.14002178116595915</v>
      </c>
      <c r="X125" s="1">
        <v>7500</v>
      </c>
      <c r="Y125" s="1">
        <v>0.16669259662614183</v>
      </c>
    </row>
    <row r="126" spans="1:25">
      <c r="A126" s="1" t="s">
        <v>194</v>
      </c>
      <c r="B126" s="1" t="s">
        <v>1213</v>
      </c>
      <c r="C126" s="1" t="s">
        <v>634</v>
      </c>
      <c r="D126" s="1" t="s">
        <v>634</v>
      </c>
      <c r="E126" s="1" t="s">
        <v>634</v>
      </c>
      <c r="F126" s="1" t="s">
        <v>634</v>
      </c>
      <c r="G126" s="1" t="s">
        <v>634</v>
      </c>
      <c r="H126" s="1" t="s">
        <v>634</v>
      </c>
      <c r="I126" s="1" t="s">
        <v>634</v>
      </c>
      <c r="J126" s="1" t="s">
        <v>634</v>
      </c>
      <c r="K126" s="1" t="s">
        <v>634</v>
      </c>
      <c r="L126" s="1" t="s">
        <v>634</v>
      </c>
      <c r="M126" s="1" t="s">
        <v>634</v>
      </c>
      <c r="N126" s="1" t="s">
        <v>634</v>
      </c>
      <c r="O126" s="1" t="s">
        <v>634</v>
      </c>
      <c r="P126" s="1" t="s">
        <v>634</v>
      </c>
      <c r="Q126" s="1" t="s">
        <v>634</v>
      </c>
      <c r="R126" s="1" t="s">
        <v>634</v>
      </c>
      <c r="S126" s="1" t="s">
        <v>634</v>
      </c>
      <c r="T126" s="1" t="s">
        <v>634</v>
      </c>
      <c r="U126" s="1" t="s">
        <v>634</v>
      </c>
      <c r="V126" s="1" t="s">
        <v>634</v>
      </c>
      <c r="W126" s="1" t="s">
        <v>634</v>
      </c>
      <c r="X126" s="1" t="s">
        <v>634</v>
      </c>
      <c r="Y126" s="1" t="s">
        <v>634</v>
      </c>
    </row>
    <row r="127" spans="1:25">
      <c r="A127" s="1" t="s">
        <v>349</v>
      </c>
      <c r="B127" s="1" t="s">
        <v>659</v>
      </c>
      <c r="C127" s="1" t="s">
        <v>634</v>
      </c>
      <c r="D127" s="1" t="s">
        <v>634</v>
      </c>
      <c r="E127" s="1" t="s">
        <v>634</v>
      </c>
      <c r="F127" s="1" t="s">
        <v>634</v>
      </c>
      <c r="G127" s="1" t="s">
        <v>634</v>
      </c>
      <c r="H127" s="1" t="s">
        <v>634</v>
      </c>
      <c r="I127" s="1" t="s">
        <v>634</v>
      </c>
      <c r="J127" s="1" t="s">
        <v>634</v>
      </c>
      <c r="K127" s="1" t="s">
        <v>634</v>
      </c>
      <c r="L127" s="1" t="s">
        <v>634</v>
      </c>
      <c r="M127" s="1" t="s">
        <v>634</v>
      </c>
      <c r="N127" s="1" t="s">
        <v>634</v>
      </c>
      <c r="O127" s="1" t="s">
        <v>634</v>
      </c>
      <c r="P127" s="1" t="s">
        <v>634</v>
      </c>
      <c r="Q127" s="1" t="s">
        <v>634</v>
      </c>
      <c r="R127" s="1" t="s">
        <v>634</v>
      </c>
      <c r="S127" s="1" t="s">
        <v>634</v>
      </c>
      <c r="T127" s="1" t="s">
        <v>634</v>
      </c>
      <c r="U127" s="1" t="s">
        <v>634</v>
      </c>
      <c r="V127" s="1" t="s">
        <v>634</v>
      </c>
      <c r="W127" s="1" t="s">
        <v>634</v>
      </c>
      <c r="X127" s="1" t="s">
        <v>634</v>
      </c>
      <c r="Y127" s="1" t="s">
        <v>634</v>
      </c>
    </row>
    <row r="128" spans="1:25">
      <c r="A128" s="1" t="s">
        <v>350</v>
      </c>
      <c r="B128" s="1" t="s">
        <v>634</v>
      </c>
      <c r="C128" s="1" t="s">
        <v>634</v>
      </c>
      <c r="D128" s="1" t="s">
        <v>634</v>
      </c>
      <c r="E128" s="1" t="s">
        <v>634</v>
      </c>
      <c r="F128" s="1" t="s">
        <v>634</v>
      </c>
      <c r="G128" s="1" t="s">
        <v>634</v>
      </c>
      <c r="H128" s="1" t="s">
        <v>634</v>
      </c>
      <c r="I128" s="1" t="s">
        <v>634</v>
      </c>
      <c r="J128" s="1" t="s">
        <v>634</v>
      </c>
      <c r="K128" s="1" t="s">
        <v>634</v>
      </c>
      <c r="L128" s="1" t="s">
        <v>634</v>
      </c>
      <c r="M128" s="1" t="s">
        <v>634</v>
      </c>
      <c r="N128" s="1" t="s">
        <v>634</v>
      </c>
      <c r="O128" s="1" t="s">
        <v>634</v>
      </c>
      <c r="P128" s="1" t="s">
        <v>634</v>
      </c>
      <c r="Q128" s="1" t="s">
        <v>634</v>
      </c>
      <c r="R128" s="1" t="s">
        <v>634</v>
      </c>
      <c r="S128" s="1" t="s">
        <v>634</v>
      </c>
      <c r="T128" s="1" t="s">
        <v>634</v>
      </c>
      <c r="U128" s="1" t="s">
        <v>634</v>
      </c>
      <c r="V128" s="1" t="s">
        <v>634</v>
      </c>
      <c r="W128" s="1" t="s">
        <v>634</v>
      </c>
      <c r="X128" s="1" t="s">
        <v>634</v>
      </c>
      <c r="Y128" s="1" t="s">
        <v>634</v>
      </c>
    </row>
    <row r="129" spans="1:25">
      <c r="A129" s="1" t="s">
        <v>161</v>
      </c>
      <c r="B129" s="1" t="s">
        <v>274</v>
      </c>
      <c r="C129" s="1">
        <v>0.16200000000000001</v>
      </c>
      <c r="D129" s="1" t="s">
        <v>2030</v>
      </c>
      <c r="E129" s="1" t="s">
        <v>1633</v>
      </c>
      <c r="F129" s="1" t="s">
        <v>1778</v>
      </c>
      <c r="G129" s="1">
        <v>5800</v>
      </c>
      <c r="H129" s="1">
        <v>5800</v>
      </c>
      <c r="I129" s="1">
        <v>5800</v>
      </c>
      <c r="J129" s="1">
        <v>5800</v>
      </c>
      <c r="K129" s="1">
        <v>5800</v>
      </c>
      <c r="L129" s="1">
        <v>5800</v>
      </c>
      <c r="M129" s="1" t="s">
        <v>1778</v>
      </c>
      <c r="N129" s="1">
        <v>0.52727272727272723</v>
      </c>
      <c r="O129" s="1">
        <v>0.52727272727272723</v>
      </c>
      <c r="P129" s="1">
        <v>0.52727272727272723</v>
      </c>
      <c r="Q129" s="1">
        <v>0.52727272727272723</v>
      </c>
      <c r="R129" s="1">
        <v>0.52727272727272723</v>
      </c>
      <c r="S129" s="1">
        <v>0.52727272727272723</v>
      </c>
      <c r="T129" s="1">
        <v>8500</v>
      </c>
      <c r="U129" s="1">
        <v>0.77272727272727271</v>
      </c>
      <c r="V129" s="1">
        <v>8500</v>
      </c>
      <c r="W129" s="1">
        <v>0.77272727272727271</v>
      </c>
      <c r="X129" s="1" t="s">
        <v>1634</v>
      </c>
      <c r="Y129" s="1">
        <v>0</v>
      </c>
    </row>
    <row r="130" spans="1:25">
      <c r="A130" s="1" t="s">
        <v>152</v>
      </c>
      <c r="B130" s="1" t="s">
        <v>634</v>
      </c>
      <c r="C130" s="1" t="s">
        <v>634</v>
      </c>
      <c r="D130" s="1" t="s">
        <v>634</v>
      </c>
      <c r="E130" s="1" t="s">
        <v>634</v>
      </c>
      <c r="F130" s="1" t="s">
        <v>634</v>
      </c>
      <c r="G130" s="1" t="s">
        <v>634</v>
      </c>
      <c r="H130" s="1" t="s">
        <v>634</v>
      </c>
      <c r="I130" s="1" t="s">
        <v>634</v>
      </c>
      <c r="J130" s="1" t="s">
        <v>634</v>
      </c>
      <c r="K130" s="1" t="s">
        <v>634</v>
      </c>
      <c r="L130" s="1" t="s">
        <v>634</v>
      </c>
      <c r="M130" s="1" t="s">
        <v>634</v>
      </c>
      <c r="N130" s="1" t="s">
        <v>634</v>
      </c>
      <c r="O130" s="1" t="s">
        <v>634</v>
      </c>
      <c r="P130" s="1" t="s">
        <v>634</v>
      </c>
      <c r="Q130" s="1" t="s">
        <v>634</v>
      </c>
      <c r="R130" s="1" t="s">
        <v>634</v>
      </c>
      <c r="S130" s="1" t="s">
        <v>634</v>
      </c>
      <c r="T130" s="1" t="s">
        <v>634</v>
      </c>
      <c r="U130" s="1" t="s">
        <v>634</v>
      </c>
      <c r="V130" s="1" t="s">
        <v>634</v>
      </c>
      <c r="W130" s="1" t="s">
        <v>634</v>
      </c>
      <c r="X130" s="1" t="s">
        <v>634</v>
      </c>
      <c r="Y130" s="1" t="s">
        <v>634</v>
      </c>
    </row>
    <row r="131" spans="1:25">
      <c r="A131" s="1" t="s">
        <v>211</v>
      </c>
      <c r="B131" s="1" t="s">
        <v>299</v>
      </c>
      <c r="C131" s="1" t="s">
        <v>634</v>
      </c>
      <c r="D131" s="1" t="s">
        <v>634</v>
      </c>
      <c r="E131" s="1" t="s">
        <v>634</v>
      </c>
      <c r="F131" s="1" t="s">
        <v>634</v>
      </c>
      <c r="G131" s="1" t="s">
        <v>634</v>
      </c>
      <c r="H131" s="1" t="s">
        <v>634</v>
      </c>
      <c r="I131" s="1" t="s">
        <v>634</v>
      </c>
      <c r="J131" s="1" t="s">
        <v>634</v>
      </c>
      <c r="K131" s="1" t="s">
        <v>634</v>
      </c>
      <c r="L131" s="1" t="s">
        <v>634</v>
      </c>
      <c r="M131" s="1" t="s">
        <v>634</v>
      </c>
      <c r="N131" s="1" t="s">
        <v>634</v>
      </c>
      <c r="O131" s="1" t="s">
        <v>634</v>
      </c>
      <c r="P131" s="1" t="s">
        <v>634</v>
      </c>
      <c r="Q131" s="1" t="s">
        <v>634</v>
      </c>
      <c r="R131" s="1" t="s">
        <v>634</v>
      </c>
      <c r="S131" s="1" t="s">
        <v>634</v>
      </c>
      <c r="T131" s="1" t="s">
        <v>634</v>
      </c>
      <c r="U131" s="1" t="s">
        <v>634</v>
      </c>
      <c r="V131" s="1" t="s">
        <v>634</v>
      </c>
      <c r="W131" s="1" t="s">
        <v>634</v>
      </c>
      <c r="X131" s="1" t="s">
        <v>634</v>
      </c>
      <c r="Y131" s="1" t="s">
        <v>634</v>
      </c>
    </row>
    <row r="132" spans="1:25">
      <c r="A132" s="1" t="s">
        <v>930</v>
      </c>
      <c r="B132" s="1" t="s">
        <v>634</v>
      </c>
      <c r="C132" s="1" t="s">
        <v>634</v>
      </c>
      <c r="D132" s="1" t="s">
        <v>634</v>
      </c>
      <c r="E132" s="1" t="s">
        <v>634</v>
      </c>
      <c r="F132" s="1" t="s">
        <v>634</v>
      </c>
      <c r="G132" s="1" t="s">
        <v>634</v>
      </c>
      <c r="H132" s="1" t="s">
        <v>634</v>
      </c>
      <c r="I132" s="1" t="s">
        <v>634</v>
      </c>
      <c r="J132" s="1" t="s">
        <v>634</v>
      </c>
      <c r="K132" s="1" t="s">
        <v>634</v>
      </c>
      <c r="L132" s="1" t="s">
        <v>634</v>
      </c>
      <c r="M132" s="1" t="s">
        <v>634</v>
      </c>
      <c r="N132" s="1" t="s">
        <v>634</v>
      </c>
      <c r="O132" s="1" t="s">
        <v>634</v>
      </c>
      <c r="P132" s="1" t="s">
        <v>634</v>
      </c>
      <c r="Q132" s="1" t="s">
        <v>634</v>
      </c>
      <c r="R132" s="1" t="s">
        <v>634</v>
      </c>
      <c r="S132" s="1" t="s">
        <v>634</v>
      </c>
      <c r="T132" s="1" t="s">
        <v>634</v>
      </c>
      <c r="U132" s="1" t="s">
        <v>634</v>
      </c>
      <c r="V132" s="1" t="s">
        <v>634</v>
      </c>
      <c r="W132" s="1" t="s">
        <v>634</v>
      </c>
      <c r="X132" s="1" t="s">
        <v>634</v>
      </c>
      <c r="Y132" s="1" t="s">
        <v>634</v>
      </c>
    </row>
    <row r="133" spans="1:25">
      <c r="A133" s="1" t="s">
        <v>206</v>
      </c>
      <c r="B133" s="1" t="s">
        <v>296</v>
      </c>
      <c r="C133" s="1">
        <v>0.44</v>
      </c>
      <c r="D133" s="1" t="s">
        <v>1517</v>
      </c>
      <c r="E133" s="1">
        <v>0.37</v>
      </c>
      <c r="F133" s="1" t="s">
        <v>1778</v>
      </c>
      <c r="G133" s="1">
        <v>47600</v>
      </c>
      <c r="H133" s="1">
        <v>68499.999999999985</v>
      </c>
      <c r="I133" s="1">
        <v>137999.99999999997</v>
      </c>
      <c r="J133" s="1">
        <v>208499.99999999997</v>
      </c>
      <c r="K133" s="1">
        <v>279999.99999999994</v>
      </c>
      <c r="L133" s="1">
        <v>352499.99999999994</v>
      </c>
      <c r="M133" s="1" t="s">
        <v>1778</v>
      </c>
      <c r="N133" s="1">
        <v>7.0000000000000007E-2</v>
      </c>
      <c r="O133" s="1">
        <v>9.9999999999999992E-2</v>
      </c>
      <c r="P133" s="1">
        <v>0.19999999999999998</v>
      </c>
      <c r="Q133" s="1">
        <v>0.3</v>
      </c>
      <c r="R133" s="1">
        <v>0.39999999999999997</v>
      </c>
      <c r="S133" s="1">
        <v>0.5</v>
      </c>
      <c r="T133" s="1">
        <v>2800</v>
      </c>
      <c r="U133" s="1">
        <v>4.1176470588235297E-3</v>
      </c>
      <c r="V133" s="1" t="s">
        <v>1517</v>
      </c>
      <c r="W133" s="1">
        <v>0</v>
      </c>
      <c r="X133" s="1">
        <v>2000</v>
      </c>
      <c r="Y133" s="1">
        <v>2.8368794326241141E-3</v>
      </c>
    </row>
    <row r="134" spans="1:25">
      <c r="A134" s="1" t="s">
        <v>91</v>
      </c>
      <c r="B134" s="1" t="s">
        <v>634</v>
      </c>
      <c r="C134" s="1" t="s">
        <v>634</v>
      </c>
      <c r="D134" s="1" t="s">
        <v>634</v>
      </c>
      <c r="E134" s="1" t="s">
        <v>634</v>
      </c>
      <c r="F134" s="1" t="s">
        <v>634</v>
      </c>
      <c r="G134" s="1" t="s">
        <v>634</v>
      </c>
      <c r="H134" s="1" t="s">
        <v>634</v>
      </c>
      <c r="I134" s="1" t="s">
        <v>634</v>
      </c>
      <c r="J134" s="1" t="s">
        <v>634</v>
      </c>
      <c r="K134" s="1" t="s">
        <v>634</v>
      </c>
      <c r="L134" s="1" t="s">
        <v>634</v>
      </c>
      <c r="M134" s="1" t="s">
        <v>634</v>
      </c>
      <c r="N134" s="1" t="s">
        <v>634</v>
      </c>
      <c r="O134" s="1" t="s">
        <v>634</v>
      </c>
      <c r="P134" s="1" t="s">
        <v>634</v>
      </c>
      <c r="Q134" s="1" t="s">
        <v>634</v>
      </c>
      <c r="R134" s="1" t="s">
        <v>634</v>
      </c>
      <c r="S134" s="1" t="s">
        <v>634</v>
      </c>
      <c r="T134" s="1" t="s">
        <v>634</v>
      </c>
      <c r="U134" s="1" t="s">
        <v>634</v>
      </c>
      <c r="V134" s="1" t="s">
        <v>634</v>
      </c>
      <c r="W134" s="1" t="s">
        <v>634</v>
      </c>
      <c r="X134" s="1" t="s">
        <v>634</v>
      </c>
      <c r="Y134" s="1" t="s">
        <v>634</v>
      </c>
    </row>
    <row r="135" spans="1:25">
      <c r="A135" s="1" t="s">
        <v>351</v>
      </c>
      <c r="B135" s="1" t="s">
        <v>634</v>
      </c>
      <c r="C135" s="1" t="s">
        <v>634</v>
      </c>
      <c r="D135" s="1" t="s">
        <v>634</v>
      </c>
      <c r="E135" s="1" t="s">
        <v>634</v>
      </c>
      <c r="F135" s="1" t="s">
        <v>634</v>
      </c>
      <c r="G135" s="1" t="s">
        <v>634</v>
      </c>
      <c r="H135" s="1" t="s">
        <v>634</v>
      </c>
      <c r="I135" s="1" t="s">
        <v>634</v>
      </c>
      <c r="J135" s="1" t="s">
        <v>634</v>
      </c>
      <c r="K135" s="1" t="s">
        <v>634</v>
      </c>
      <c r="L135" s="1" t="s">
        <v>634</v>
      </c>
      <c r="M135" s="1" t="s">
        <v>634</v>
      </c>
      <c r="N135" s="1" t="s">
        <v>634</v>
      </c>
      <c r="O135" s="1" t="s">
        <v>634</v>
      </c>
      <c r="P135" s="1" t="s">
        <v>634</v>
      </c>
      <c r="Q135" s="1" t="s">
        <v>634</v>
      </c>
      <c r="R135" s="1" t="s">
        <v>634</v>
      </c>
      <c r="S135" s="1" t="s">
        <v>634</v>
      </c>
      <c r="T135" s="1" t="s">
        <v>634</v>
      </c>
      <c r="U135" s="1" t="s">
        <v>634</v>
      </c>
      <c r="V135" s="1" t="s">
        <v>634</v>
      </c>
      <c r="W135" s="1" t="s">
        <v>634</v>
      </c>
      <c r="X135" s="1" t="s">
        <v>634</v>
      </c>
      <c r="Y135" s="1" t="s">
        <v>634</v>
      </c>
    </row>
    <row r="136" spans="1:25">
      <c r="A136" s="1" t="s">
        <v>352</v>
      </c>
      <c r="B136" s="1" t="s">
        <v>660</v>
      </c>
      <c r="C136" s="1" t="s">
        <v>634</v>
      </c>
      <c r="D136" s="1" t="s">
        <v>634</v>
      </c>
      <c r="E136" s="1" t="s">
        <v>634</v>
      </c>
      <c r="F136" s="1" t="s">
        <v>634</v>
      </c>
      <c r="G136" s="1" t="s">
        <v>634</v>
      </c>
      <c r="H136" s="1" t="s">
        <v>634</v>
      </c>
      <c r="I136" s="1" t="s">
        <v>634</v>
      </c>
      <c r="J136" s="1" t="s">
        <v>634</v>
      </c>
      <c r="K136" s="1" t="s">
        <v>634</v>
      </c>
      <c r="L136" s="1" t="s">
        <v>634</v>
      </c>
      <c r="M136" s="1" t="s">
        <v>634</v>
      </c>
      <c r="N136" s="1" t="s">
        <v>634</v>
      </c>
      <c r="O136" s="1" t="s">
        <v>634</v>
      </c>
      <c r="P136" s="1" t="s">
        <v>634</v>
      </c>
      <c r="Q136" s="1" t="s">
        <v>634</v>
      </c>
      <c r="R136" s="1" t="s">
        <v>634</v>
      </c>
      <c r="S136" s="1" t="s">
        <v>634</v>
      </c>
      <c r="T136" s="1" t="s">
        <v>634</v>
      </c>
      <c r="U136" s="1" t="s">
        <v>634</v>
      </c>
      <c r="V136" s="1" t="s">
        <v>634</v>
      </c>
      <c r="W136" s="1" t="s">
        <v>634</v>
      </c>
      <c r="X136" s="1" t="s">
        <v>634</v>
      </c>
      <c r="Y136" s="1" t="s">
        <v>634</v>
      </c>
    </row>
    <row r="137" spans="1:25">
      <c r="A137" s="1" t="s">
        <v>196</v>
      </c>
      <c r="B137" s="1" t="s">
        <v>2031</v>
      </c>
      <c r="C137" s="1">
        <v>0.2</v>
      </c>
      <c r="D137" s="1">
        <v>0.2</v>
      </c>
      <c r="E137" s="1">
        <v>0.2</v>
      </c>
      <c r="F137" s="1" t="s">
        <v>1778</v>
      </c>
      <c r="G137" s="1">
        <v>9909.5499999999993</v>
      </c>
      <c r="H137" s="1">
        <v>9909.5499999999993</v>
      </c>
      <c r="I137" s="1">
        <v>9909.5499999999993</v>
      </c>
      <c r="J137" s="1">
        <v>9909.5499999999993</v>
      </c>
      <c r="K137" s="1">
        <v>9909.5499999999993</v>
      </c>
      <c r="L137" s="1">
        <v>9909.5499999999993</v>
      </c>
      <c r="M137" s="1" t="s">
        <v>1778</v>
      </c>
      <c r="N137" s="1">
        <v>0.25018306354918179</v>
      </c>
      <c r="O137" s="1">
        <v>0.25018306354918179</v>
      </c>
      <c r="P137" s="1">
        <v>0.25018306354918179</v>
      </c>
      <c r="Q137" s="1">
        <v>0.25018306354918179</v>
      </c>
      <c r="R137" s="1">
        <v>0.25018306354918179</v>
      </c>
      <c r="S137" s="1">
        <v>0.25018306354918179</v>
      </c>
      <c r="T137" s="1">
        <v>27521.003000000001</v>
      </c>
      <c r="U137" s="1">
        <v>0.69481347210380129</v>
      </c>
      <c r="V137" s="1">
        <v>27521</v>
      </c>
      <c r="W137" s="1">
        <v>0.69481339636381401</v>
      </c>
      <c r="X137" s="1">
        <v>27521</v>
      </c>
      <c r="Y137" s="1">
        <v>0.69481339636381401</v>
      </c>
    </row>
    <row r="138" spans="1:25">
      <c r="A138" s="1" t="s">
        <v>157</v>
      </c>
      <c r="B138" s="1" t="s">
        <v>270</v>
      </c>
      <c r="C138" s="1">
        <v>0.42299999999999999</v>
      </c>
      <c r="D138" s="1">
        <v>0.42299999999999999</v>
      </c>
      <c r="E138" s="1" t="s">
        <v>306</v>
      </c>
      <c r="F138" s="1" t="s">
        <v>1778</v>
      </c>
      <c r="G138" s="1">
        <v>250.92000000000002</v>
      </c>
      <c r="H138" s="1">
        <v>280.44</v>
      </c>
      <c r="I138" s="1">
        <v>309.95999999999998</v>
      </c>
      <c r="J138" s="1">
        <v>332.1</v>
      </c>
      <c r="K138" s="1">
        <v>354.24</v>
      </c>
      <c r="L138" s="1">
        <v>369</v>
      </c>
      <c r="M138" s="1" t="s">
        <v>1778</v>
      </c>
      <c r="N138" s="1">
        <v>0.34</v>
      </c>
      <c r="O138" s="1">
        <v>0.38</v>
      </c>
      <c r="P138" s="1">
        <v>0.42</v>
      </c>
      <c r="Q138" s="1">
        <v>0.45</v>
      </c>
      <c r="R138" s="1">
        <v>0.48000000000000004</v>
      </c>
      <c r="S138" s="1">
        <v>0.5</v>
      </c>
      <c r="T138" s="1">
        <v>0</v>
      </c>
      <c r="U138" s="1">
        <v>0</v>
      </c>
      <c r="V138" s="1">
        <v>0</v>
      </c>
      <c r="W138" s="1">
        <v>0</v>
      </c>
      <c r="X138" s="1">
        <v>0</v>
      </c>
      <c r="Y138" s="1">
        <v>0</v>
      </c>
    </row>
    <row r="139" spans="1:25">
      <c r="A139" s="1" t="s">
        <v>190</v>
      </c>
      <c r="B139" s="1" t="s">
        <v>1379</v>
      </c>
      <c r="C139" s="1">
        <v>0.29199999999999998</v>
      </c>
      <c r="D139" s="1">
        <v>0.38900000000000001</v>
      </c>
      <c r="E139" s="1">
        <v>0.21</v>
      </c>
      <c r="F139" s="1" t="s">
        <v>1778</v>
      </c>
      <c r="G139" s="1">
        <v>1500</v>
      </c>
      <c r="H139" s="1">
        <v>1500</v>
      </c>
      <c r="I139" s="1">
        <v>1500</v>
      </c>
      <c r="J139" s="1">
        <v>1500</v>
      </c>
      <c r="K139" s="1">
        <v>1500</v>
      </c>
      <c r="L139" s="1">
        <v>1500</v>
      </c>
      <c r="M139" s="1" t="s">
        <v>1778</v>
      </c>
      <c r="N139" s="1">
        <v>1</v>
      </c>
      <c r="O139" s="1">
        <v>1</v>
      </c>
      <c r="P139" s="1">
        <v>1</v>
      </c>
      <c r="Q139" s="1">
        <v>1</v>
      </c>
      <c r="R139" s="1">
        <v>1</v>
      </c>
      <c r="S139" s="1">
        <v>1</v>
      </c>
      <c r="T139" s="1">
        <v>0</v>
      </c>
      <c r="U139" s="1">
        <v>0</v>
      </c>
      <c r="V139" s="1">
        <v>0</v>
      </c>
      <c r="W139" s="1">
        <v>0</v>
      </c>
      <c r="X139" s="1">
        <v>0</v>
      </c>
      <c r="Y139" s="1">
        <v>0</v>
      </c>
    </row>
    <row r="140" spans="1:25">
      <c r="A140" s="1" t="s">
        <v>70</v>
      </c>
      <c r="B140" s="1" t="s">
        <v>228</v>
      </c>
      <c r="C140" s="1" t="s">
        <v>836</v>
      </c>
      <c r="D140" s="1" t="s">
        <v>836</v>
      </c>
      <c r="E140" s="1" t="s">
        <v>836</v>
      </c>
      <c r="F140" s="1" t="s">
        <v>1778</v>
      </c>
      <c r="G140" s="1">
        <v>464</v>
      </c>
      <c r="H140" s="1">
        <v>464</v>
      </c>
      <c r="I140" s="1">
        <v>464</v>
      </c>
      <c r="J140" s="1">
        <v>464</v>
      </c>
      <c r="K140" s="1">
        <v>464</v>
      </c>
      <c r="L140" s="1">
        <v>464</v>
      </c>
      <c r="M140" s="1" t="s">
        <v>1778</v>
      </c>
      <c r="N140" s="1">
        <v>0.20043196544276459</v>
      </c>
      <c r="O140" s="1">
        <v>0.20043196544276459</v>
      </c>
      <c r="P140" s="1">
        <v>0.20043196544276459</v>
      </c>
      <c r="Q140" s="1">
        <v>0.20043196544276459</v>
      </c>
      <c r="R140" s="1">
        <v>0.20043196544276459</v>
      </c>
      <c r="S140" s="1">
        <v>0.20043196544276459</v>
      </c>
      <c r="T140" s="1">
        <v>0</v>
      </c>
      <c r="U140" s="1">
        <v>0</v>
      </c>
      <c r="V140" s="1">
        <v>0</v>
      </c>
      <c r="W140" s="1">
        <v>0</v>
      </c>
      <c r="X140" s="1">
        <v>0</v>
      </c>
      <c r="Y140" s="1">
        <v>0</v>
      </c>
    </row>
    <row r="141" spans="1:25">
      <c r="A141" s="1" t="s">
        <v>113</v>
      </c>
      <c r="B141" s="1" t="s">
        <v>254</v>
      </c>
      <c r="C141" s="1" t="s">
        <v>306</v>
      </c>
      <c r="D141" s="1" t="s">
        <v>306</v>
      </c>
      <c r="E141" s="1" t="s">
        <v>306</v>
      </c>
      <c r="F141" s="1" t="s">
        <v>1778</v>
      </c>
      <c r="G141" s="1">
        <v>61751.711536507522</v>
      </c>
      <c r="H141" s="1">
        <v>0</v>
      </c>
      <c r="I141" s="1">
        <v>0</v>
      </c>
      <c r="J141" s="1">
        <v>0</v>
      </c>
      <c r="K141" s="1">
        <v>0</v>
      </c>
      <c r="L141" s="1">
        <v>0</v>
      </c>
      <c r="M141" s="1" t="s">
        <v>1778</v>
      </c>
      <c r="N141" s="1">
        <v>0.1484</v>
      </c>
      <c r="O141" s="1">
        <v>0</v>
      </c>
      <c r="P141" s="1">
        <v>0</v>
      </c>
      <c r="Q141" s="1">
        <v>0</v>
      </c>
      <c r="R141" s="1">
        <v>0</v>
      </c>
      <c r="S141" s="1">
        <v>0</v>
      </c>
      <c r="T141" s="1">
        <v>0</v>
      </c>
      <c r="U141" s="1">
        <v>0</v>
      </c>
      <c r="V141" s="1" t="s">
        <v>821</v>
      </c>
      <c r="W141" s="1">
        <v>0</v>
      </c>
      <c r="X141" s="1" t="s">
        <v>821</v>
      </c>
      <c r="Y141" s="1">
        <v>0</v>
      </c>
    </row>
    <row r="142" spans="1:25">
      <c r="A142" s="1" t="s">
        <v>353</v>
      </c>
      <c r="B142" s="1" t="s">
        <v>1214</v>
      </c>
      <c r="C142" s="1" t="s">
        <v>634</v>
      </c>
      <c r="D142" s="1" t="s">
        <v>634</v>
      </c>
      <c r="E142" s="1" t="s">
        <v>634</v>
      </c>
      <c r="F142" s="1" t="s">
        <v>634</v>
      </c>
      <c r="G142" s="1" t="s">
        <v>634</v>
      </c>
      <c r="H142" s="1" t="s">
        <v>634</v>
      </c>
      <c r="I142" s="1" t="s">
        <v>634</v>
      </c>
      <c r="J142" s="1" t="s">
        <v>634</v>
      </c>
      <c r="K142" s="1" t="s">
        <v>634</v>
      </c>
      <c r="L142" s="1" t="s">
        <v>634</v>
      </c>
      <c r="M142" s="1" t="s">
        <v>634</v>
      </c>
      <c r="N142" s="1" t="s">
        <v>634</v>
      </c>
      <c r="O142" s="1" t="s">
        <v>634</v>
      </c>
      <c r="P142" s="1" t="s">
        <v>634</v>
      </c>
      <c r="Q142" s="1" t="s">
        <v>634</v>
      </c>
      <c r="R142" s="1" t="s">
        <v>634</v>
      </c>
      <c r="S142" s="1" t="s">
        <v>634</v>
      </c>
      <c r="T142" s="1" t="s">
        <v>634</v>
      </c>
      <c r="U142" s="1" t="s">
        <v>634</v>
      </c>
      <c r="V142" s="1" t="s">
        <v>634</v>
      </c>
      <c r="W142" s="1" t="s">
        <v>634</v>
      </c>
      <c r="X142" s="1" t="s">
        <v>634</v>
      </c>
      <c r="Y142" s="1" t="s">
        <v>634</v>
      </c>
    </row>
    <row r="143" spans="1:25">
      <c r="A143" s="1" t="s">
        <v>105</v>
      </c>
      <c r="B143" s="1" t="s">
        <v>1779</v>
      </c>
      <c r="C143" s="1">
        <v>0.45</v>
      </c>
      <c r="D143" s="1">
        <v>0.45</v>
      </c>
      <c r="E143" s="1">
        <v>0.37</v>
      </c>
      <c r="F143" s="1" t="s">
        <v>1778</v>
      </c>
      <c r="G143" s="1">
        <v>9500</v>
      </c>
      <c r="H143" s="1">
        <v>11720</v>
      </c>
      <c r="I143" s="1">
        <v>15800</v>
      </c>
      <c r="J143" s="1">
        <v>21500</v>
      </c>
      <c r="K143" s="1">
        <v>31250</v>
      </c>
      <c r="L143" s="1">
        <v>51125</v>
      </c>
      <c r="M143" s="1" t="s">
        <v>1778</v>
      </c>
      <c r="N143" s="1">
        <v>7.3076923076923081E-2</v>
      </c>
      <c r="O143" s="1">
        <v>8.9465648854961832E-2</v>
      </c>
      <c r="P143" s="1">
        <v>0.11969696969696969</v>
      </c>
      <c r="Q143" s="1">
        <v>0.16165413533834586</v>
      </c>
      <c r="R143" s="1">
        <v>0.2332089552238806</v>
      </c>
      <c r="S143" s="1">
        <v>0.37870370370370371</v>
      </c>
      <c r="T143" s="1">
        <v>0</v>
      </c>
      <c r="U143" s="1">
        <v>0</v>
      </c>
      <c r="V143" s="1">
        <v>0</v>
      </c>
      <c r="W143" s="1">
        <v>0</v>
      </c>
      <c r="X143" s="1">
        <v>0</v>
      </c>
      <c r="Y143" s="1">
        <v>0</v>
      </c>
    </row>
    <row r="144" spans="1:25">
      <c r="A144" s="1" t="s">
        <v>354</v>
      </c>
      <c r="B144" s="1" t="s">
        <v>661</v>
      </c>
      <c r="C144" s="1" t="s">
        <v>634</v>
      </c>
      <c r="D144" s="1" t="s">
        <v>634</v>
      </c>
      <c r="E144" s="1" t="s">
        <v>634</v>
      </c>
      <c r="F144" s="1" t="s">
        <v>634</v>
      </c>
      <c r="G144" s="1" t="s">
        <v>634</v>
      </c>
      <c r="H144" s="1" t="s">
        <v>634</v>
      </c>
      <c r="I144" s="1" t="s">
        <v>634</v>
      </c>
      <c r="J144" s="1" t="s">
        <v>634</v>
      </c>
      <c r="K144" s="1" t="s">
        <v>634</v>
      </c>
      <c r="L144" s="1" t="s">
        <v>634</v>
      </c>
      <c r="M144" s="1" t="s">
        <v>634</v>
      </c>
      <c r="N144" s="1" t="s">
        <v>634</v>
      </c>
      <c r="O144" s="1" t="s">
        <v>634</v>
      </c>
      <c r="P144" s="1" t="s">
        <v>634</v>
      </c>
      <c r="Q144" s="1" t="s">
        <v>634</v>
      </c>
      <c r="R144" s="1" t="s">
        <v>634</v>
      </c>
      <c r="S144" s="1" t="s">
        <v>634</v>
      </c>
      <c r="T144" s="1" t="s">
        <v>634</v>
      </c>
      <c r="U144" s="1" t="s">
        <v>634</v>
      </c>
      <c r="V144" s="1" t="s">
        <v>634</v>
      </c>
      <c r="W144" s="1" t="s">
        <v>634</v>
      </c>
      <c r="X144" s="1" t="s">
        <v>634</v>
      </c>
      <c r="Y144" s="1" t="s">
        <v>634</v>
      </c>
    </row>
    <row r="145" spans="1:25">
      <c r="A145" s="1" t="s">
        <v>355</v>
      </c>
      <c r="B145" s="1" t="s">
        <v>662</v>
      </c>
      <c r="C145" s="1" t="s">
        <v>634</v>
      </c>
      <c r="D145" s="1" t="s">
        <v>634</v>
      </c>
      <c r="E145" s="1" t="s">
        <v>634</v>
      </c>
      <c r="F145" s="1" t="s">
        <v>634</v>
      </c>
      <c r="G145" s="1" t="s">
        <v>634</v>
      </c>
      <c r="H145" s="1" t="s">
        <v>634</v>
      </c>
      <c r="I145" s="1" t="s">
        <v>634</v>
      </c>
      <c r="J145" s="1" t="s">
        <v>634</v>
      </c>
      <c r="K145" s="1" t="s">
        <v>634</v>
      </c>
      <c r="L145" s="1" t="s">
        <v>634</v>
      </c>
      <c r="M145" s="1" t="s">
        <v>634</v>
      </c>
      <c r="N145" s="1" t="s">
        <v>634</v>
      </c>
      <c r="O145" s="1" t="s">
        <v>634</v>
      </c>
      <c r="P145" s="1" t="s">
        <v>634</v>
      </c>
      <c r="Q145" s="1" t="s">
        <v>634</v>
      </c>
      <c r="R145" s="1" t="s">
        <v>634</v>
      </c>
      <c r="S145" s="1" t="s">
        <v>634</v>
      </c>
      <c r="T145" s="1" t="s">
        <v>634</v>
      </c>
      <c r="U145" s="1" t="s">
        <v>634</v>
      </c>
      <c r="V145" s="1" t="s">
        <v>634</v>
      </c>
      <c r="W145" s="1" t="s">
        <v>634</v>
      </c>
      <c r="X145" s="1" t="s">
        <v>634</v>
      </c>
      <c r="Y145" s="1" t="s">
        <v>634</v>
      </c>
    </row>
    <row r="146" spans="1:25">
      <c r="A146" s="1" t="s">
        <v>212</v>
      </c>
      <c r="B146" s="1" t="s">
        <v>1380</v>
      </c>
      <c r="C146" s="1">
        <v>3.0000000000000001E-3</v>
      </c>
      <c r="D146" s="1">
        <v>3.0000000000000001E-3</v>
      </c>
      <c r="E146" s="1">
        <v>3.0000000000000001E-3</v>
      </c>
      <c r="F146" s="1" t="s">
        <v>1778</v>
      </c>
      <c r="G146" s="1">
        <v>2909</v>
      </c>
      <c r="H146" s="1">
        <v>3120</v>
      </c>
      <c r="I146" s="1">
        <v>3120</v>
      </c>
      <c r="J146" s="1">
        <v>3120</v>
      </c>
      <c r="K146" s="1">
        <v>3120</v>
      </c>
      <c r="L146" s="1">
        <v>3120</v>
      </c>
      <c r="M146" s="1" t="s">
        <v>1778</v>
      </c>
      <c r="N146" s="1">
        <v>1</v>
      </c>
      <c r="O146" s="1">
        <v>1</v>
      </c>
      <c r="P146" s="1">
        <v>1</v>
      </c>
      <c r="Q146" s="1">
        <v>1</v>
      </c>
      <c r="R146" s="1">
        <v>1</v>
      </c>
      <c r="S146" s="1">
        <v>1</v>
      </c>
      <c r="T146" s="1">
        <v>0</v>
      </c>
      <c r="U146" s="1">
        <v>0</v>
      </c>
      <c r="V146" s="1" t="s">
        <v>1776</v>
      </c>
      <c r="W146" s="1">
        <v>0</v>
      </c>
      <c r="X146" s="1" t="s">
        <v>2032</v>
      </c>
      <c r="Y146" s="1">
        <v>0</v>
      </c>
    </row>
    <row r="147" spans="1:25">
      <c r="A147" s="1" t="s">
        <v>356</v>
      </c>
      <c r="B147" s="1" t="s">
        <v>663</v>
      </c>
      <c r="C147" s="1" t="s">
        <v>634</v>
      </c>
      <c r="D147" s="1" t="s">
        <v>634</v>
      </c>
      <c r="E147" s="1" t="s">
        <v>634</v>
      </c>
      <c r="F147" s="1" t="s">
        <v>634</v>
      </c>
      <c r="G147" s="1" t="s">
        <v>634</v>
      </c>
      <c r="H147" s="1" t="s">
        <v>634</v>
      </c>
      <c r="I147" s="1" t="s">
        <v>634</v>
      </c>
      <c r="J147" s="1" t="s">
        <v>634</v>
      </c>
      <c r="K147" s="1" t="s">
        <v>634</v>
      </c>
      <c r="L147" s="1" t="s">
        <v>634</v>
      </c>
      <c r="M147" s="1" t="s">
        <v>634</v>
      </c>
      <c r="N147" s="1" t="s">
        <v>634</v>
      </c>
      <c r="O147" s="1" t="s">
        <v>634</v>
      </c>
      <c r="P147" s="1" t="s">
        <v>634</v>
      </c>
      <c r="Q147" s="1" t="s">
        <v>634</v>
      </c>
      <c r="R147" s="1" t="s">
        <v>634</v>
      </c>
      <c r="S147" s="1" t="s">
        <v>634</v>
      </c>
      <c r="T147" s="1" t="s">
        <v>634</v>
      </c>
      <c r="U147" s="1" t="s">
        <v>634</v>
      </c>
      <c r="V147" s="1" t="s">
        <v>634</v>
      </c>
      <c r="W147" s="1" t="s">
        <v>634</v>
      </c>
      <c r="X147" s="1" t="s">
        <v>634</v>
      </c>
      <c r="Y147" s="1" t="s">
        <v>634</v>
      </c>
    </row>
    <row r="148" spans="1:25">
      <c r="A148" s="1" t="s">
        <v>357</v>
      </c>
      <c r="B148" s="1" t="s">
        <v>664</v>
      </c>
      <c r="C148" s="1" t="s">
        <v>634</v>
      </c>
      <c r="D148" s="1" t="s">
        <v>634</v>
      </c>
      <c r="E148" s="1" t="s">
        <v>634</v>
      </c>
      <c r="F148" s="1" t="s">
        <v>634</v>
      </c>
      <c r="G148" s="1" t="s">
        <v>634</v>
      </c>
      <c r="H148" s="1" t="s">
        <v>634</v>
      </c>
      <c r="I148" s="1" t="s">
        <v>634</v>
      </c>
      <c r="J148" s="1" t="s">
        <v>634</v>
      </c>
      <c r="K148" s="1" t="s">
        <v>634</v>
      </c>
      <c r="L148" s="1" t="s">
        <v>634</v>
      </c>
      <c r="M148" s="1" t="s">
        <v>634</v>
      </c>
      <c r="N148" s="1" t="s">
        <v>634</v>
      </c>
      <c r="O148" s="1" t="s">
        <v>634</v>
      </c>
      <c r="P148" s="1" t="s">
        <v>634</v>
      </c>
      <c r="Q148" s="1" t="s">
        <v>634</v>
      </c>
      <c r="R148" s="1" t="s">
        <v>634</v>
      </c>
      <c r="S148" s="1" t="s">
        <v>634</v>
      </c>
      <c r="T148" s="1" t="s">
        <v>634</v>
      </c>
      <c r="U148" s="1" t="s">
        <v>634</v>
      </c>
      <c r="V148" s="1" t="s">
        <v>634</v>
      </c>
      <c r="W148" s="1" t="s">
        <v>634</v>
      </c>
      <c r="X148" s="1" t="s">
        <v>634</v>
      </c>
      <c r="Y148" s="1" t="s">
        <v>634</v>
      </c>
    </row>
    <row r="149" spans="1:25">
      <c r="A149" s="1" t="s">
        <v>358</v>
      </c>
      <c r="B149" s="1" t="s">
        <v>665</v>
      </c>
      <c r="C149" s="1" t="s">
        <v>634</v>
      </c>
      <c r="D149" s="1" t="s">
        <v>634</v>
      </c>
      <c r="E149" s="1" t="s">
        <v>634</v>
      </c>
      <c r="F149" s="1" t="s">
        <v>634</v>
      </c>
      <c r="G149" s="1" t="s">
        <v>634</v>
      </c>
      <c r="H149" s="1" t="s">
        <v>634</v>
      </c>
      <c r="I149" s="1" t="s">
        <v>634</v>
      </c>
      <c r="J149" s="1" t="s">
        <v>634</v>
      </c>
      <c r="K149" s="1" t="s">
        <v>634</v>
      </c>
      <c r="L149" s="1" t="s">
        <v>634</v>
      </c>
      <c r="M149" s="1" t="s">
        <v>634</v>
      </c>
      <c r="N149" s="1" t="s">
        <v>634</v>
      </c>
      <c r="O149" s="1" t="s">
        <v>634</v>
      </c>
      <c r="P149" s="1" t="s">
        <v>634</v>
      </c>
      <c r="Q149" s="1" t="s">
        <v>634</v>
      </c>
      <c r="R149" s="1" t="s">
        <v>634</v>
      </c>
      <c r="S149" s="1" t="s">
        <v>634</v>
      </c>
      <c r="T149" s="1" t="s">
        <v>634</v>
      </c>
      <c r="U149" s="1" t="s">
        <v>634</v>
      </c>
      <c r="V149" s="1" t="s">
        <v>634</v>
      </c>
      <c r="W149" s="1" t="s">
        <v>634</v>
      </c>
      <c r="X149" s="1" t="s">
        <v>634</v>
      </c>
      <c r="Y149" s="1" t="s">
        <v>634</v>
      </c>
    </row>
    <row r="150" spans="1:25">
      <c r="A150" s="1" t="s">
        <v>359</v>
      </c>
      <c r="B150" s="1" t="s">
        <v>666</v>
      </c>
      <c r="C150" s="1" t="s">
        <v>634</v>
      </c>
      <c r="D150" s="1" t="s">
        <v>634</v>
      </c>
      <c r="E150" s="1" t="s">
        <v>634</v>
      </c>
      <c r="F150" s="1" t="s">
        <v>634</v>
      </c>
      <c r="G150" s="1" t="s">
        <v>634</v>
      </c>
      <c r="H150" s="1" t="s">
        <v>634</v>
      </c>
      <c r="I150" s="1" t="s">
        <v>634</v>
      </c>
      <c r="J150" s="1" t="s">
        <v>634</v>
      </c>
      <c r="K150" s="1" t="s">
        <v>634</v>
      </c>
      <c r="L150" s="1" t="s">
        <v>634</v>
      </c>
      <c r="M150" s="1" t="s">
        <v>634</v>
      </c>
      <c r="N150" s="1" t="s">
        <v>634</v>
      </c>
      <c r="O150" s="1" t="s">
        <v>634</v>
      </c>
      <c r="P150" s="1" t="s">
        <v>634</v>
      </c>
      <c r="Q150" s="1" t="s">
        <v>634</v>
      </c>
      <c r="R150" s="1" t="s">
        <v>634</v>
      </c>
      <c r="S150" s="1" t="s">
        <v>634</v>
      </c>
      <c r="T150" s="1" t="s">
        <v>634</v>
      </c>
      <c r="U150" s="1" t="s">
        <v>634</v>
      </c>
      <c r="V150" s="1" t="s">
        <v>634</v>
      </c>
      <c r="W150" s="1" t="s">
        <v>634</v>
      </c>
      <c r="X150" s="1" t="s">
        <v>634</v>
      </c>
      <c r="Y150" s="1" t="s">
        <v>634</v>
      </c>
    </row>
    <row r="151" spans="1:25">
      <c r="A151" s="1" t="s">
        <v>931</v>
      </c>
      <c r="B151" s="1" t="s">
        <v>634</v>
      </c>
      <c r="C151" s="1" t="s">
        <v>634</v>
      </c>
      <c r="D151" s="1" t="s">
        <v>634</v>
      </c>
      <c r="E151" s="1" t="s">
        <v>634</v>
      </c>
      <c r="F151" s="1" t="s">
        <v>634</v>
      </c>
      <c r="G151" s="1" t="s">
        <v>634</v>
      </c>
      <c r="H151" s="1" t="s">
        <v>634</v>
      </c>
      <c r="I151" s="1" t="s">
        <v>634</v>
      </c>
      <c r="J151" s="1" t="s">
        <v>634</v>
      </c>
      <c r="K151" s="1" t="s">
        <v>634</v>
      </c>
      <c r="L151" s="1" t="s">
        <v>634</v>
      </c>
      <c r="M151" s="1" t="s">
        <v>634</v>
      </c>
      <c r="N151" s="1" t="s">
        <v>634</v>
      </c>
      <c r="O151" s="1" t="s">
        <v>634</v>
      </c>
      <c r="P151" s="1" t="s">
        <v>634</v>
      </c>
      <c r="Q151" s="1" t="s">
        <v>634</v>
      </c>
      <c r="R151" s="1" t="s">
        <v>634</v>
      </c>
      <c r="S151" s="1" t="s">
        <v>634</v>
      </c>
      <c r="T151" s="1" t="s">
        <v>634</v>
      </c>
      <c r="U151" s="1" t="s">
        <v>634</v>
      </c>
      <c r="V151" s="1" t="s">
        <v>634</v>
      </c>
      <c r="W151" s="1" t="s">
        <v>634</v>
      </c>
      <c r="X151" s="1" t="s">
        <v>634</v>
      </c>
      <c r="Y151" s="1" t="s">
        <v>634</v>
      </c>
    </row>
    <row r="152" spans="1:25">
      <c r="A152" s="1" t="s">
        <v>117</v>
      </c>
      <c r="B152" s="1" t="s">
        <v>257</v>
      </c>
      <c r="C152" s="1">
        <v>0.502</v>
      </c>
      <c r="D152" s="1">
        <v>0.38700000000000001</v>
      </c>
      <c r="E152" s="1">
        <v>0.377</v>
      </c>
      <c r="F152" s="1" t="s">
        <v>1778</v>
      </c>
      <c r="G152" s="1">
        <v>16456.331984502802</v>
      </c>
      <c r="H152" s="1">
        <v>16755</v>
      </c>
      <c r="I152" s="1">
        <v>18447</v>
      </c>
      <c r="J152" s="1">
        <v>20701.5</v>
      </c>
      <c r="K152" s="1">
        <v>22960</v>
      </c>
      <c r="L152" s="1">
        <v>25222.5</v>
      </c>
      <c r="M152" s="1" t="s">
        <v>1778</v>
      </c>
      <c r="N152" s="1">
        <v>0.29491634380829396</v>
      </c>
      <c r="O152" s="1">
        <v>0.3</v>
      </c>
      <c r="P152" s="1">
        <v>0.33</v>
      </c>
      <c r="Q152" s="1">
        <v>0.37</v>
      </c>
      <c r="R152" s="1">
        <v>0.41</v>
      </c>
      <c r="S152" s="1">
        <v>0.45</v>
      </c>
      <c r="T152" s="1">
        <v>0</v>
      </c>
      <c r="U152" s="1">
        <v>0</v>
      </c>
      <c r="V152" s="1">
        <v>0</v>
      </c>
      <c r="W152" s="1">
        <v>0</v>
      </c>
      <c r="X152" s="1">
        <v>0</v>
      </c>
      <c r="Y152" s="1">
        <v>0</v>
      </c>
    </row>
    <row r="153" spans="1:25">
      <c r="A153" s="1" t="s">
        <v>360</v>
      </c>
      <c r="B153" s="1" t="s">
        <v>667</v>
      </c>
      <c r="C153" s="1" t="s">
        <v>634</v>
      </c>
      <c r="D153" s="1" t="s">
        <v>634</v>
      </c>
      <c r="E153" s="1" t="s">
        <v>634</v>
      </c>
      <c r="F153" s="1" t="s">
        <v>634</v>
      </c>
      <c r="G153" s="1" t="s">
        <v>634</v>
      </c>
      <c r="H153" s="1" t="s">
        <v>634</v>
      </c>
      <c r="I153" s="1" t="s">
        <v>634</v>
      </c>
      <c r="J153" s="1" t="s">
        <v>634</v>
      </c>
      <c r="K153" s="1" t="s">
        <v>634</v>
      </c>
      <c r="L153" s="1" t="s">
        <v>634</v>
      </c>
      <c r="M153" s="1" t="s">
        <v>634</v>
      </c>
      <c r="N153" s="1" t="s">
        <v>634</v>
      </c>
      <c r="O153" s="1" t="s">
        <v>634</v>
      </c>
      <c r="P153" s="1" t="s">
        <v>634</v>
      </c>
      <c r="Q153" s="1" t="s">
        <v>634</v>
      </c>
      <c r="R153" s="1" t="s">
        <v>634</v>
      </c>
      <c r="S153" s="1" t="s">
        <v>634</v>
      </c>
      <c r="T153" s="1" t="s">
        <v>634</v>
      </c>
      <c r="U153" s="1" t="s">
        <v>634</v>
      </c>
      <c r="V153" s="1" t="s">
        <v>634</v>
      </c>
      <c r="W153" s="1" t="s">
        <v>634</v>
      </c>
      <c r="X153" s="1" t="s">
        <v>634</v>
      </c>
      <c r="Y153" s="1" t="s">
        <v>634</v>
      </c>
    </row>
    <row r="154" spans="1:25">
      <c r="A154" s="1" t="s">
        <v>181</v>
      </c>
      <c r="B154" s="1" t="s">
        <v>831</v>
      </c>
      <c r="C154" s="1" t="s">
        <v>832</v>
      </c>
      <c r="D154" s="1" t="s">
        <v>2033</v>
      </c>
      <c r="E154" s="1" t="s">
        <v>1633</v>
      </c>
      <c r="F154" s="1" t="s">
        <v>1778</v>
      </c>
      <c r="G154" s="1">
        <v>2000</v>
      </c>
      <c r="H154" s="1">
        <v>2000</v>
      </c>
      <c r="I154" s="1">
        <v>2000</v>
      </c>
      <c r="J154" s="1">
        <v>2000</v>
      </c>
      <c r="K154" s="1">
        <v>2000</v>
      </c>
      <c r="L154" s="1">
        <v>35000</v>
      </c>
      <c r="M154" s="1" t="s">
        <v>1778</v>
      </c>
      <c r="N154" s="1">
        <v>4.4444444444444446E-2</v>
      </c>
      <c r="O154" s="1">
        <v>4.4444444444444446E-2</v>
      </c>
      <c r="P154" s="1">
        <v>4.4444444444444446E-2</v>
      </c>
      <c r="Q154" s="1">
        <v>4.4444444444444446E-2</v>
      </c>
      <c r="R154" s="1">
        <v>4.4444444444444446E-2</v>
      </c>
      <c r="S154" s="1">
        <v>0.77777777777777779</v>
      </c>
      <c r="T154" s="1">
        <v>0</v>
      </c>
      <c r="U154" s="1">
        <v>0</v>
      </c>
      <c r="V154" s="1">
        <v>0</v>
      </c>
      <c r="W154" s="1">
        <v>0</v>
      </c>
      <c r="X154" s="1">
        <v>0</v>
      </c>
      <c r="Y154" s="1">
        <v>0</v>
      </c>
    </row>
    <row r="155" spans="1:25">
      <c r="A155" s="1" t="s">
        <v>150</v>
      </c>
      <c r="B155" s="1" t="s">
        <v>634</v>
      </c>
      <c r="C155" s="1" t="s">
        <v>634</v>
      </c>
      <c r="D155" s="1" t="s">
        <v>634</v>
      </c>
      <c r="E155" s="1" t="s">
        <v>634</v>
      </c>
      <c r="F155" s="1" t="s">
        <v>634</v>
      </c>
      <c r="G155" s="1" t="s">
        <v>634</v>
      </c>
      <c r="H155" s="1" t="s">
        <v>634</v>
      </c>
      <c r="I155" s="1" t="s">
        <v>634</v>
      </c>
      <c r="J155" s="1" t="s">
        <v>634</v>
      </c>
      <c r="K155" s="1" t="s">
        <v>634</v>
      </c>
      <c r="L155" s="1" t="s">
        <v>634</v>
      </c>
      <c r="M155" s="1" t="s">
        <v>634</v>
      </c>
      <c r="N155" s="1" t="s">
        <v>634</v>
      </c>
      <c r="O155" s="1" t="s">
        <v>634</v>
      </c>
      <c r="P155" s="1" t="s">
        <v>634</v>
      </c>
      <c r="Q155" s="1" t="s">
        <v>634</v>
      </c>
      <c r="R155" s="1" t="s">
        <v>634</v>
      </c>
      <c r="S155" s="1" t="s">
        <v>634</v>
      </c>
      <c r="T155" s="1" t="s">
        <v>634</v>
      </c>
      <c r="U155" s="1" t="s">
        <v>634</v>
      </c>
      <c r="V155" s="1" t="s">
        <v>634</v>
      </c>
      <c r="W155" s="1" t="s">
        <v>634</v>
      </c>
      <c r="X155" s="1" t="s">
        <v>634</v>
      </c>
      <c r="Y155" s="1" t="s">
        <v>634</v>
      </c>
    </row>
    <row r="156" spans="1:25">
      <c r="A156" s="1" t="s">
        <v>92</v>
      </c>
      <c r="B156" s="1" t="s">
        <v>239</v>
      </c>
      <c r="C156" s="1" t="s">
        <v>306</v>
      </c>
      <c r="D156" s="1" t="s">
        <v>306</v>
      </c>
      <c r="E156" s="1" t="s">
        <v>306</v>
      </c>
      <c r="F156" s="1" t="s">
        <v>1778</v>
      </c>
      <c r="G156" s="1">
        <v>147146.12085173602</v>
      </c>
      <c r="H156" s="1">
        <v>147146.12085173602</v>
      </c>
      <c r="I156" s="1">
        <v>147146.12085173602</v>
      </c>
      <c r="J156" s="1">
        <v>147146.12085173602</v>
      </c>
      <c r="K156" s="1">
        <v>147146.12085173602</v>
      </c>
      <c r="L156" s="1">
        <v>147146.12085173602</v>
      </c>
      <c r="M156" s="1" t="s">
        <v>1778</v>
      </c>
      <c r="N156" s="1">
        <v>0.83176164497982585</v>
      </c>
      <c r="O156" s="1">
        <v>0.83176164497982585</v>
      </c>
      <c r="P156" s="1">
        <v>0.83176164497982585</v>
      </c>
      <c r="Q156" s="1">
        <v>0.83176164497982585</v>
      </c>
      <c r="R156" s="1">
        <v>0.83176164497982585</v>
      </c>
      <c r="S156" s="1">
        <v>0.83176164497982585</v>
      </c>
      <c r="T156" s="1">
        <v>0</v>
      </c>
      <c r="U156" s="1">
        <v>0</v>
      </c>
      <c r="V156" s="1">
        <v>0</v>
      </c>
      <c r="W156" s="1">
        <v>0</v>
      </c>
      <c r="X156" s="1">
        <v>0</v>
      </c>
      <c r="Y156" s="1">
        <v>0</v>
      </c>
    </row>
    <row r="157" spans="1:25">
      <c r="A157" s="1" t="s">
        <v>361</v>
      </c>
      <c r="B157" s="1" t="s">
        <v>1065</v>
      </c>
      <c r="C157" s="1">
        <v>0.5</v>
      </c>
      <c r="D157" s="1">
        <v>0.5</v>
      </c>
      <c r="E157" s="1">
        <v>0.5</v>
      </c>
      <c r="F157" s="1" t="s">
        <v>1778</v>
      </c>
      <c r="G157" s="1">
        <v>0</v>
      </c>
      <c r="H157" s="1">
        <v>0</v>
      </c>
      <c r="I157" s="1">
        <v>0</v>
      </c>
      <c r="J157" s="1">
        <v>20</v>
      </c>
      <c r="K157" s="1">
        <v>30</v>
      </c>
      <c r="L157" s="1">
        <v>40</v>
      </c>
      <c r="M157" s="1" t="s">
        <v>1778</v>
      </c>
      <c r="N157" s="1">
        <v>0</v>
      </c>
      <c r="O157" s="1">
        <v>0</v>
      </c>
      <c r="P157" s="1">
        <v>0</v>
      </c>
      <c r="Q157" s="1">
        <v>0.25</v>
      </c>
      <c r="R157" s="1">
        <v>0.375</v>
      </c>
      <c r="S157" s="1">
        <v>0.5</v>
      </c>
      <c r="T157" s="1">
        <v>0</v>
      </c>
      <c r="U157" s="1">
        <v>0</v>
      </c>
      <c r="V157" s="1">
        <v>0</v>
      </c>
      <c r="W157" s="1">
        <v>0</v>
      </c>
      <c r="X157" s="1">
        <v>0</v>
      </c>
      <c r="Y157" s="1">
        <v>0</v>
      </c>
    </row>
    <row r="158" spans="1:25">
      <c r="A158" s="1" t="s">
        <v>362</v>
      </c>
      <c r="B158" s="1" t="s">
        <v>668</v>
      </c>
      <c r="C158" s="1" t="s">
        <v>634</v>
      </c>
      <c r="D158" s="1" t="s">
        <v>634</v>
      </c>
      <c r="E158" s="1" t="s">
        <v>634</v>
      </c>
      <c r="F158" s="1" t="s">
        <v>634</v>
      </c>
      <c r="G158" s="1" t="s">
        <v>634</v>
      </c>
      <c r="H158" s="1" t="s">
        <v>634</v>
      </c>
      <c r="I158" s="1" t="s">
        <v>634</v>
      </c>
      <c r="J158" s="1" t="s">
        <v>634</v>
      </c>
      <c r="K158" s="1" t="s">
        <v>634</v>
      </c>
      <c r="L158" s="1" t="s">
        <v>634</v>
      </c>
      <c r="M158" s="1" t="s">
        <v>634</v>
      </c>
      <c r="N158" s="1" t="s">
        <v>634</v>
      </c>
      <c r="O158" s="1" t="s">
        <v>634</v>
      </c>
      <c r="P158" s="1" t="s">
        <v>634</v>
      </c>
      <c r="Q158" s="1" t="s">
        <v>634</v>
      </c>
      <c r="R158" s="1" t="s">
        <v>634</v>
      </c>
      <c r="S158" s="1" t="s">
        <v>634</v>
      </c>
      <c r="T158" s="1" t="s">
        <v>634</v>
      </c>
      <c r="U158" s="1" t="s">
        <v>634</v>
      </c>
      <c r="V158" s="1" t="s">
        <v>634</v>
      </c>
      <c r="W158" s="1" t="s">
        <v>634</v>
      </c>
      <c r="X158" s="1" t="s">
        <v>634</v>
      </c>
      <c r="Y158" s="1" t="s">
        <v>634</v>
      </c>
    </row>
    <row r="159" spans="1:25">
      <c r="A159" s="1" t="s">
        <v>101</v>
      </c>
      <c r="B159" s="1" t="s">
        <v>246</v>
      </c>
      <c r="C159" s="1">
        <v>0.42299999999999999</v>
      </c>
      <c r="D159" s="1" t="s">
        <v>306</v>
      </c>
      <c r="E159" s="1" t="s">
        <v>306</v>
      </c>
      <c r="F159" s="1" t="s">
        <v>1778</v>
      </c>
      <c r="G159" s="1">
        <v>0</v>
      </c>
      <c r="H159" s="1">
        <v>0</v>
      </c>
      <c r="I159" s="1">
        <v>0</v>
      </c>
      <c r="J159" s="1">
        <v>0</v>
      </c>
      <c r="K159" s="1">
        <v>0</v>
      </c>
      <c r="L159" s="1">
        <v>0</v>
      </c>
      <c r="M159" s="1" t="s">
        <v>1778</v>
      </c>
      <c r="N159" s="1">
        <v>0</v>
      </c>
      <c r="O159" s="1">
        <v>0</v>
      </c>
      <c r="P159" s="1">
        <v>0</v>
      </c>
      <c r="Q159" s="1">
        <v>0</v>
      </c>
      <c r="R159" s="1">
        <v>0</v>
      </c>
      <c r="S159" s="1">
        <v>0</v>
      </c>
      <c r="T159" s="1">
        <v>0</v>
      </c>
      <c r="U159" s="1">
        <v>0</v>
      </c>
      <c r="V159" s="1" t="s">
        <v>817</v>
      </c>
      <c r="W159" s="1">
        <v>0</v>
      </c>
      <c r="X159" s="1" t="s">
        <v>817</v>
      </c>
      <c r="Y159" s="1">
        <v>0</v>
      </c>
    </row>
    <row r="160" spans="1:25">
      <c r="A160" s="1" t="s">
        <v>153</v>
      </c>
      <c r="B160" s="1" t="s">
        <v>268</v>
      </c>
      <c r="C160" s="1">
        <v>0.41799999999999998</v>
      </c>
      <c r="D160" s="1">
        <v>0.41799999999999998</v>
      </c>
      <c r="E160" s="1" t="s">
        <v>822</v>
      </c>
      <c r="F160" s="1" t="s">
        <v>1778</v>
      </c>
      <c r="G160" s="1">
        <v>531</v>
      </c>
      <c r="H160" s="1">
        <v>547</v>
      </c>
      <c r="I160" s="1">
        <v>564</v>
      </c>
      <c r="J160" s="1">
        <v>581</v>
      </c>
      <c r="K160" s="1">
        <v>598</v>
      </c>
      <c r="L160" s="1">
        <v>616</v>
      </c>
      <c r="M160" s="1" t="s">
        <v>1778</v>
      </c>
      <c r="N160" s="1">
        <v>2.8994212078191549E-2</v>
      </c>
      <c r="O160" s="1">
        <v>2.8997031382527565E-2</v>
      </c>
      <c r="P160" s="1">
        <v>2.9027277406073082E-2</v>
      </c>
      <c r="Q160" s="1">
        <v>2.9031129765652326E-2</v>
      </c>
      <c r="R160" s="1">
        <v>2.9010818415562994E-2</v>
      </c>
      <c r="S160" s="1">
        <v>2.9014177382129903E-2</v>
      </c>
      <c r="T160" s="1">
        <v>0</v>
      </c>
      <c r="U160" s="1">
        <v>0</v>
      </c>
      <c r="V160" s="1">
        <v>0</v>
      </c>
      <c r="W160" s="1">
        <v>0</v>
      </c>
      <c r="X160" s="1">
        <v>0</v>
      </c>
      <c r="Y160" s="1">
        <v>0</v>
      </c>
    </row>
    <row r="161" spans="1:25">
      <c r="A161" s="1" t="s">
        <v>363</v>
      </c>
      <c r="B161" s="1" t="s">
        <v>669</v>
      </c>
      <c r="C161" s="1" t="s">
        <v>634</v>
      </c>
      <c r="D161" s="1" t="s">
        <v>634</v>
      </c>
      <c r="E161" s="1" t="s">
        <v>634</v>
      </c>
      <c r="F161" s="1" t="s">
        <v>634</v>
      </c>
      <c r="G161" s="1" t="s">
        <v>634</v>
      </c>
      <c r="H161" s="1" t="s">
        <v>634</v>
      </c>
      <c r="I161" s="1" t="s">
        <v>634</v>
      </c>
      <c r="J161" s="1" t="s">
        <v>634</v>
      </c>
      <c r="K161" s="1" t="s">
        <v>634</v>
      </c>
      <c r="L161" s="1" t="s">
        <v>634</v>
      </c>
      <c r="M161" s="1" t="s">
        <v>634</v>
      </c>
      <c r="N161" s="1" t="s">
        <v>634</v>
      </c>
      <c r="O161" s="1" t="s">
        <v>634</v>
      </c>
      <c r="P161" s="1" t="s">
        <v>634</v>
      </c>
      <c r="Q161" s="1" t="s">
        <v>634</v>
      </c>
      <c r="R161" s="1" t="s">
        <v>634</v>
      </c>
      <c r="S161" s="1" t="s">
        <v>634</v>
      </c>
      <c r="T161" s="1" t="s">
        <v>634</v>
      </c>
      <c r="U161" s="1" t="s">
        <v>634</v>
      </c>
      <c r="V161" s="1" t="s">
        <v>634</v>
      </c>
      <c r="W161" s="1" t="s">
        <v>634</v>
      </c>
      <c r="X161" s="1" t="s">
        <v>634</v>
      </c>
      <c r="Y161" s="1" t="s">
        <v>634</v>
      </c>
    </row>
    <row r="162" spans="1:25">
      <c r="A162" s="1" t="s">
        <v>125</v>
      </c>
      <c r="B162" s="1" t="s">
        <v>261</v>
      </c>
      <c r="C162" s="1" t="s">
        <v>634</v>
      </c>
      <c r="D162" s="1" t="s">
        <v>634</v>
      </c>
      <c r="E162" s="1" t="s">
        <v>634</v>
      </c>
      <c r="F162" s="1" t="s">
        <v>634</v>
      </c>
      <c r="G162" s="1" t="s">
        <v>634</v>
      </c>
      <c r="H162" s="1" t="s">
        <v>634</v>
      </c>
      <c r="I162" s="1" t="s">
        <v>634</v>
      </c>
      <c r="J162" s="1" t="s">
        <v>634</v>
      </c>
      <c r="K162" s="1" t="s">
        <v>634</v>
      </c>
      <c r="L162" s="1" t="s">
        <v>634</v>
      </c>
      <c r="M162" s="1" t="s">
        <v>634</v>
      </c>
      <c r="N162" s="1" t="s">
        <v>634</v>
      </c>
      <c r="O162" s="1" t="s">
        <v>634</v>
      </c>
      <c r="P162" s="1" t="s">
        <v>634</v>
      </c>
      <c r="Q162" s="1" t="s">
        <v>634</v>
      </c>
      <c r="R162" s="1" t="s">
        <v>634</v>
      </c>
      <c r="S162" s="1" t="s">
        <v>634</v>
      </c>
      <c r="T162" s="1" t="s">
        <v>634</v>
      </c>
      <c r="U162" s="1" t="s">
        <v>634</v>
      </c>
      <c r="V162" s="1" t="s">
        <v>634</v>
      </c>
      <c r="W162" s="1" t="s">
        <v>634</v>
      </c>
      <c r="X162" s="1" t="s">
        <v>634</v>
      </c>
      <c r="Y162" s="1" t="s">
        <v>634</v>
      </c>
    </row>
    <row r="163" spans="1:25">
      <c r="A163" s="1" t="s">
        <v>364</v>
      </c>
      <c r="B163" s="1" t="s">
        <v>670</v>
      </c>
      <c r="C163" s="1">
        <v>0.42299999999999999</v>
      </c>
      <c r="D163" s="1">
        <v>0.42299999999999999</v>
      </c>
      <c r="E163" s="1" t="s">
        <v>306</v>
      </c>
      <c r="F163" s="1" t="s">
        <v>1778</v>
      </c>
      <c r="G163" s="1">
        <v>136</v>
      </c>
      <c r="H163" s="1">
        <v>152</v>
      </c>
      <c r="I163" s="1">
        <v>168</v>
      </c>
      <c r="J163" s="1">
        <v>180</v>
      </c>
      <c r="K163" s="1">
        <v>192</v>
      </c>
      <c r="L163" s="1">
        <v>200</v>
      </c>
      <c r="M163" s="1" t="s">
        <v>1778</v>
      </c>
      <c r="N163" s="1">
        <v>0.34</v>
      </c>
      <c r="O163" s="1">
        <v>0.38</v>
      </c>
      <c r="P163" s="1">
        <v>0.42</v>
      </c>
      <c r="Q163" s="1">
        <v>0.45</v>
      </c>
      <c r="R163" s="1">
        <v>0.48</v>
      </c>
      <c r="S163" s="1">
        <v>0.5</v>
      </c>
      <c r="T163" s="1">
        <v>0</v>
      </c>
      <c r="U163" s="1">
        <v>0</v>
      </c>
      <c r="V163" s="1">
        <v>0</v>
      </c>
      <c r="W163" s="1">
        <v>0</v>
      </c>
      <c r="X163" s="1">
        <v>0</v>
      </c>
      <c r="Y163" s="1">
        <v>0</v>
      </c>
    </row>
    <row r="164" spans="1:25">
      <c r="A164" s="1" t="s">
        <v>365</v>
      </c>
      <c r="B164" s="1" t="s">
        <v>671</v>
      </c>
      <c r="C164" s="1">
        <v>0.57399999999999995</v>
      </c>
      <c r="D164" s="1" t="s">
        <v>306</v>
      </c>
      <c r="E164" s="1" t="s">
        <v>306</v>
      </c>
      <c r="F164" s="1" t="s">
        <v>1778</v>
      </c>
      <c r="G164" s="1">
        <v>0</v>
      </c>
      <c r="H164" s="1" t="s">
        <v>2034</v>
      </c>
      <c r="I164" s="1" t="s">
        <v>2034</v>
      </c>
      <c r="J164" s="1" t="s">
        <v>2034</v>
      </c>
      <c r="K164" s="1" t="s">
        <v>2034</v>
      </c>
      <c r="L164" s="1" t="s">
        <v>2034</v>
      </c>
      <c r="M164" s="1" t="s">
        <v>1778</v>
      </c>
      <c r="N164" s="1">
        <v>0</v>
      </c>
      <c r="O164" s="1" t="s">
        <v>2034</v>
      </c>
      <c r="P164" s="1" t="s">
        <v>2034</v>
      </c>
      <c r="Q164" s="1" t="s">
        <v>2034</v>
      </c>
      <c r="R164" s="1" t="s">
        <v>2034</v>
      </c>
      <c r="S164" s="1" t="s">
        <v>2034</v>
      </c>
      <c r="T164" s="1">
        <v>120</v>
      </c>
      <c r="U164" s="1">
        <v>3.3240997229916899E-2</v>
      </c>
      <c r="V164" s="1">
        <v>0</v>
      </c>
      <c r="W164" s="1">
        <v>0</v>
      </c>
      <c r="X164" s="1">
        <v>0</v>
      </c>
      <c r="Y164" s="1">
        <v>0</v>
      </c>
    </row>
    <row r="165" spans="1:25">
      <c r="A165" s="1" t="s">
        <v>180</v>
      </c>
      <c r="B165" s="1" t="s">
        <v>1780</v>
      </c>
      <c r="C165" s="1">
        <v>0.45</v>
      </c>
      <c r="D165" s="1" t="s">
        <v>1211</v>
      </c>
      <c r="E165" s="1" t="s">
        <v>1211</v>
      </c>
      <c r="F165" s="1" t="s">
        <v>1778</v>
      </c>
      <c r="G165" s="1">
        <v>11375.547257808648</v>
      </c>
      <c r="H165" s="1">
        <v>11837.629725360877</v>
      </c>
      <c r="I165" s="1">
        <v>12299.712192913108</v>
      </c>
      <c r="J165" s="1">
        <v>12761.794660465337</v>
      </c>
      <c r="K165" s="1">
        <v>13223.877128017568</v>
      </c>
      <c r="L165" s="1">
        <v>13685.959595569799</v>
      </c>
      <c r="M165" s="1" t="s">
        <v>1778</v>
      </c>
      <c r="N165" s="1">
        <v>0.4150231842800593</v>
      </c>
      <c r="O165" s="1">
        <v>0.43188170833496758</v>
      </c>
      <c r="P165" s="1">
        <v>0.44874023238987598</v>
      </c>
      <c r="Q165" s="1">
        <v>0.46559875644478427</v>
      </c>
      <c r="R165" s="1">
        <v>0.48245728049969261</v>
      </c>
      <c r="S165" s="1">
        <v>0.49931580455460101</v>
      </c>
      <c r="T165" s="1">
        <v>0</v>
      </c>
      <c r="U165" s="1">
        <v>0</v>
      </c>
      <c r="V165" s="1">
        <v>0</v>
      </c>
      <c r="W165" s="1">
        <v>0</v>
      </c>
      <c r="X165" s="1">
        <v>0</v>
      </c>
      <c r="Y165" s="1">
        <v>0</v>
      </c>
    </row>
    <row r="166" spans="1:25">
      <c r="A166" s="1" t="s">
        <v>366</v>
      </c>
      <c r="B166" s="1" t="s">
        <v>672</v>
      </c>
      <c r="C166" s="1" t="s">
        <v>634</v>
      </c>
      <c r="D166" s="1" t="s">
        <v>634</v>
      </c>
      <c r="E166" s="1" t="s">
        <v>634</v>
      </c>
      <c r="F166" s="1" t="s">
        <v>634</v>
      </c>
      <c r="G166" s="1" t="s">
        <v>634</v>
      </c>
      <c r="H166" s="1" t="s">
        <v>634</v>
      </c>
      <c r="I166" s="1" t="s">
        <v>634</v>
      </c>
      <c r="J166" s="1" t="s">
        <v>634</v>
      </c>
      <c r="K166" s="1" t="s">
        <v>634</v>
      </c>
      <c r="L166" s="1" t="s">
        <v>634</v>
      </c>
      <c r="M166" s="1" t="s">
        <v>634</v>
      </c>
      <c r="N166" s="1" t="s">
        <v>634</v>
      </c>
      <c r="O166" s="1" t="s">
        <v>634</v>
      </c>
      <c r="P166" s="1" t="s">
        <v>634</v>
      </c>
      <c r="Q166" s="1" t="s">
        <v>634</v>
      </c>
      <c r="R166" s="1" t="s">
        <v>634</v>
      </c>
      <c r="S166" s="1" t="s">
        <v>634</v>
      </c>
      <c r="T166" s="1" t="s">
        <v>634</v>
      </c>
      <c r="U166" s="1" t="s">
        <v>634</v>
      </c>
      <c r="V166" s="1" t="s">
        <v>634</v>
      </c>
      <c r="W166" s="1" t="s">
        <v>634</v>
      </c>
      <c r="X166" s="1" t="s">
        <v>634</v>
      </c>
      <c r="Y166" s="1" t="s">
        <v>634</v>
      </c>
    </row>
    <row r="167" spans="1:25">
      <c r="A167" s="1" t="s">
        <v>114</v>
      </c>
      <c r="B167" s="1" t="s">
        <v>255</v>
      </c>
      <c r="C167" s="1">
        <v>0.42299999999999999</v>
      </c>
      <c r="D167" s="1">
        <v>0.42299999999999999</v>
      </c>
      <c r="E167" s="1" t="s">
        <v>306</v>
      </c>
      <c r="F167" s="1" t="s">
        <v>1778</v>
      </c>
      <c r="G167" s="1">
        <v>1020.0000000000001</v>
      </c>
      <c r="H167" s="1">
        <v>1140</v>
      </c>
      <c r="I167" s="1">
        <v>1260</v>
      </c>
      <c r="J167" s="1">
        <v>1350</v>
      </c>
      <c r="K167" s="1">
        <v>1440</v>
      </c>
      <c r="L167" s="1">
        <v>1500</v>
      </c>
      <c r="M167" s="1" t="s">
        <v>1778</v>
      </c>
      <c r="N167" s="1">
        <v>0.34</v>
      </c>
      <c r="O167" s="1">
        <v>0.38</v>
      </c>
      <c r="P167" s="1">
        <v>0.42</v>
      </c>
      <c r="Q167" s="1">
        <v>0.45</v>
      </c>
      <c r="R167" s="1">
        <v>0.48</v>
      </c>
      <c r="S167" s="1">
        <v>0.5</v>
      </c>
      <c r="T167" s="1">
        <v>0</v>
      </c>
      <c r="U167" s="1">
        <v>0</v>
      </c>
      <c r="V167" s="1">
        <v>0</v>
      </c>
      <c r="W167" s="1">
        <v>0</v>
      </c>
      <c r="X167" s="1">
        <v>0</v>
      </c>
      <c r="Y167" s="1">
        <v>0</v>
      </c>
    </row>
    <row r="168" spans="1:25">
      <c r="A168" s="1" t="s">
        <v>367</v>
      </c>
      <c r="B168" s="1" t="s">
        <v>673</v>
      </c>
      <c r="C168" s="1" t="s">
        <v>634</v>
      </c>
      <c r="D168" s="1" t="s">
        <v>634</v>
      </c>
      <c r="E168" s="1" t="s">
        <v>634</v>
      </c>
      <c r="F168" s="1" t="s">
        <v>634</v>
      </c>
      <c r="G168" s="1" t="s">
        <v>634</v>
      </c>
      <c r="H168" s="1" t="s">
        <v>634</v>
      </c>
      <c r="I168" s="1" t="s">
        <v>634</v>
      </c>
      <c r="J168" s="1" t="s">
        <v>634</v>
      </c>
      <c r="K168" s="1" t="s">
        <v>634</v>
      </c>
      <c r="L168" s="1" t="s">
        <v>634</v>
      </c>
      <c r="M168" s="1" t="s">
        <v>634</v>
      </c>
      <c r="N168" s="1" t="s">
        <v>634</v>
      </c>
      <c r="O168" s="1" t="s">
        <v>634</v>
      </c>
      <c r="P168" s="1" t="s">
        <v>634</v>
      </c>
      <c r="Q168" s="1" t="s">
        <v>634</v>
      </c>
      <c r="R168" s="1" t="s">
        <v>634</v>
      </c>
      <c r="S168" s="1" t="s">
        <v>634</v>
      </c>
      <c r="T168" s="1" t="s">
        <v>634</v>
      </c>
      <c r="U168" s="1" t="s">
        <v>634</v>
      </c>
      <c r="V168" s="1" t="s">
        <v>634</v>
      </c>
      <c r="W168" s="1" t="s">
        <v>634</v>
      </c>
      <c r="X168" s="1" t="s">
        <v>634</v>
      </c>
      <c r="Y168" s="1" t="s">
        <v>634</v>
      </c>
    </row>
    <row r="169" spans="1:25">
      <c r="A169" s="1" t="s">
        <v>368</v>
      </c>
      <c r="B169" s="1" t="s">
        <v>1781</v>
      </c>
      <c r="C169" s="1">
        <v>0.4</v>
      </c>
      <c r="D169" s="1">
        <v>0.38</v>
      </c>
      <c r="E169" s="1">
        <v>0.25</v>
      </c>
      <c r="F169" s="1" t="s">
        <v>1778</v>
      </c>
      <c r="G169" s="1">
        <v>500</v>
      </c>
      <c r="H169" s="1">
        <v>1500</v>
      </c>
      <c r="I169" s="1">
        <v>3000</v>
      </c>
      <c r="J169" s="1">
        <v>4500</v>
      </c>
      <c r="K169" s="1">
        <v>6000</v>
      </c>
      <c r="L169" s="1">
        <v>12000</v>
      </c>
      <c r="M169" s="1" t="s">
        <v>1778</v>
      </c>
      <c r="N169" s="1">
        <v>2.1380313007782432E-2</v>
      </c>
      <c r="O169" s="1">
        <v>6.3829787234042548E-2</v>
      </c>
      <c r="P169" s="1">
        <v>0.1271186440677966</v>
      </c>
      <c r="Q169" s="1">
        <v>0.189873417721519</v>
      </c>
      <c r="R169" s="1">
        <v>0.25210084033613445</v>
      </c>
      <c r="S169" s="1">
        <v>0.5</v>
      </c>
      <c r="T169" s="1">
        <v>0</v>
      </c>
      <c r="U169" s="1">
        <v>0</v>
      </c>
      <c r="V169" s="1">
        <v>0</v>
      </c>
      <c r="W169" s="1">
        <v>0</v>
      </c>
      <c r="X169" s="1">
        <v>0</v>
      </c>
      <c r="Y169" s="1">
        <v>0</v>
      </c>
    </row>
    <row r="170" spans="1:25">
      <c r="A170" s="1" t="s">
        <v>369</v>
      </c>
      <c r="B170" s="1" t="s">
        <v>674</v>
      </c>
      <c r="C170" s="1" t="s">
        <v>634</v>
      </c>
      <c r="D170" s="1" t="s">
        <v>634</v>
      </c>
      <c r="E170" s="1" t="s">
        <v>634</v>
      </c>
      <c r="F170" s="1" t="s">
        <v>634</v>
      </c>
      <c r="G170" s="1" t="s">
        <v>634</v>
      </c>
      <c r="H170" s="1" t="s">
        <v>634</v>
      </c>
      <c r="I170" s="1" t="s">
        <v>634</v>
      </c>
      <c r="J170" s="1" t="s">
        <v>634</v>
      </c>
      <c r="K170" s="1" t="s">
        <v>634</v>
      </c>
      <c r="L170" s="1" t="s">
        <v>634</v>
      </c>
      <c r="M170" s="1" t="s">
        <v>634</v>
      </c>
      <c r="N170" s="1" t="s">
        <v>634</v>
      </c>
      <c r="O170" s="1" t="s">
        <v>634</v>
      </c>
      <c r="P170" s="1" t="s">
        <v>634</v>
      </c>
      <c r="Q170" s="1" t="s">
        <v>634</v>
      </c>
      <c r="R170" s="1" t="s">
        <v>634</v>
      </c>
      <c r="S170" s="1" t="s">
        <v>634</v>
      </c>
      <c r="T170" s="1" t="s">
        <v>634</v>
      </c>
      <c r="U170" s="1" t="s">
        <v>634</v>
      </c>
      <c r="V170" s="1" t="s">
        <v>634</v>
      </c>
      <c r="W170" s="1" t="s">
        <v>634</v>
      </c>
      <c r="X170" s="1" t="s">
        <v>634</v>
      </c>
      <c r="Y170" s="1" t="s">
        <v>634</v>
      </c>
    </row>
    <row r="171" spans="1:25">
      <c r="A171" s="1" t="s">
        <v>370</v>
      </c>
      <c r="B171" s="1" t="s">
        <v>675</v>
      </c>
      <c r="C171" s="1" t="s">
        <v>634</v>
      </c>
      <c r="D171" s="1" t="s">
        <v>634</v>
      </c>
      <c r="E171" s="1" t="s">
        <v>634</v>
      </c>
      <c r="F171" s="1" t="s">
        <v>634</v>
      </c>
      <c r="G171" s="1" t="s">
        <v>634</v>
      </c>
      <c r="H171" s="1" t="s">
        <v>634</v>
      </c>
      <c r="I171" s="1" t="s">
        <v>634</v>
      </c>
      <c r="J171" s="1" t="s">
        <v>634</v>
      </c>
      <c r="K171" s="1" t="s">
        <v>634</v>
      </c>
      <c r="L171" s="1" t="s">
        <v>634</v>
      </c>
      <c r="M171" s="1" t="s">
        <v>634</v>
      </c>
      <c r="N171" s="1" t="s">
        <v>634</v>
      </c>
      <c r="O171" s="1" t="s">
        <v>634</v>
      </c>
      <c r="P171" s="1" t="s">
        <v>634</v>
      </c>
      <c r="Q171" s="1" t="s">
        <v>634</v>
      </c>
      <c r="R171" s="1" t="s">
        <v>634</v>
      </c>
      <c r="S171" s="1" t="s">
        <v>634</v>
      </c>
      <c r="T171" s="1" t="s">
        <v>634</v>
      </c>
      <c r="U171" s="1" t="s">
        <v>634</v>
      </c>
      <c r="V171" s="1" t="s">
        <v>634</v>
      </c>
      <c r="W171" s="1" t="s">
        <v>634</v>
      </c>
      <c r="X171" s="1" t="s">
        <v>634</v>
      </c>
      <c r="Y171" s="1" t="s">
        <v>634</v>
      </c>
    </row>
    <row r="172" spans="1:25">
      <c r="A172" s="1" t="s">
        <v>215</v>
      </c>
      <c r="B172" s="1" t="s">
        <v>301</v>
      </c>
      <c r="C172" s="1">
        <v>0.255</v>
      </c>
      <c r="D172" s="1">
        <v>0.125</v>
      </c>
      <c r="E172" s="1">
        <v>0.05</v>
      </c>
      <c r="F172" s="1" t="s">
        <v>1778</v>
      </c>
      <c r="G172" s="1">
        <v>13352</v>
      </c>
      <c r="H172" s="1">
        <v>17000</v>
      </c>
      <c r="I172" s="1">
        <v>17000</v>
      </c>
      <c r="J172" s="1">
        <v>17000</v>
      </c>
      <c r="K172" s="1">
        <v>17000</v>
      </c>
      <c r="L172" s="1">
        <v>17000</v>
      </c>
      <c r="M172" s="1" t="s">
        <v>1778</v>
      </c>
      <c r="N172" s="1">
        <v>1</v>
      </c>
      <c r="O172" s="1">
        <v>1</v>
      </c>
      <c r="P172" s="1">
        <v>1</v>
      </c>
      <c r="Q172" s="1">
        <v>1</v>
      </c>
      <c r="R172" s="1">
        <v>1</v>
      </c>
      <c r="S172" s="1">
        <v>1</v>
      </c>
      <c r="T172" s="1">
        <v>0</v>
      </c>
      <c r="U172" s="1">
        <v>0</v>
      </c>
      <c r="V172" s="1">
        <v>0</v>
      </c>
      <c r="W172" s="1">
        <v>0</v>
      </c>
      <c r="X172" s="1">
        <v>0</v>
      </c>
      <c r="Y172" s="1">
        <v>0</v>
      </c>
    </row>
    <row r="173" spans="1:25">
      <c r="A173" s="1" t="s">
        <v>160</v>
      </c>
      <c r="B173" s="1" t="s">
        <v>273</v>
      </c>
      <c r="C173" s="1">
        <v>0.4</v>
      </c>
      <c r="D173" s="1" t="s">
        <v>1774</v>
      </c>
      <c r="E173" s="1" t="s">
        <v>1774</v>
      </c>
      <c r="F173" s="1" t="s">
        <v>1778</v>
      </c>
      <c r="G173" s="1">
        <v>20000</v>
      </c>
      <c r="H173" s="1">
        <v>35000</v>
      </c>
      <c r="I173" s="1">
        <v>50000</v>
      </c>
      <c r="J173" s="1">
        <v>75000</v>
      </c>
      <c r="K173" s="1">
        <v>90000</v>
      </c>
      <c r="L173" s="1">
        <v>110000</v>
      </c>
      <c r="M173" s="1" t="s">
        <v>1778</v>
      </c>
      <c r="N173" s="1">
        <v>9.7827256630242318E-2</v>
      </c>
      <c r="O173" s="1">
        <v>0.16621156357592307</v>
      </c>
      <c r="P173" s="1">
        <v>0.23052948010991645</v>
      </c>
      <c r="Q173" s="1">
        <v>0.33572218317897573</v>
      </c>
      <c r="R173" s="1">
        <v>0.3911325896019574</v>
      </c>
      <c r="S173" s="1">
        <v>0.4641271877267894</v>
      </c>
      <c r="T173" s="1">
        <v>0</v>
      </c>
      <c r="U173" s="1">
        <v>0</v>
      </c>
      <c r="V173" s="1" t="s">
        <v>1634</v>
      </c>
      <c r="W173" s="1">
        <v>0</v>
      </c>
      <c r="X173" s="1" t="s">
        <v>1634</v>
      </c>
      <c r="Y173" s="1">
        <v>0</v>
      </c>
    </row>
    <row r="174" spans="1:25">
      <c r="A174" s="1" t="s">
        <v>224</v>
      </c>
      <c r="B174" s="1" t="s">
        <v>634</v>
      </c>
      <c r="C174" s="1" t="s">
        <v>634</v>
      </c>
      <c r="D174" s="1" t="s">
        <v>634</v>
      </c>
      <c r="E174" s="1" t="s">
        <v>634</v>
      </c>
      <c r="F174" s="1" t="s">
        <v>634</v>
      </c>
      <c r="G174" s="1" t="s">
        <v>634</v>
      </c>
      <c r="H174" s="1" t="s">
        <v>634</v>
      </c>
      <c r="I174" s="1" t="s">
        <v>634</v>
      </c>
      <c r="J174" s="1" t="s">
        <v>634</v>
      </c>
      <c r="K174" s="1" t="s">
        <v>634</v>
      </c>
      <c r="L174" s="1" t="s">
        <v>634</v>
      </c>
      <c r="M174" s="1" t="s">
        <v>634</v>
      </c>
      <c r="N174" s="1" t="s">
        <v>634</v>
      </c>
      <c r="O174" s="1" t="s">
        <v>634</v>
      </c>
      <c r="P174" s="1" t="s">
        <v>634</v>
      </c>
      <c r="Q174" s="1" t="s">
        <v>634</v>
      </c>
      <c r="R174" s="1" t="s">
        <v>634</v>
      </c>
      <c r="S174" s="1" t="s">
        <v>634</v>
      </c>
      <c r="T174" s="1" t="s">
        <v>634</v>
      </c>
      <c r="U174" s="1" t="s">
        <v>634</v>
      </c>
      <c r="V174" s="1" t="s">
        <v>634</v>
      </c>
      <c r="W174" s="1" t="s">
        <v>634</v>
      </c>
      <c r="X174" s="1" t="s">
        <v>634</v>
      </c>
      <c r="Y174" s="1" t="s">
        <v>634</v>
      </c>
    </row>
    <row r="175" spans="1:25">
      <c r="A175" s="1" t="s">
        <v>88</v>
      </c>
      <c r="B175" s="1" t="s">
        <v>1636</v>
      </c>
      <c r="C175" s="1">
        <v>0.4</v>
      </c>
      <c r="D175" s="1">
        <v>0.38</v>
      </c>
      <c r="E175" s="1">
        <v>0.38</v>
      </c>
      <c r="F175" s="1" t="s">
        <v>1778</v>
      </c>
      <c r="G175" s="1">
        <v>440</v>
      </c>
      <c r="H175" s="1">
        <v>460</v>
      </c>
      <c r="I175" s="1">
        <v>480</v>
      </c>
      <c r="J175" s="1">
        <v>500</v>
      </c>
      <c r="K175" s="1">
        <v>520</v>
      </c>
      <c r="L175" s="1">
        <v>540</v>
      </c>
      <c r="M175" s="1" t="s">
        <v>1778</v>
      </c>
      <c r="N175" s="1">
        <v>4.0000000000000001E-3</v>
      </c>
      <c r="O175" s="1">
        <v>4.0000000000000001E-3</v>
      </c>
      <c r="P175" s="1">
        <v>4.0000000000000001E-3</v>
      </c>
      <c r="Q175" s="1">
        <v>4.0000000000000001E-3</v>
      </c>
      <c r="R175" s="1">
        <v>4.0000000000000001E-3</v>
      </c>
      <c r="S175" s="1">
        <v>4.0000000000000001E-3</v>
      </c>
      <c r="T175" s="1">
        <v>0</v>
      </c>
      <c r="U175" s="1">
        <v>0</v>
      </c>
      <c r="V175" s="1">
        <v>0</v>
      </c>
      <c r="W175" s="1">
        <v>0</v>
      </c>
      <c r="X175" s="1">
        <v>0</v>
      </c>
      <c r="Y175" s="1">
        <v>0</v>
      </c>
    </row>
    <row r="176" spans="1:25">
      <c r="A176" s="1" t="s">
        <v>371</v>
      </c>
      <c r="B176" s="1" t="s">
        <v>676</v>
      </c>
      <c r="C176" s="1" t="s">
        <v>634</v>
      </c>
      <c r="D176" s="1" t="s">
        <v>634</v>
      </c>
      <c r="E176" s="1" t="s">
        <v>634</v>
      </c>
      <c r="F176" s="1" t="s">
        <v>634</v>
      </c>
      <c r="G176" s="1" t="s">
        <v>634</v>
      </c>
      <c r="H176" s="1" t="s">
        <v>634</v>
      </c>
      <c r="I176" s="1" t="s">
        <v>634</v>
      </c>
      <c r="J176" s="1" t="s">
        <v>634</v>
      </c>
      <c r="K176" s="1" t="s">
        <v>634</v>
      </c>
      <c r="L176" s="1" t="s">
        <v>634</v>
      </c>
      <c r="M176" s="1" t="s">
        <v>634</v>
      </c>
      <c r="N176" s="1" t="s">
        <v>634</v>
      </c>
      <c r="O176" s="1" t="s">
        <v>634</v>
      </c>
      <c r="P176" s="1" t="s">
        <v>634</v>
      </c>
      <c r="Q176" s="1" t="s">
        <v>634</v>
      </c>
      <c r="R176" s="1" t="s">
        <v>634</v>
      </c>
      <c r="S176" s="1" t="s">
        <v>634</v>
      </c>
      <c r="T176" s="1" t="s">
        <v>634</v>
      </c>
      <c r="U176" s="1" t="s">
        <v>634</v>
      </c>
      <c r="V176" s="1" t="s">
        <v>634</v>
      </c>
      <c r="W176" s="1" t="s">
        <v>634</v>
      </c>
      <c r="X176" s="1" t="s">
        <v>634</v>
      </c>
      <c r="Y176" s="1" t="s">
        <v>634</v>
      </c>
    </row>
    <row r="177" spans="1:25">
      <c r="A177" s="1" t="s">
        <v>372</v>
      </c>
      <c r="B177" s="1" t="s">
        <v>634</v>
      </c>
      <c r="C177" s="1" t="s">
        <v>634</v>
      </c>
      <c r="D177" s="1" t="s">
        <v>634</v>
      </c>
      <c r="E177" s="1" t="s">
        <v>634</v>
      </c>
      <c r="F177" s="1" t="s">
        <v>634</v>
      </c>
      <c r="G177" s="1" t="s">
        <v>634</v>
      </c>
      <c r="H177" s="1" t="s">
        <v>634</v>
      </c>
      <c r="I177" s="1" t="s">
        <v>634</v>
      </c>
      <c r="J177" s="1" t="s">
        <v>634</v>
      </c>
      <c r="K177" s="1" t="s">
        <v>634</v>
      </c>
      <c r="L177" s="1" t="s">
        <v>634</v>
      </c>
      <c r="M177" s="1" t="s">
        <v>634</v>
      </c>
      <c r="N177" s="1" t="s">
        <v>634</v>
      </c>
      <c r="O177" s="1" t="s">
        <v>634</v>
      </c>
      <c r="P177" s="1" t="s">
        <v>634</v>
      </c>
      <c r="Q177" s="1" t="s">
        <v>634</v>
      </c>
      <c r="R177" s="1" t="s">
        <v>634</v>
      </c>
      <c r="S177" s="1" t="s">
        <v>634</v>
      </c>
      <c r="T177" s="1" t="s">
        <v>634</v>
      </c>
      <c r="U177" s="1" t="s">
        <v>634</v>
      </c>
      <c r="V177" s="1" t="s">
        <v>634</v>
      </c>
      <c r="W177" s="1" t="s">
        <v>634</v>
      </c>
      <c r="X177" s="1" t="s">
        <v>634</v>
      </c>
      <c r="Y177" s="1" t="s">
        <v>634</v>
      </c>
    </row>
    <row r="178" spans="1:25">
      <c r="A178" s="1" t="s">
        <v>373</v>
      </c>
      <c r="B178" s="1" t="s">
        <v>677</v>
      </c>
      <c r="C178" s="1">
        <v>0.47499999999999998</v>
      </c>
      <c r="D178" s="1">
        <v>0.46</v>
      </c>
      <c r="E178" s="1">
        <v>0.25</v>
      </c>
      <c r="F178" s="1" t="s">
        <v>1778</v>
      </c>
      <c r="G178" s="1">
        <v>10</v>
      </c>
      <c r="H178" s="1">
        <v>15</v>
      </c>
      <c r="I178" s="1">
        <v>15</v>
      </c>
      <c r="J178" s="1">
        <v>15</v>
      </c>
      <c r="K178" s="1">
        <v>15</v>
      </c>
      <c r="L178" s="1">
        <v>15</v>
      </c>
      <c r="M178" s="1" t="s">
        <v>1778</v>
      </c>
      <c r="N178" s="1">
        <v>0.24390243902439024</v>
      </c>
      <c r="O178" s="1">
        <v>0.36585365853658536</v>
      </c>
      <c r="P178" s="1">
        <v>0.36585365853658536</v>
      </c>
      <c r="Q178" s="1">
        <v>0.36585365853658536</v>
      </c>
      <c r="R178" s="1">
        <v>0.375</v>
      </c>
      <c r="S178" s="1">
        <v>0.375</v>
      </c>
      <c r="T178" s="1">
        <v>0</v>
      </c>
      <c r="U178" s="1">
        <v>0</v>
      </c>
      <c r="V178" s="1">
        <v>0</v>
      </c>
      <c r="W178" s="1">
        <v>0</v>
      </c>
      <c r="X178" s="1">
        <v>0</v>
      </c>
      <c r="Y178" s="1">
        <v>0</v>
      </c>
    </row>
    <row r="179" spans="1:25">
      <c r="A179" s="1" t="s">
        <v>185</v>
      </c>
      <c r="B179" s="1" t="s">
        <v>286</v>
      </c>
      <c r="C179" s="1" t="s">
        <v>634</v>
      </c>
      <c r="D179" s="1" t="s">
        <v>634</v>
      </c>
      <c r="E179" s="1" t="s">
        <v>634</v>
      </c>
      <c r="F179" s="1" t="s">
        <v>634</v>
      </c>
      <c r="G179" s="1" t="s">
        <v>634</v>
      </c>
      <c r="H179" s="1" t="s">
        <v>634</v>
      </c>
      <c r="I179" s="1" t="s">
        <v>634</v>
      </c>
      <c r="J179" s="1" t="s">
        <v>634</v>
      </c>
      <c r="K179" s="1" t="s">
        <v>634</v>
      </c>
      <c r="L179" s="1" t="s">
        <v>634</v>
      </c>
      <c r="M179" s="1" t="s">
        <v>634</v>
      </c>
      <c r="N179" s="1" t="s">
        <v>634</v>
      </c>
      <c r="O179" s="1" t="s">
        <v>634</v>
      </c>
      <c r="P179" s="1" t="s">
        <v>634</v>
      </c>
      <c r="Q179" s="1" t="s">
        <v>634</v>
      </c>
      <c r="R179" s="1" t="s">
        <v>634</v>
      </c>
      <c r="S179" s="1" t="s">
        <v>634</v>
      </c>
      <c r="T179" s="1" t="s">
        <v>634</v>
      </c>
      <c r="U179" s="1" t="s">
        <v>634</v>
      </c>
      <c r="V179" s="1" t="s">
        <v>634</v>
      </c>
      <c r="W179" s="1" t="s">
        <v>634</v>
      </c>
      <c r="X179" s="1" t="s">
        <v>634</v>
      </c>
      <c r="Y179" s="1" t="s">
        <v>634</v>
      </c>
    </row>
    <row r="180" spans="1:25">
      <c r="A180" s="1" t="s">
        <v>374</v>
      </c>
      <c r="B180" s="1" t="s">
        <v>678</v>
      </c>
      <c r="C180" s="1" t="s">
        <v>634</v>
      </c>
      <c r="D180" s="1" t="s">
        <v>634</v>
      </c>
      <c r="E180" s="1" t="s">
        <v>634</v>
      </c>
      <c r="F180" s="1" t="s">
        <v>634</v>
      </c>
      <c r="G180" s="1" t="s">
        <v>634</v>
      </c>
      <c r="H180" s="1" t="s">
        <v>634</v>
      </c>
      <c r="I180" s="1" t="s">
        <v>634</v>
      </c>
      <c r="J180" s="1" t="s">
        <v>634</v>
      </c>
      <c r="K180" s="1" t="s">
        <v>634</v>
      </c>
      <c r="L180" s="1" t="s">
        <v>634</v>
      </c>
      <c r="M180" s="1" t="s">
        <v>634</v>
      </c>
      <c r="N180" s="1" t="s">
        <v>634</v>
      </c>
      <c r="O180" s="1" t="s">
        <v>634</v>
      </c>
      <c r="P180" s="1" t="s">
        <v>634</v>
      </c>
      <c r="Q180" s="1" t="s">
        <v>634</v>
      </c>
      <c r="R180" s="1" t="s">
        <v>634</v>
      </c>
      <c r="S180" s="1" t="s">
        <v>634</v>
      </c>
      <c r="T180" s="1" t="s">
        <v>634</v>
      </c>
      <c r="U180" s="1" t="s">
        <v>634</v>
      </c>
      <c r="V180" s="1" t="s">
        <v>634</v>
      </c>
      <c r="W180" s="1" t="s">
        <v>634</v>
      </c>
      <c r="X180" s="1" t="s">
        <v>634</v>
      </c>
      <c r="Y180" s="1" t="s">
        <v>634</v>
      </c>
    </row>
    <row r="181" spans="1:25">
      <c r="A181" s="1" t="s">
        <v>156</v>
      </c>
      <c r="B181" s="1" t="s">
        <v>1215</v>
      </c>
      <c r="C181" s="1" t="s">
        <v>634</v>
      </c>
      <c r="D181" s="1" t="s">
        <v>634</v>
      </c>
      <c r="E181" s="1" t="s">
        <v>634</v>
      </c>
      <c r="F181" s="1" t="s">
        <v>634</v>
      </c>
      <c r="G181" s="1" t="s">
        <v>634</v>
      </c>
      <c r="H181" s="1" t="s">
        <v>634</v>
      </c>
      <c r="I181" s="1" t="s">
        <v>634</v>
      </c>
      <c r="J181" s="1" t="s">
        <v>634</v>
      </c>
      <c r="K181" s="1" t="s">
        <v>634</v>
      </c>
      <c r="L181" s="1" t="s">
        <v>634</v>
      </c>
      <c r="M181" s="1" t="s">
        <v>634</v>
      </c>
      <c r="N181" s="1" t="s">
        <v>634</v>
      </c>
      <c r="O181" s="1" t="s">
        <v>634</v>
      </c>
      <c r="P181" s="1" t="s">
        <v>634</v>
      </c>
      <c r="Q181" s="1" t="s">
        <v>634</v>
      </c>
      <c r="R181" s="1" t="s">
        <v>634</v>
      </c>
      <c r="S181" s="1" t="s">
        <v>634</v>
      </c>
      <c r="T181" s="1" t="s">
        <v>634</v>
      </c>
      <c r="U181" s="1" t="s">
        <v>634</v>
      </c>
      <c r="V181" s="1" t="s">
        <v>634</v>
      </c>
      <c r="W181" s="1" t="s">
        <v>634</v>
      </c>
      <c r="X181" s="1" t="s">
        <v>634</v>
      </c>
      <c r="Y181" s="1" t="s">
        <v>634</v>
      </c>
    </row>
    <row r="182" spans="1:25">
      <c r="A182" s="1" t="s">
        <v>72</v>
      </c>
      <c r="B182" s="1" t="s">
        <v>1381</v>
      </c>
      <c r="C182" s="1" t="s">
        <v>306</v>
      </c>
      <c r="D182" s="1" t="s">
        <v>306</v>
      </c>
      <c r="E182" s="1" t="s">
        <v>306</v>
      </c>
      <c r="F182" s="1" t="s">
        <v>1778</v>
      </c>
      <c r="G182" s="1">
        <v>20221</v>
      </c>
      <c r="H182" s="1">
        <v>56406</v>
      </c>
      <c r="I182" s="1">
        <v>77558</v>
      </c>
      <c r="J182" s="1">
        <v>102377</v>
      </c>
      <c r="K182" s="1">
        <v>150152</v>
      </c>
      <c r="L182" s="1">
        <v>206460</v>
      </c>
      <c r="M182" s="1" t="s">
        <v>1778</v>
      </c>
      <c r="N182" s="1">
        <v>7.8868130582316009E-2</v>
      </c>
      <c r="O182" s="1">
        <v>0.20000070914693169</v>
      </c>
      <c r="P182" s="1">
        <v>0.25</v>
      </c>
      <c r="Q182" s="1">
        <v>0.30000146517999737</v>
      </c>
      <c r="R182" s="1">
        <v>0.39999893441596673</v>
      </c>
      <c r="S182" s="1">
        <v>0.50000121089124017</v>
      </c>
      <c r="T182" s="1">
        <v>0</v>
      </c>
      <c r="U182" s="1">
        <v>0</v>
      </c>
      <c r="V182" s="1">
        <v>0</v>
      </c>
      <c r="W182" s="1">
        <v>0</v>
      </c>
      <c r="X182" s="1" t="s">
        <v>817</v>
      </c>
      <c r="Y182" s="1">
        <v>0</v>
      </c>
    </row>
    <row r="183" spans="1:25">
      <c r="A183" s="1" t="s">
        <v>202</v>
      </c>
      <c r="B183" s="1" t="s">
        <v>1382</v>
      </c>
      <c r="C183" s="1" t="s">
        <v>634</v>
      </c>
      <c r="D183" s="1" t="s">
        <v>634</v>
      </c>
      <c r="E183" s="1" t="s">
        <v>634</v>
      </c>
      <c r="F183" s="1" t="s">
        <v>634</v>
      </c>
      <c r="G183" s="1" t="s">
        <v>634</v>
      </c>
      <c r="H183" s="1" t="s">
        <v>634</v>
      </c>
      <c r="I183" s="1" t="s">
        <v>634</v>
      </c>
      <c r="J183" s="1" t="s">
        <v>634</v>
      </c>
      <c r="K183" s="1" t="s">
        <v>634</v>
      </c>
      <c r="L183" s="1" t="s">
        <v>634</v>
      </c>
      <c r="M183" s="1" t="s">
        <v>634</v>
      </c>
      <c r="N183" s="1" t="s">
        <v>634</v>
      </c>
      <c r="O183" s="1" t="s">
        <v>634</v>
      </c>
      <c r="P183" s="1" t="s">
        <v>634</v>
      </c>
      <c r="Q183" s="1" t="s">
        <v>634</v>
      </c>
      <c r="R183" s="1" t="s">
        <v>634</v>
      </c>
      <c r="S183" s="1" t="s">
        <v>634</v>
      </c>
      <c r="T183" s="1" t="s">
        <v>634</v>
      </c>
      <c r="U183" s="1" t="s">
        <v>634</v>
      </c>
      <c r="V183" s="1" t="s">
        <v>634</v>
      </c>
      <c r="W183" s="1" t="s">
        <v>634</v>
      </c>
      <c r="X183" s="1" t="s">
        <v>634</v>
      </c>
      <c r="Y183" s="1" t="s">
        <v>634</v>
      </c>
    </row>
    <row r="184" spans="1:25">
      <c r="A184" s="1" t="s">
        <v>151</v>
      </c>
      <c r="B184" s="1" t="s">
        <v>267</v>
      </c>
      <c r="C184" s="1">
        <v>0.47299999999999998</v>
      </c>
      <c r="D184" s="1" t="s">
        <v>834</v>
      </c>
      <c r="E184" s="1" t="s">
        <v>834</v>
      </c>
      <c r="F184" s="1" t="s">
        <v>1778</v>
      </c>
      <c r="G184" s="1">
        <v>39</v>
      </c>
      <c r="H184" s="1">
        <v>100</v>
      </c>
      <c r="I184" s="1">
        <v>150</v>
      </c>
      <c r="J184" s="1">
        <v>200</v>
      </c>
      <c r="K184" s="1">
        <v>300</v>
      </c>
      <c r="L184" s="1">
        <v>410</v>
      </c>
      <c r="M184" s="1" t="s">
        <v>1778</v>
      </c>
      <c r="N184" s="1">
        <v>4.7560975609756098E-2</v>
      </c>
      <c r="O184" s="1">
        <v>0.12195121951219512</v>
      </c>
      <c r="P184" s="1">
        <v>0.18292682926829268</v>
      </c>
      <c r="Q184" s="1">
        <v>0.24390243902439024</v>
      </c>
      <c r="R184" s="1">
        <v>0.36585365853658536</v>
      </c>
      <c r="S184" s="1">
        <v>0.5</v>
      </c>
      <c r="T184" s="1">
        <v>0</v>
      </c>
      <c r="U184" s="1">
        <v>0</v>
      </c>
      <c r="V184" s="1">
        <v>0</v>
      </c>
      <c r="W184" s="1">
        <v>0</v>
      </c>
      <c r="X184" s="1">
        <v>0</v>
      </c>
      <c r="Y184" s="1">
        <v>0</v>
      </c>
    </row>
    <row r="185" spans="1:25">
      <c r="A185" s="1" t="s">
        <v>932</v>
      </c>
      <c r="B185" s="1" t="s">
        <v>634</v>
      </c>
      <c r="C185" s="1" t="s">
        <v>634</v>
      </c>
      <c r="D185" s="1" t="s">
        <v>634</v>
      </c>
      <c r="E185" s="1" t="s">
        <v>634</v>
      </c>
      <c r="F185" s="1" t="s">
        <v>634</v>
      </c>
      <c r="G185" s="1" t="s">
        <v>634</v>
      </c>
      <c r="H185" s="1" t="s">
        <v>634</v>
      </c>
      <c r="I185" s="1" t="s">
        <v>634</v>
      </c>
      <c r="J185" s="1" t="s">
        <v>634</v>
      </c>
      <c r="K185" s="1" t="s">
        <v>634</v>
      </c>
      <c r="L185" s="1" t="s">
        <v>634</v>
      </c>
      <c r="M185" s="1" t="s">
        <v>634</v>
      </c>
      <c r="N185" s="1" t="s">
        <v>634</v>
      </c>
      <c r="O185" s="1" t="s">
        <v>634</v>
      </c>
      <c r="P185" s="1" t="s">
        <v>634</v>
      </c>
      <c r="Q185" s="1" t="s">
        <v>634</v>
      </c>
      <c r="R185" s="1" t="s">
        <v>634</v>
      </c>
      <c r="S185" s="1" t="s">
        <v>634</v>
      </c>
      <c r="T185" s="1" t="s">
        <v>634</v>
      </c>
      <c r="U185" s="1" t="s">
        <v>634</v>
      </c>
      <c r="V185" s="1" t="s">
        <v>634</v>
      </c>
      <c r="W185" s="1" t="s">
        <v>634</v>
      </c>
      <c r="X185" s="1" t="s">
        <v>634</v>
      </c>
      <c r="Y185" s="1" t="s">
        <v>634</v>
      </c>
    </row>
    <row r="186" spans="1:25">
      <c r="A186" s="1" t="s">
        <v>375</v>
      </c>
      <c r="B186" s="1" t="s">
        <v>2035</v>
      </c>
      <c r="C186" s="1" t="s">
        <v>634</v>
      </c>
      <c r="D186" s="1" t="s">
        <v>634</v>
      </c>
      <c r="E186" s="1" t="s">
        <v>634</v>
      </c>
      <c r="F186" s="1" t="s">
        <v>634</v>
      </c>
      <c r="G186" s="1" t="s">
        <v>634</v>
      </c>
      <c r="H186" s="1" t="s">
        <v>634</v>
      </c>
      <c r="I186" s="1" t="s">
        <v>634</v>
      </c>
      <c r="J186" s="1" t="s">
        <v>634</v>
      </c>
      <c r="K186" s="1" t="s">
        <v>634</v>
      </c>
      <c r="L186" s="1" t="s">
        <v>634</v>
      </c>
      <c r="M186" s="1" t="s">
        <v>634</v>
      </c>
      <c r="N186" s="1" t="s">
        <v>634</v>
      </c>
      <c r="O186" s="1" t="s">
        <v>634</v>
      </c>
      <c r="P186" s="1" t="s">
        <v>634</v>
      </c>
      <c r="Q186" s="1" t="s">
        <v>634</v>
      </c>
      <c r="R186" s="1" t="s">
        <v>634</v>
      </c>
      <c r="S186" s="1" t="s">
        <v>634</v>
      </c>
      <c r="T186" s="1" t="s">
        <v>634</v>
      </c>
      <c r="U186" s="1" t="s">
        <v>634</v>
      </c>
      <c r="V186" s="1" t="s">
        <v>634</v>
      </c>
      <c r="W186" s="1" t="s">
        <v>634</v>
      </c>
      <c r="X186" s="1" t="s">
        <v>634</v>
      </c>
      <c r="Y186" s="1" t="s">
        <v>634</v>
      </c>
    </row>
    <row r="187" spans="1:25">
      <c r="A187" s="1" t="s">
        <v>225</v>
      </c>
      <c r="B187" s="1" t="s">
        <v>1066</v>
      </c>
      <c r="C187" s="1">
        <v>0.50600000000000001</v>
      </c>
      <c r="D187" s="1" t="s">
        <v>1633</v>
      </c>
      <c r="E187" s="1" t="s">
        <v>1774</v>
      </c>
      <c r="F187" s="1" t="s">
        <v>1778</v>
      </c>
      <c r="G187" s="1">
        <v>0</v>
      </c>
      <c r="H187" s="1">
        <v>0</v>
      </c>
      <c r="I187" s="1">
        <v>0</v>
      </c>
      <c r="J187" s="1">
        <v>0</v>
      </c>
      <c r="K187" s="1">
        <v>0</v>
      </c>
      <c r="L187" s="1">
        <v>900</v>
      </c>
      <c r="M187" s="1" t="s">
        <v>1778</v>
      </c>
      <c r="N187" s="1">
        <v>0</v>
      </c>
      <c r="O187" s="1">
        <v>0</v>
      </c>
      <c r="P187" s="1">
        <v>0</v>
      </c>
      <c r="Q187" s="1">
        <v>0</v>
      </c>
      <c r="R187" s="1">
        <v>0</v>
      </c>
      <c r="S187" s="1">
        <v>0.5</v>
      </c>
      <c r="T187" s="1">
        <v>0</v>
      </c>
      <c r="U187" s="1">
        <v>0</v>
      </c>
      <c r="V187" s="1">
        <v>0</v>
      </c>
      <c r="W187" s="1">
        <v>0</v>
      </c>
      <c r="X187" s="1">
        <v>0</v>
      </c>
      <c r="Y187" s="1">
        <v>0</v>
      </c>
    </row>
    <row r="188" spans="1:25">
      <c r="A188" s="1" t="s">
        <v>193</v>
      </c>
      <c r="B188" s="1" t="s">
        <v>291</v>
      </c>
      <c r="C188" s="1">
        <v>0.371</v>
      </c>
      <c r="D188" s="1" t="s">
        <v>1774</v>
      </c>
      <c r="E188" s="1" t="s">
        <v>1774</v>
      </c>
      <c r="F188" s="1" t="s">
        <v>1778</v>
      </c>
      <c r="G188" s="1">
        <v>36462.800000000003</v>
      </c>
      <c r="H188" s="1">
        <v>40109.080000000009</v>
      </c>
      <c r="I188" s="1">
        <v>44119.988000000012</v>
      </c>
      <c r="J188" s="1">
        <v>48531.986800000021</v>
      </c>
      <c r="K188" s="1">
        <v>53385.185480000029</v>
      </c>
      <c r="L188" s="1">
        <v>58723.704028000036</v>
      </c>
      <c r="M188" s="1" t="s">
        <v>1778</v>
      </c>
      <c r="N188" s="1">
        <v>0.59087344028520494</v>
      </c>
      <c r="O188" s="1">
        <v>0.59087344028520494</v>
      </c>
      <c r="P188" s="1">
        <v>0.71495686274509818</v>
      </c>
      <c r="Q188" s="1">
        <v>0.71495686274509818</v>
      </c>
      <c r="R188" s="1">
        <v>0.86509780392156899</v>
      </c>
      <c r="S188" s="1">
        <v>0.86509780392156899</v>
      </c>
      <c r="T188" s="1">
        <v>0</v>
      </c>
      <c r="U188" s="1">
        <v>0</v>
      </c>
      <c r="V188" s="1">
        <v>0</v>
      </c>
      <c r="W188" s="1">
        <v>0</v>
      </c>
      <c r="X188" s="1">
        <v>0</v>
      </c>
      <c r="Y188" s="1">
        <v>0</v>
      </c>
    </row>
    <row r="189" spans="1:25">
      <c r="A189" s="1" t="s">
        <v>90</v>
      </c>
      <c r="B189" s="1" t="s">
        <v>238</v>
      </c>
      <c r="C189" s="1">
        <v>0.61</v>
      </c>
      <c r="D189" s="1">
        <v>0.61</v>
      </c>
      <c r="E189" s="1">
        <v>0.61</v>
      </c>
      <c r="F189" s="1" t="s">
        <v>1778</v>
      </c>
      <c r="G189" s="1">
        <v>151057.87237996171</v>
      </c>
      <c r="H189" s="1">
        <v>192878.90746996173</v>
      </c>
      <c r="I189" s="1">
        <v>234699.94255996172</v>
      </c>
      <c r="J189" s="1">
        <v>276520.97764996171</v>
      </c>
      <c r="K189" s="1">
        <v>318342.01273996173</v>
      </c>
      <c r="L189" s="1">
        <v>358486.5</v>
      </c>
      <c r="M189" s="1" t="s">
        <v>1778</v>
      </c>
      <c r="N189" s="1">
        <v>0.2106883695480328</v>
      </c>
      <c r="O189" s="1">
        <v>0.26901836954803282</v>
      </c>
      <c r="P189" s="1">
        <v>0.32734836954803281</v>
      </c>
      <c r="Q189" s="1">
        <v>0.38567836954803281</v>
      </c>
      <c r="R189" s="1">
        <v>0.4440083695480328</v>
      </c>
      <c r="S189" s="1">
        <v>0.5</v>
      </c>
      <c r="T189" s="1">
        <v>0</v>
      </c>
      <c r="U189" s="1">
        <v>0</v>
      </c>
      <c r="V189" s="1">
        <v>0</v>
      </c>
      <c r="W189" s="1">
        <v>0</v>
      </c>
      <c r="X189" s="1">
        <v>0</v>
      </c>
      <c r="Y189" s="1">
        <v>0</v>
      </c>
    </row>
    <row r="190" spans="1:25">
      <c r="A190" s="1" t="s">
        <v>93</v>
      </c>
      <c r="B190" s="1" t="s">
        <v>835</v>
      </c>
      <c r="C190" s="1">
        <v>0.29299999999999998</v>
      </c>
      <c r="D190" s="1" t="s">
        <v>822</v>
      </c>
      <c r="E190" s="1" t="s">
        <v>306</v>
      </c>
      <c r="F190" s="1" t="s">
        <v>1778</v>
      </c>
      <c r="G190" s="1">
        <v>46268.162455159851</v>
      </c>
      <c r="H190" s="1">
        <v>52020.386781871726</v>
      </c>
      <c r="I190" s="1">
        <v>52351.807101719583</v>
      </c>
      <c r="J190" s="1">
        <v>54463.367181490641</v>
      </c>
      <c r="K190" s="1">
        <v>56574.927261261699</v>
      </c>
      <c r="L190" s="1">
        <v>58686.487341032764</v>
      </c>
      <c r="M190" s="1" t="s">
        <v>1778</v>
      </c>
      <c r="N190" s="1">
        <v>0.23900437034104113</v>
      </c>
      <c r="O190" s="1">
        <v>0.23900437034104113</v>
      </c>
      <c r="P190" s="1">
        <v>0.23900437034104113</v>
      </c>
      <c r="Q190" s="1">
        <v>0.23900437034104113</v>
      </c>
      <c r="R190" s="1">
        <v>0.23900437034104113</v>
      </c>
      <c r="S190" s="1">
        <v>0.23900437034104113</v>
      </c>
      <c r="T190" s="1">
        <v>0</v>
      </c>
      <c r="U190" s="1">
        <v>0</v>
      </c>
      <c r="V190" s="1">
        <v>0</v>
      </c>
      <c r="W190" s="1">
        <v>0</v>
      </c>
      <c r="X190" s="1">
        <v>0</v>
      </c>
      <c r="Y190" s="1">
        <v>0</v>
      </c>
    </row>
    <row r="191" spans="1:25">
      <c r="A191" s="1" t="s">
        <v>376</v>
      </c>
      <c r="B191" s="1" t="s">
        <v>679</v>
      </c>
      <c r="C191" s="1" t="s">
        <v>634</v>
      </c>
      <c r="D191" s="1" t="s">
        <v>634</v>
      </c>
      <c r="E191" s="1" t="s">
        <v>634</v>
      </c>
      <c r="F191" s="1" t="s">
        <v>634</v>
      </c>
      <c r="G191" s="1" t="s">
        <v>634</v>
      </c>
      <c r="H191" s="1" t="s">
        <v>634</v>
      </c>
      <c r="I191" s="1" t="s">
        <v>634</v>
      </c>
      <c r="J191" s="1" t="s">
        <v>634</v>
      </c>
      <c r="K191" s="1" t="s">
        <v>634</v>
      </c>
      <c r="L191" s="1" t="s">
        <v>634</v>
      </c>
      <c r="M191" s="1" t="s">
        <v>634</v>
      </c>
      <c r="N191" s="1" t="s">
        <v>634</v>
      </c>
      <c r="O191" s="1" t="s">
        <v>634</v>
      </c>
      <c r="P191" s="1" t="s">
        <v>634</v>
      </c>
      <c r="Q191" s="1" t="s">
        <v>634</v>
      </c>
      <c r="R191" s="1" t="s">
        <v>634</v>
      </c>
      <c r="S191" s="1" t="s">
        <v>634</v>
      </c>
      <c r="T191" s="1" t="s">
        <v>634</v>
      </c>
      <c r="U191" s="1" t="s">
        <v>634</v>
      </c>
      <c r="V191" s="1" t="s">
        <v>634</v>
      </c>
      <c r="W191" s="1" t="s">
        <v>634</v>
      </c>
      <c r="X191" s="1" t="s">
        <v>634</v>
      </c>
      <c r="Y191" s="1" t="s">
        <v>634</v>
      </c>
    </row>
    <row r="192" spans="1:25">
      <c r="A192" s="1" t="s">
        <v>377</v>
      </c>
      <c r="B192" s="1" t="s">
        <v>680</v>
      </c>
      <c r="C192" s="1" t="s">
        <v>634</v>
      </c>
      <c r="D192" s="1" t="s">
        <v>634</v>
      </c>
      <c r="E192" s="1" t="s">
        <v>634</v>
      </c>
      <c r="F192" s="1" t="s">
        <v>634</v>
      </c>
      <c r="G192" s="1" t="s">
        <v>634</v>
      </c>
      <c r="H192" s="1" t="s">
        <v>634</v>
      </c>
      <c r="I192" s="1" t="s">
        <v>634</v>
      </c>
      <c r="J192" s="1" t="s">
        <v>634</v>
      </c>
      <c r="K192" s="1" t="s">
        <v>634</v>
      </c>
      <c r="L192" s="1" t="s">
        <v>634</v>
      </c>
      <c r="M192" s="1" t="s">
        <v>634</v>
      </c>
      <c r="N192" s="1" t="s">
        <v>634</v>
      </c>
      <c r="O192" s="1" t="s">
        <v>634</v>
      </c>
      <c r="P192" s="1" t="s">
        <v>634</v>
      </c>
      <c r="Q192" s="1" t="s">
        <v>634</v>
      </c>
      <c r="R192" s="1" t="s">
        <v>634</v>
      </c>
      <c r="S192" s="1" t="s">
        <v>634</v>
      </c>
      <c r="T192" s="1" t="s">
        <v>634</v>
      </c>
      <c r="U192" s="1" t="s">
        <v>634</v>
      </c>
      <c r="V192" s="1" t="s">
        <v>634</v>
      </c>
      <c r="W192" s="1" t="s">
        <v>634</v>
      </c>
      <c r="X192" s="1" t="s">
        <v>634</v>
      </c>
      <c r="Y192" s="1" t="s">
        <v>634</v>
      </c>
    </row>
    <row r="193" spans="1:25">
      <c r="A193" s="1" t="s">
        <v>378</v>
      </c>
      <c r="B193" s="1" t="s">
        <v>845</v>
      </c>
      <c r="C193" s="1" t="s">
        <v>634</v>
      </c>
      <c r="D193" s="1" t="s">
        <v>634</v>
      </c>
      <c r="E193" s="1" t="s">
        <v>634</v>
      </c>
      <c r="F193" s="1" t="s">
        <v>634</v>
      </c>
      <c r="G193" s="1" t="s">
        <v>634</v>
      </c>
      <c r="H193" s="1" t="s">
        <v>634</v>
      </c>
      <c r="I193" s="1" t="s">
        <v>634</v>
      </c>
      <c r="J193" s="1" t="s">
        <v>634</v>
      </c>
      <c r="K193" s="1" t="s">
        <v>634</v>
      </c>
      <c r="L193" s="1" t="s">
        <v>634</v>
      </c>
      <c r="M193" s="1" t="s">
        <v>634</v>
      </c>
      <c r="N193" s="1" t="s">
        <v>634</v>
      </c>
      <c r="O193" s="1" t="s">
        <v>634</v>
      </c>
      <c r="P193" s="1" t="s">
        <v>634</v>
      </c>
      <c r="Q193" s="1" t="s">
        <v>634</v>
      </c>
      <c r="R193" s="1" t="s">
        <v>634</v>
      </c>
      <c r="S193" s="1" t="s">
        <v>634</v>
      </c>
      <c r="T193" s="1" t="s">
        <v>634</v>
      </c>
      <c r="U193" s="1" t="s">
        <v>634</v>
      </c>
      <c r="V193" s="1" t="s">
        <v>634</v>
      </c>
      <c r="W193" s="1" t="s">
        <v>634</v>
      </c>
      <c r="X193" s="1" t="s">
        <v>634</v>
      </c>
      <c r="Y193" s="1" t="s">
        <v>634</v>
      </c>
    </row>
    <row r="194" spans="1:25">
      <c r="A194" s="1" t="s">
        <v>379</v>
      </c>
      <c r="B194" s="1" t="s">
        <v>681</v>
      </c>
      <c r="C194" s="1" t="s">
        <v>634</v>
      </c>
      <c r="D194" s="1" t="s">
        <v>634</v>
      </c>
      <c r="E194" s="1" t="s">
        <v>634</v>
      </c>
      <c r="F194" s="1" t="s">
        <v>634</v>
      </c>
      <c r="G194" s="1" t="s">
        <v>634</v>
      </c>
      <c r="H194" s="1" t="s">
        <v>634</v>
      </c>
      <c r="I194" s="1" t="s">
        <v>634</v>
      </c>
      <c r="J194" s="1" t="s">
        <v>634</v>
      </c>
      <c r="K194" s="1" t="s">
        <v>634</v>
      </c>
      <c r="L194" s="1" t="s">
        <v>634</v>
      </c>
      <c r="M194" s="1" t="s">
        <v>634</v>
      </c>
      <c r="N194" s="1" t="s">
        <v>634</v>
      </c>
      <c r="O194" s="1" t="s">
        <v>634</v>
      </c>
      <c r="P194" s="1" t="s">
        <v>634</v>
      </c>
      <c r="Q194" s="1" t="s">
        <v>634</v>
      </c>
      <c r="R194" s="1" t="s">
        <v>634</v>
      </c>
      <c r="S194" s="1" t="s">
        <v>634</v>
      </c>
      <c r="T194" s="1" t="s">
        <v>634</v>
      </c>
      <c r="U194" s="1" t="s">
        <v>634</v>
      </c>
      <c r="V194" s="1" t="s">
        <v>634</v>
      </c>
      <c r="W194" s="1" t="s">
        <v>634</v>
      </c>
      <c r="X194" s="1" t="s">
        <v>634</v>
      </c>
      <c r="Y194" s="1" t="s">
        <v>634</v>
      </c>
    </row>
    <row r="195" spans="1:25">
      <c r="A195" s="1" t="s">
        <v>380</v>
      </c>
      <c r="B195" s="1" t="s">
        <v>682</v>
      </c>
      <c r="C195" s="1" t="s">
        <v>634</v>
      </c>
      <c r="D195" s="1" t="s">
        <v>634</v>
      </c>
      <c r="E195" s="1" t="s">
        <v>634</v>
      </c>
      <c r="F195" s="1" t="s">
        <v>634</v>
      </c>
      <c r="G195" s="1" t="s">
        <v>634</v>
      </c>
      <c r="H195" s="1" t="s">
        <v>634</v>
      </c>
      <c r="I195" s="1" t="s">
        <v>634</v>
      </c>
      <c r="J195" s="1" t="s">
        <v>634</v>
      </c>
      <c r="K195" s="1" t="s">
        <v>634</v>
      </c>
      <c r="L195" s="1" t="s">
        <v>634</v>
      </c>
      <c r="M195" s="1" t="s">
        <v>634</v>
      </c>
      <c r="N195" s="1" t="s">
        <v>634</v>
      </c>
      <c r="O195" s="1" t="s">
        <v>634</v>
      </c>
      <c r="P195" s="1" t="s">
        <v>634</v>
      </c>
      <c r="Q195" s="1" t="s">
        <v>634</v>
      </c>
      <c r="R195" s="1" t="s">
        <v>634</v>
      </c>
      <c r="S195" s="1" t="s">
        <v>634</v>
      </c>
      <c r="T195" s="1" t="s">
        <v>634</v>
      </c>
      <c r="U195" s="1" t="s">
        <v>634</v>
      </c>
      <c r="V195" s="1" t="s">
        <v>634</v>
      </c>
      <c r="W195" s="1" t="s">
        <v>634</v>
      </c>
      <c r="X195" s="1" t="s">
        <v>634</v>
      </c>
      <c r="Y195" s="1" t="s">
        <v>634</v>
      </c>
    </row>
    <row r="196" spans="1:25">
      <c r="A196" s="1" t="s">
        <v>115</v>
      </c>
      <c r="B196" s="1" t="s">
        <v>2036</v>
      </c>
      <c r="C196" s="1" t="s">
        <v>836</v>
      </c>
      <c r="D196" s="1" t="s">
        <v>836</v>
      </c>
      <c r="E196" s="1" t="s">
        <v>836</v>
      </c>
      <c r="F196" s="1" t="s">
        <v>1778</v>
      </c>
      <c r="G196" s="1" t="s">
        <v>1641</v>
      </c>
      <c r="H196" s="1" t="s">
        <v>1641</v>
      </c>
      <c r="I196" s="1" t="s">
        <v>1641</v>
      </c>
      <c r="J196" s="1" t="s">
        <v>1641</v>
      </c>
      <c r="K196" s="1" t="s">
        <v>1641</v>
      </c>
      <c r="L196" s="1" t="s">
        <v>1641</v>
      </c>
      <c r="M196" s="1" t="s">
        <v>1778</v>
      </c>
      <c r="N196" s="1" t="s">
        <v>1641</v>
      </c>
      <c r="O196" s="1" t="s">
        <v>1641</v>
      </c>
      <c r="P196" s="1" t="s">
        <v>1641</v>
      </c>
      <c r="Q196" s="1" t="s">
        <v>1641</v>
      </c>
      <c r="R196" s="1" t="s">
        <v>1641</v>
      </c>
      <c r="S196" s="1" t="s">
        <v>1641</v>
      </c>
      <c r="T196" s="1" t="s">
        <v>821</v>
      </c>
      <c r="U196" s="1" t="s">
        <v>821</v>
      </c>
      <c r="V196" s="1" t="s">
        <v>821</v>
      </c>
      <c r="W196" s="1" t="s">
        <v>821</v>
      </c>
      <c r="X196" s="1" t="s">
        <v>821</v>
      </c>
      <c r="Y196" s="1" t="s">
        <v>821</v>
      </c>
    </row>
    <row r="197" spans="1:25">
      <c r="A197" s="1" t="s">
        <v>209</v>
      </c>
      <c r="B197" s="1" t="s">
        <v>634</v>
      </c>
      <c r="C197" s="1" t="s">
        <v>634</v>
      </c>
      <c r="D197" s="1" t="s">
        <v>634</v>
      </c>
      <c r="E197" s="1" t="s">
        <v>634</v>
      </c>
      <c r="F197" s="1" t="s">
        <v>634</v>
      </c>
      <c r="G197" s="1" t="s">
        <v>634</v>
      </c>
      <c r="H197" s="1" t="s">
        <v>634</v>
      </c>
      <c r="I197" s="1" t="s">
        <v>634</v>
      </c>
      <c r="J197" s="1" t="s">
        <v>634</v>
      </c>
      <c r="K197" s="1" t="s">
        <v>634</v>
      </c>
      <c r="L197" s="1" t="s">
        <v>634</v>
      </c>
      <c r="M197" s="1" t="s">
        <v>634</v>
      </c>
      <c r="N197" s="1" t="s">
        <v>634</v>
      </c>
      <c r="O197" s="1" t="s">
        <v>634</v>
      </c>
      <c r="P197" s="1" t="s">
        <v>634</v>
      </c>
      <c r="Q197" s="1" t="s">
        <v>634</v>
      </c>
      <c r="R197" s="1" t="s">
        <v>634</v>
      </c>
      <c r="S197" s="1" t="s">
        <v>634</v>
      </c>
      <c r="T197" s="1" t="s">
        <v>634</v>
      </c>
      <c r="U197" s="1" t="s">
        <v>634</v>
      </c>
      <c r="V197" s="1" t="s">
        <v>634</v>
      </c>
      <c r="W197" s="1" t="s">
        <v>634</v>
      </c>
      <c r="X197" s="1" t="s">
        <v>634</v>
      </c>
      <c r="Y197" s="1" t="s">
        <v>634</v>
      </c>
    </row>
    <row r="198" spans="1:25">
      <c r="A198" s="1" t="s">
        <v>381</v>
      </c>
      <c r="B198" s="1" t="s">
        <v>683</v>
      </c>
      <c r="C198" s="1" t="s">
        <v>634</v>
      </c>
      <c r="D198" s="1" t="s">
        <v>634</v>
      </c>
      <c r="E198" s="1" t="s">
        <v>634</v>
      </c>
      <c r="F198" s="1" t="s">
        <v>634</v>
      </c>
      <c r="G198" s="1" t="s">
        <v>634</v>
      </c>
      <c r="H198" s="1" t="s">
        <v>634</v>
      </c>
      <c r="I198" s="1" t="s">
        <v>634</v>
      </c>
      <c r="J198" s="1" t="s">
        <v>634</v>
      </c>
      <c r="K198" s="1" t="s">
        <v>634</v>
      </c>
      <c r="L198" s="1" t="s">
        <v>634</v>
      </c>
      <c r="M198" s="1" t="s">
        <v>634</v>
      </c>
      <c r="N198" s="1" t="s">
        <v>634</v>
      </c>
      <c r="O198" s="1" t="s">
        <v>634</v>
      </c>
      <c r="P198" s="1" t="s">
        <v>634</v>
      </c>
      <c r="Q198" s="1" t="s">
        <v>634</v>
      </c>
      <c r="R198" s="1" t="s">
        <v>634</v>
      </c>
      <c r="S198" s="1" t="s">
        <v>634</v>
      </c>
      <c r="T198" s="1" t="s">
        <v>634</v>
      </c>
      <c r="U198" s="1" t="s">
        <v>634</v>
      </c>
      <c r="V198" s="1" t="s">
        <v>634</v>
      </c>
      <c r="W198" s="1" t="s">
        <v>634</v>
      </c>
      <c r="X198" s="1" t="s">
        <v>634</v>
      </c>
      <c r="Y198" s="1" t="s">
        <v>634</v>
      </c>
    </row>
    <row r="199" spans="1:25">
      <c r="A199" s="1" t="s">
        <v>382</v>
      </c>
      <c r="B199" s="1" t="s">
        <v>684</v>
      </c>
      <c r="C199" s="1">
        <v>0.42299999999999999</v>
      </c>
      <c r="D199" s="1">
        <v>0.42299999999999999</v>
      </c>
      <c r="E199" s="1" t="s">
        <v>306</v>
      </c>
      <c r="F199" s="1" t="s">
        <v>1778</v>
      </c>
      <c r="G199" s="1">
        <v>1700.0000000000002</v>
      </c>
      <c r="H199" s="1">
        <v>1900</v>
      </c>
      <c r="I199" s="1">
        <v>2100</v>
      </c>
      <c r="J199" s="1">
        <v>2250</v>
      </c>
      <c r="K199" s="1">
        <v>2400</v>
      </c>
      <c r="L199" s="1">
        <v>2500</v>
      </c>
      <c r="M199" s="1" t="s">
        <v>1778</v>
      </c>
      <c r="N199" s="1">
        <v>0.34</v>
      </c>
      <c r="O199" s="1">
        <v>0.38</v>
      </c>
      <c r="P199" s="1">
        <v>0.42</v>
      </c>
      <c r="Q199" s="1">
        <v>0.45</v>
      </c>
      <c r="R199" s="1">
        <v>0.48</v>
      </c>
      <c r="S199" s="1">
        <v>0.5</v>
      </c>
      <c r="T199" s="1">
        <v>0</v>
      </c>
      <c r="U199" s="1">
        <v>0</v>
      </c>
      <c r="V199" s="1">
        <v>0</v>
      </c>
      <c r="W199" s="1">
        <v>0</v>
      </c>
      <c r="X199" s="1">
        <v>0</v>
      </c>
      <c r="Y199" s="1">
        <v>0</v>
      </c>
    </row>
    <row r="200" spans="1:25">
      <c r="A200" s="1" t="s">
        <v>383</v>
      </c>
      <c r="B200" s="1" t="s">
        <v>685</v>
      </c>
      <c r="C200" s="1" t="s">
        <v>634</v>
      </c>
      <c r="D200" s="1" t="s">
        <v>634</v>
      </c>
      <c r="E200" s="1" t="s">
        <v>634</v>
      </c>
      <c r="F200" s="1" t="s">
        <v>634</v>
      </c>
      <c r="G200" s="1" t="s">
        <v>634</v>
      </c>
      <c r="H200" s="1" t="s">
        <v>634</v>
      </c>
      <c r="I200" s="1" t="s">
        <v>634</v>
      </c>
      <c r="J200" s="1" t="s">
        <v>634</v>
      </c>
      <c r="K200" s="1" t="s">
        <v>634</v>
      </c>
      <c r="L200" s="1" t="s">
        <v>634</v>
      </c>
      <c r="M200" s="1" t="s">
        <v>634</v>
      </c>
      <c r="N200" s="1" t="s">
        <v>634</v>
      </c>
      <c r="O200" s="1" t="s">
        <v>634</v>
      </c>
      <c r="P200" s="1" t="s">
        <v>634</v>
      </c>
      <c r="Q200" s="1" t="s">
        <v>634</v>
      </c>
      <c r="R200" s="1" t="s">
        <v>634</v>
      </c>
      <c r="S200" s="1" t="s">
        <v>634</v>
      </c>
      <c r="T200" s="1" t="s">
        <v>634</v>
      </c>
      <c r="U200" s="1" t="s">
        <v>634</v>
      </c>
      <c r="V200" s="1" t="s">
        <v>634</v>
      </c>
      <c r="W200" s="1" t="s">
        <v>634</v>
      </c>
      <c r="X200" s="1" t="s">
        <v>634</v>
      </c>
      <c r="Y200" s="1" t="s">
        <v>634</v>
      </c>
    </row>
    <row r="201" spans="1:25">
      <c r="A201" s="1" t="s">
        <v>384</v>
      </c>
      <c r="B201" s="1" t="s">
        <v>1525</v>
      </c>
      <c r="C201" s="1" t="s">
        <v>634</v>
      </c>
      <c r="D201" s="1" t="s">
        <v>634</v>
      </c>
      <c r="E201" s="1" t="s">
        <v>634</v>
      </c>
      <c r="F201" s="1" t="s">
        <v>634</v>
      </c>
      <c r="G201" s="1" t="s">
        <v>634</v>
      </c>
      <c r="H201" s="1" t="s">
        <v>634</v>
      </c>
      <c r="I201" s="1" t="s">
        <v>634</v>
      </c>
      <c r="J201" s="1" t="s">
        <v>634</v>
      </c>
      <c r="K201" s="1" t="s">
        <v>634</v>
      </c>
      <c r="L201" s="1" t="s">
        <v>634</v>
      </c>
      <c r="M201" s="1" t="s">
        <v>634</v>
      </c>
      <c r="N201" s="1" t="s">
        <v>634</v>
      </c>
      <c r="O201" s="1" t="s">
        <v>634</v>
      </c>
      <c r="P201" s="1" t="s">
        <v>634</v>
      </c>
      <c r="Q201" s="1" t="s">
        <v>634</v>
      </c>
      <c r="R201" s="1" t="s">
        <v>634</v>
      </c>
      <c r="S201" s="1" t="s">
        <v>634</v>
      </c>
      <c r="T201" s="1" t="s">
        <v>634</v>
      </c>
      <c r="U201" s="1" t="s">
        <v>634</v>
      </c>
      <c r="V201" s="1" t="s">
        <v>634</v>
      </c>
      <c r="W201" s="1" t="s">
        <v>634</v>
      </c>
      <c r="X201" s="1" t="s">
        <v>634</v>
      </c>
      <c r="Y201" s="1" t="s">
        <v>634</v>
      </c>
    </row>
    <row r="202" spans="1:25">
      <c r="A202" s="1" t="s">
        <v>385</v>
      </c>
      <c r="B202" s="1" t="s">
        <v>686</v>
      </c>
      <c r="C202" s="1" t="s">
        <v>634</v>
      </c>
      <c r="D202" s="1" t="s">
        <v>634</v>
      </c>
      <c r="E202" s="1" t="s">
        <v>634</v>
      </c>
      <c r="F202" s="1" t="s">
        <v>634</v>
      </c>
      <c r="G202" s="1" t="s">
        <v>634</v>
      </c>
      <c r="H202" s="1" t="s">
        <v>634</v>
      </c>
      <c r="I202" s="1" t="s">
        <v>634</v>
      </c>
      <c r="J202" s="1" t="s">
        <v>634</v>
      </c>
      <c r="K202" s="1" t="s">
        <v>634</v>
      </c>
      <c r="L202" s="1" t="s">
        <v>634</v>
      </c>
      <c r="M202" s="1" t="s">
        <v>634</v>
      </c>
      <c r="N202" s="1" t="s">
        <v>634</v>
      </c>
      <c r="O202" s="1" t="s">
        <v>634</v>
      </c>
      <c r="P202" s="1" t="s">
        <v>634</v>
      </c>
      <c r="Q202" s="1" t="s">
        <v>634</v>
      </c>
      <c r="R202" s="1" t="s">
        <v>634</v>
      </c>
      <c r="S202" s="1" t="s">
        <v>634</v>
      </c>
      <c r="T202" s="1" t="s">
        <v>634</v>
      </c>
      <c r="U202" s="1" t="s">
        <v>634</v>
      </c>
      <c r="V202" s="1" t="s">
        <v>634</v>
      </c>
      <c r="W202" s="1" t="s">
        <v>634</v>
      </c>
      <c r="X202" s="1" t="s">
        <v>634</v>
      </c>
      <c r="Y202" s="1" t="s">
        <v>634</v>
      </c>
    </row>
    <row r="203" spans="1:25">
      <c r="A203" s="1" t="s">
        <v>97</v>
      </c>
      <c r="B203" s="1" t="s">
        <v>242</v>
      </c>
      <c r="C203" s="1">
        <v>0.371</v>
      </c>
      <c r="D203" s="1">
        <v>0.38800000000000001</v>
      </c>
      <c r="E203" s="1">
        <v>0.25</v>
      </c>
      <c r="F203" s="1" t="s">
        <v>1778</v>
      </c>
      <c r="G203" s="1">
        <v>3500</v>
      </c>
      <c r="H203" s="1">
        <v>4500</v>
      </c>
      <c r="I203" s="1">
        <v>5500</v>
      </c>
      <c r="J203" s="1">
        <v>7000</v>
      </c>
      <c r="K203" s="1">
        <v>8500</v>
      </c>
      <c r="L203" s="1">
        <v>10000</v>
      </c>
      <c r="M203" s="1" t="s">
        <v>1778</v>
      </c>
      <c r="N203" s="1">
        <v>0.23333333333333334</v>
      </c>
      <c r="O203" s="1">
        <v>0.28125</v>
      </c>
      <c r="P203" s="1">
        <v>0.3235294117647059</v>
      </c>
      <c r="Q203" s="1">
        <v>0.3888888888888889</v>
      </c>
      <c r="R203" s="1">
        <v>0.44736842105263158</v>
      </c>
      <c r="S203" s="1">
        <v>0.5</v>
      </c>
      <c r="T203" s="1">
        <v>0</v>
      </c>
      <c r="U203" s="1">
        <v>0</v>
      </c>
      <c r="V203" s="1">
        <v>0</v>
      </c>
      <c r="W203" s="1">
        <v>0</v>
      </c>
      <c r="X203" s="1">
        <v>0</v>
      </c>
      <c r="Y203" s="1">
        <v>0</v>
      </c>
    </row>
    <row r="204" spans="1:25">
      <c r="A204" s="1" t="s">
        <v>386</v>
      </c>
      <c r="B204" s="1" t="s">
        <v>1383</v>
      </c>
      <c r="C204" s="1" t="s">
        <v>634</v>
      </c>
      <c r="D204" s="1" t="s">
        <v>634</v>
      </c>
      <c r="E204" s="1" t="s">
        <v>634</v>
      </c>
      <c r="F204" s="1" t="s">
        <v>634</v>
      </c>
      <c r="G204" s="1" t="s">
        <v>634</v>
      </c>
      <c r="H204" s="1" t="s">
        <v>634</v>
      </c>
      <c r="I204" s="1" t="s">
        <v>634</v>
      </c>
      <c r="J204" s="1" t="s">
        <v>634</v>
      </c>
      <c r="K204" s="1" t="s">
        <v>634</v>
      </c>
      <c r="L204" s="1" t="s">
        <v>634</v>
      </c>
      <c r="M204" s="1" t="s">
        <v>634</v>
      </c>
      <c r="N204" s="1" t="s">
        <v>634</v>
      </c>
      <c r="O204" s="1" t="s">
        <v>634</v>
      </c>
      <c r="P204" s="1" t="s">
        <v>634</v>
      </c>
      <c r="Q204" s="1" t="s">
        <v>634</v>
      </c>
      <c r="R204" s="1" t="s">
        <v>634</v>
      </c>
      <c r="S204" s="1" t="s">
        <v>634</v>
      </c>
      <c r="T204" s="1" t="s">
        <v>634</v>
      </c>
      <c r="U204" s="1" t="s">
        <v>634</v>
      </c>
      <c r="V204" s="1" t="s">
        <v>634</v>
      </c>
      <c r="W204" s="1" t="s">
        <v>634</v>
      </c>
      <c r="X204" s="1" t="s">
        <v>634</v>
      </c>
      <c r="Y204" s="1" t="s">
        <v>634</v>
      </c>
    </row>
    <row r="205" spans="1:25">
      <c r="A205" s="1" t="s">
        <v>126</v>
      </c>
      <c r="B205" s="1" t="s">
        <v>634</v>
      </c>
      <c r="C205" s="1" t="s">
        <v>634</v>
      </c>
      <c r="D205" s="1" t="s">
        <v>634</v>
      </c>
      <c r="E205" s="1" t="s">
        <v>634</v>
      </c>
      <c r="F205" s="1" t="s">
        <v>634</v>
      </c>
      <c r="G205" s="1" t="s">
        <v>634</v>
      </c>
      <c r="H205" s="1" t="s">
        <v>634</v>
      </c>
      <c r="I205" s="1" t="s">
        <v>634</v>
      </c>
      <c r="J205" s="1" t="s">
        <v>634</v>
      </c>
      <c r="K205" s="1" t="s">
        <v>634</v>
      </c>
      <c r="L205" s="1" t="s">
        <v>634</v>
      </c>
      <c r="M205" s="1" t="s">
        <v>634</v>
      </c>
      <c r="N205" s="1" t="s">
        <v>634</v>
      </c>
      <c r="O205" s="1" t="s">
        <v>634</v>
      </c>
      <c r="P205" s="1" t="s">
        <v>634</v>
      </c>
      <c r="Q205" s="1" t="s">
        <v>634</v>
      </c>
      <c r="R205" s="1" t="s">
        <v>634</v>
      </c>
      <c r="S205" s="1" t="s">
        <v>634</v>
      </c>
      <c r="T205" s="1" t="s">
        <v>634</v>
      </c>
      <c r="U205" s="1" t="s">
        <v>634</v>
      </c>
      <c r="V205" s="1" t="s">
        <v>634</v>
      </c>
      <c r="W205" s="1" t="s">
        <v>634</v>
      </c>
      <c r="X205" s="1" t="s">
        <v>634</v>
      </c>
      <c r="Y205" s="1" t="s">
        <v>634</v>
      </c>
    </row>
    <row r="206" spans="1:25">
      <c r="A206" s="1" t="s">
        <v>162</v>
      </c>
      <c r="B206" s="1" t="s">
        <v>1384</v>
      </c>
      <c r="C206" s="1">
        <v>0.498</v>
      </c>
      <c r="D206" s="1">
        <v>0.48</v>
      </c>
      <c r="E206" s="1">
        <v>0.3</v>
      </c>
      <c r="F206" s="1" t="s">
        <v>1778</v>
      </c>
      <c r="G206" s="1">
        <v>0</v>
      </c>
      <c r="H206" s="1">
        <v>0</v>
      </c>
      <c r="I206" s="1">
        <v>300</v>
      </c>
      <c r="J206" s="1">
        <v>800</v>
      </c>
      <c r="K206" s="1">
        <v>1300</v>
      </c>
      <c r="L206" s="1">
        <v>1700</v>
      </c>
      <c r="M206" s="1" t="s">
        <v>1778</v>
      </c>
      <c r="N206" s="1">
        <v>0</v>
      </c>
      <c r="O206" s="1">
        <v>0</v>
      </c>
      <c r="P206" s="1">
        <v>9.6774193548387094E-2</v>
      </c>
      <c r="Q206" s="1">
        <v>0.25</v>
      </c>
      <c r="R206" s="1">
        <v>0.40625</v>
      </c>
      <c r="S206" s="1">
        <v>0.53125</v>
      </c>
      <c r="T206" s="1">
        <v>0</v>
      </c>
      <c r="U206" s="1">
        <v>0</v>
      </c>
      <c r="V206" s="1">
        <v>0</v>
      </c>
      <c r="W206" s="1">
        <v>0</v>
      </c>
      <c r="X206" s="1">
        <v>700</v>
      </c>
      <c r="Y206" s="1">
        <v>0.21875</v>
      </c>
    </row>
    <row r="207" spans="1:25">
      <c r="A207" s="1" t="s">
        <v>387</v>
      </c>
      <c r="B207" s="1" t="s">
        <v>687</v>
      </c>
      <c r="C207" s="1" t="s">
        <v>634</v>
      </c>
      <c r="D207" s="1" t="s">
        <v>634</v>
      </c>
      <c r="E207" s="1" t="s">
        <v>634</v>
      </c>
      <c r="F207" s="1" t="s">
        <v>634</v>
      </c>
      <c r="G207" s="1" t="s">
        <v>634</v>
      </c>
      <c r="H207" s="1" t="s">
        <v>634</v>
      </c>
      <c r="I207" s="1" t="s">
        <v>634</v>
      </c>
      <c r="J207" s="1" t="s">
        <v>634</v>
      </c>
      <c r="K207" s="1" t="s">
        <v>634</v>
      </c>
      <c r="L207" s="1" t="s">
        <v>634</v>
      </c>
      <c r="M207" s="1" t="s">
        <v>634</v>
      </c>
      <c r="N207" s="1" t="s">
        <v>634</v>
      </c>
      <c r="O207" s="1" t="s">
        <v>634</v>
      </c>
      <c r="P207" s="1" t="s">
        <v>634</v>
      </c>
      <c r="Q207" s="1" t="s">
        <v>634</v>
      </c>
      <c r="R207" s="1" t="s">
        <v>634</v>
      </c>
      <c r="S207" s="1" t="s">
        <v>634</v>
      </c>
      <c r="T207" s="1" t="s">
        <v>634</v>
      </c>
      <c r="U207" s="1" t="s">
        <v>634</v>
      </c>
      <c r="V207" s="1" t="s">
        <v>634</v>
      </c>
      <c r="W207" s="1" t="s">
        <v>634</v>
      </c>
      <c r="X207" s="1" t="s">
        <v>634</v>
      </c>
      <c r="Y207" s="1" t="s">
        <v>634</v>
      </c>
    </row>
    <row r="208" spans="1:25">
      <c r="A208" s="1" t="s">
        <v>388</v>
      </c>
      <c r="B208" s="1" t="s">
        <v>634</v>
      </c>
      <c r="C208" s="1" t="s">
        <v>634</v>
      </c>
      <c r="D208" s="1" t="s">
        <v>634</v>
      </c>
      <c r="E208" s="1" t="s">
        <v>634</v>
      </c>
      <c r="F208" s="1" t="s">
        <v>634</v>
      </c>
      <c r="G208" s="1" t="s">
        <v>634</v>
      </c>
      <c r="H208" s="1" t="s">
        <v>634</v>
      </c>
      <c r="I208" s="1" t="s">
        <v>634</v>
      </c>
      <c r="J208" s="1" t="s">
        <v>634</v>
      </c>
      <c r="K208" s="1" t="s">
        <v>634</v>
      </c>
      <c r="L208" s="1" t="s">
        <v>634</v>
      </c>
      <c r="M208" s="1" t="s">
        <v>634</v>
      </c>
      <c r="N208" s="1" t="s">
        <v>634</v>
      </c>
      <c r="O208" s="1" t="s">
        <v>634</v>
      </c>
      <c r="P208" s="1" t="s">
        <v>634</v>
      </c>
      <c r="Q208" s="1" t="s">
        <v>634</v>
      </c>
      <c r="R208" s="1" t="s">
        <v>634</v>
      </c>
      <c r="S208" s="1" t="s">
        <v>634</v>
      </c>
      <c r="T208" s="1" t="s">
        <v>634</v>
      </c>
      <c r="U208" s="1" t="s">
        <v>634</v>
      </c>
      <c r="V208" s="1" t="s">
        <v>634</v>
      </c>
      <c r="W208" s="1" t="s">
        <v>634</v>
      </c>
      <c r="X208" s="1" t="s">
        <v>634</v>
      </c>
      <c r="Y208" s="1" t="s">
        <v>634</v>
      </c>
    </row>
    <row r="209" spans="1:25">
      <c r="A209" s="1" t="s">
        <v>389</v>
      </c>
      <c r="B209" s="1" t="s">
        <v>688</v>
      </c>
      <c r="C209" s="1">
        <v>0.40400000000000003</v>
      </c>
      <c r="D209" s="1" t="s">
        <v>306</v>
      </c>
      <c r="E209" s="1" t="s">
        <v>306</v>
      </c>
      <c r="F209" s="1" t="s">
        <v>1778</v>
      </c>
      <c r="G209" s="1">
        <v>12</v>
      </c>
      <c r="H209" s="1">
        <v>12</v>
      </c>
      <c r="I209" s="1">
        <v>12</v>
      </c>
      <c r="J209" s="1">
        <v>12</v>
      </c>
      <c r="K209" s="1">
        <v>12</v>
      </c>
      <c r="L209" s="1">
        <v>12</v>
      </c>
      <c r="M209" s="1" t="s">
        <v>1778</v>
      </c>
      <c r="N209" s="1">
        <v>1</v>
      </c>
      <c r="O209" s="1">
        <v>1</v>
      </c>
      <c r="P209" s="1">
        <v>1</v>
      </c>
      <c r="Q209" s="1">
        <v>1</v>
      </c>
      <c r="R209" s="1">
        <v>1</v>
      </c>
      <c r="S209" s="1">
        <v>1</v>
      </c>
      <c r="T209" s="1">
        <v>0</v>
      </c>
      <c r="U209" s="1">
        <v>0</v>
      </c>
      <c r="V209" s="1">
        <v>0</v>
      </c>
      <c r="W209" s="1">
        <v>0</v>
      </c>
      <c r="X209" s="1">
        <v>0</v>
      </c>
      <c r="Y209" s="1">
        <v>0</v>
      </c>
    </row>
    <row r="210" spans="1:25">
      <c r="A210" s="1" t="s">
        <v>390</v>
      </c>
      <c r="B210" s="1" t="s">
        <v>634</v>
      </c>
      <c r="C210" s="1" t="s">
        <v>634</v>
      </c>
      <c r="D210" s="1" t="s">
        <v>634</v>
      </c>
      <c r="E210" s="1" t="s">
        <v>634</v>
      </c>
      <c r="F210" s="1" t="s">
        <v>634</v>
      </c>
      <c r="G210" s="1" t="s">
        <v>634</v>
      </c>
      <c r="H210" s="1" t="s">
        <v>634</v>
      </c>
      <c r="I210" s="1" t="s">
        <v>634</v>
      </c>
      <c r="J210" s="1" t="s">
        <v>634</v>
      </c>
      <c r="K210" s="1" t="s">
        <v>634</v>
      </c>
      <c r="L210" s="1" t="s">
        <v>634</v>
      </c>
      <c r="M210" s="1" t="s">
        <v>634</v>
      </c>
      <c r="N210" s="1" t="s">
        <v>634</v>
      </c>
      <c r="O210" s="1" t="s">
        <v>634</v>
      </c>
      <c r="P210" s="1" t="s">
        <v>634</v>
      </c>
      <c r="Q210" s="1" t="s">
        <v>634</v>
      </c>
      <c r="R210" s="1" t="s">
        <v>634</v>
      </c>
      <c r="S210" s="1" t="s">
        <v>634</v>
      </c>
      <c r="T210" s="1" t="s">
        <v>634</v>
      </c>
      <c r="U210" s="1" t="s">
        <v>634</v>
      </c>
      <c r="V210" s="1" t="s">
        <v>634</v>
      </c>
      <c r="W210" s="1" t="s">
        <v>634</v>
      </c>
      <c r="X210" s="1" t="s">
        <v>634</v>
      </c>
      <c r="Y210" s="1" t="s">
        <v>634</v>
      </c>
    </row>
    <row r="211" spans="1:25">
      <c r="A211" s="1" t="s">
        <v>391</v>
      </c>
      <c r="B211" s="1" t="s">
        <v>634</v>
      </c>
      <c r="C211" s="1" t="s">
        <v>634</v>
      </c>
      <c r="D211" s="1" t="s">
        <v>634</v>
      </c>
      <c r="E211" s="1" t="s">
        <v>634</v>
      </c>
      <c r="F211" s="1" t="s">
        <v>634</v>
      </c>
      <c r="G211" s="1" t="s">
        <v>634</v>
      </c>
      <c r="H211" s="1" t="s">
        <v>634</v>
      </c>
      <c r="I211" s="1" t="s">
        <v>634</v>
      </c>
      <c r="J211" s="1" t="s">
        <v>634</v>
      </c>
      <c r="K211" s="1" t="s">
        <v>634</v>
      </c>
      <c r="L211" s="1" t="s">
        <v>634</v>
      </c>
      <c r="M211" s="1" t="s">
        <v>634</v>
      </c>
      <c r="N211" s="1" t="s">
        <v>634</v>
      </c>
      <c r="O211" s="1" t="s">
        <v>634</v>
      </c>
      <c r="P211" s="1" t="s">
        <v>634</v>
      </c>
      <c r="Q211" s="1" t="s">
        <v>634</v>
      </c>
      <c r="R211" s="1" t="s">
        <v>634</v>
      </c>
      <c r="S211" s="1" t="s">
        <v>634</v>
      </c>
      <c r="T211" s="1" t="s">
        <v>634</v>
      </c>
      <c r="U211" s="1" t="s">
        <v>634</v>
      </c>
      <c r="V211" s="1" t="s">
        <v>634</v>
      </c>
      <c r="W211" s="1" t="s">
        <v>634</v>
      </c>
      <c r="X211" s="1" t="s">
        <v>634</v>
      </c>
      <c r="Y211" s="1" t="s">
        <v>634</v>
      </c>
    </row>
    <row r="212" spans="1:25">
      <c r="A212" s="1" t="s">
        <v>392</v>
      </c>
      <c r="B212" s="1" t="s">
        <v>689</v>
      </c>
      <c r="C212" s="1" t="s">
        <v>634</v>
      </c>
      <c r="D212" s="1" t="s">
        <v>634</v>
      </c>
      <c r="E212" s="1" t="s">
        <v>634</v>
      </c>
      <c r="F212" s="1" t="s">
        <v>634</v>
      </c>
      <c r="G212" s="1" t="s">
        <v>634</v>
      </c>
      <c r="H212" s="1" t="s">
        <v>634</v>
      </c>
      <c r="I212" s="1" t="s">
        <v>634</v>
      </c>
      <c r="J212" s="1" t="s">
        <v>634</v>
      </c>
      <c r="K212" s="1" t="s">
        <v>634</v>
      </c>
      <c r="L212" s="1" t="s">
        <v>634</v>
      </c>
      <c r="M212" s="1" t="s">
        <v>634</v>
      </c>
      <c r="N212" s="1" t="s">
        <v>634</v>
      </c>
      <c r="O212" s="1" t="s">
        <v>634</v>
      </c>
      <c r="P212" s="1" t="s">
        <v>634</v>
      </c>
      <c r="Q212" s="1" t="s">
        <v>634</v>
      </c>
      <c r="R212" s="1" t="s">
        <v>634</v>
      </c>
      <c r="S212" s="1" t="s">
        <v>634</v>
      </c>
      <c r="T212" s="1" t="s">
        <v>634</v>
      </c>
      <c r="U212" s="1" t="s">
        <v>634</v>
      </c>
      <c r="V212" s="1" t="s">
        <v>634</v>
      </c>
      <c r="W212" s="1" t="s">
        <v>634</v>
      </c>
      <c r="X212" s="1" t="s">
        <v>634</v>
      </c>
      <c r="Y212" s="1" t="s">
        <v>634</v>
      </c>
    </row>
    <row r="213" spans="1:25">
      <c r="A213" s="1" t="s">
        <v>393</v>
      </c>
      <c r="B213" s="1" t="s">
        <v>690</v>
      </c>
      <c r="C213" s="1" t="s">
        <v>634</v>
      </c>
      <c r="D213" s="1" t="s">
        <v>634</v>
      </c>
      <c r="E213" s="1" t="s">
        <v>634</v>
      </c>
      <c r="F213" s="1" t="s">
        <v>634</v>
      </c>
      <c r="G213" s="1" t="s">
        <v>634</v>
      </c>
      <c r="H213" s="1" t="s">
        <v>634</v>
      </c>
      <c r="I213" s="1" t="s">
        <v>634</v>
      </c>
      <c r="J213" s="1" t="s">
        <v>634</v>
      </c>
      <c r="K213" s="1" t="s">
        <v>634</v>
      </c>
      <c r="L213" s="1" t="s">
        <v>634</v>
      </c>
      <c r="M213" s="1" t="s">
        <v>634</v>
      </c>
      <c r="N213" s="1" t="s">
        <v>634</v>
      </c>
      <c r="O213" s="1" t="s">
        <v>634</v>
      </c>
      <c r="P213" s="1" t="s">
        <v>634</v>
      </c>
      <c r="Q213" s="1" t="s">
        <v>634</v>
      </c>
      <c r="R213" s="1" t="s">
        <v>634</v>
      </c>
      <c r="S213" s="1" t="s">
        <v>634</v>
      </c>
      <c r="T213" s="1" t="s">
        <v>634</v>
      </c>
      <c r="U213" s="1" t="s">
        <v>634</v>
      </c>
      <c r="V213" s="1" t="s">
        <v>634</v>
      </c>
      <c r="W213" s="1" t="s">
        <v>634</v>
      </c>
      <c r="X213" s="1" t="s">
        <v>634</v>
      </c>
      <c r="Y213" s="1" t="s">
        <v>634</v>
      </c>
    </row>
    <row r="214" spans="1:25">
      <c r="A214" s="1" t="s">
        <v>221</v>
      </c>
      <c r="B214" s="1" t="s">
        <v>837</v>
      </c>
      <c r="C214" s="1">
        <v>0.443</v>
      </c>
      <c r="D214" s="1">
        <v>0.443</v>
      </c>
      <c r="E214" s="1">
        <v>0.443</v>
      </c>
      <c r="F214" s="1" t="s">
        <v>1778</v>
      </c>
      <c r="G214" s="1">
        <v>0</v>
      </c>
      <c r="H214" s="1">
        <v>0</v>
      </c>
      <c r="I214" s="1">
        <v>0</v>
      </c>
      <c r="J214" s="1">
        <v>0</v>
      </c>
      <c r="K214" s="1">
        <v>0</v>
      </c>
      <c r="L214" s="1">
        <v>0</v>
      </c>
      <c r="M214" s="1" t="s">
        <v>1778</v>
      </c>
      <c r="N214" s="1">
        <v>0</v>
      </c>
      <c r="O214" s="1">
        <v>0</v>
      </c>
      <c r="P214" s="1">
        <v>0</v>
      </c>
      <c r="Q214" s="1">
        <v>0</v>
      </c>
      <c r="R214" s="1">
        <v>0</v>
      </c>
      <c r="S214" s="1">
        <v>0</v>
      </c>
      <c r="T214" s="1">
        <v>0</v>
      </c>
      <c r="U214" s="1">
        <v>0</v>
      </c>
      <c r="V214" s="1">
        <v>0</v>
      </c>
      <c r="W214" s="1">
        <v>0</v>
      </c>
      <c r="X214" s="1">
        <v>0</v>
      </c>
      <c r="Y214" s="1">
        <v>0</v>
      </c>
    </row>
    <row r="215" spans="1:25">
      <c r="A215" s="1" t="s">
        <v>394</v>
      </c>
      <c r="B215" s="1" t="s">
        <v>691</v>
      </c>
      <c r="C215" s="1" t="s">
        <v>634</v>
      </c>
      <c r="D215" s="1" t="s">
        <v>634</v>
      </c>
      <c r="E215" s="1" t="s">
        <v>634</v>
      </c>
      <c r="F215" s="1" t="s">
        <v>634</v>
      </c>
      <c r="G215" s="1" t="s">
        <v>634</v>
      </c>
      <c r="H215" s="1" t="s">
        <v>634</v>
      </c>
      <c r="I215" s="1" t="s">
        <v>634</v>
      </c>
      <c r="J215" s="1" t="s">
        <v>634</v>
      </c>
      <c r="K215" s="1" t="s">
        <v>634</v>
      </c>
      <c r="L215" s="1" t="s">
        <v>634</v>
      </c>
      <c r="M215" s="1" t="s">
        <v>634</v>
      </c>
      <c r="N215" s="1" t="s">
        <v>634</v>
      </c>
      <c r="O215" s="1" t="s">
        <v>634</v>
      </c>
      <c r="P215" s="1" t="s">
        <v>634</v>
      </c>
      <c r="Q215" s="1" t="s">
        <v>634</v>
      </c>
      <c r="R215" s="1" t="s">
        <v>634</v>
      </c>
      <c r="S215" s="1" t="s">
        <v>634</v>
      </c>
      <c r="T215" s="1" t="s">
        <v>634</v>
      </c>
      <c r="U215" s="1" t="s">
        <v>634</v>
      </c>
      <c r="V215" s="1" t="s">
        <v>634</v>
      </c>
      <c r="W215" s="1" t="s">
        <v>634</v>
      </c>
      <c r="X215" s="1" t="s">
        <v>634</v>
      </c>
      <c r="Y215" s="1" t="s">
        <v>634</v>
      </c>
    </row>
    <row r="216" spans="1:25">
      <c r="A216" s="1" t="s">
        <v>216</v>
      </c>
      <c r="B216" s="1" t="s">
        <v>1637</v>
      </c>
      <c r="C216" s="1">
        <v>0.47599999999999998</v>
      </c>
      <c r="D216" s="1">
        <v>0.47</v>
      </c>
      <c r="E216" s="1">
        <v>0.4</v>
      </c>
      <c r="F216" s="1" t="s">
        <v>1778</v>
      </c>
      <c r="G216" s="1">
        <v>59390.1</v>
      </c>
      <c r="H216" s="1">
        <v>72888.12000000001</v>
      </c>
      <c r="I216" s="1">
        <v>86386.240000000005</v>
      </c>
      <c r="J216" s="1">
        <v>99884.459999999992</v>
      </c>
      <c r="K216" s="1">
        <v>110683.18999999999</v>
      </c>
      <c r="L216" s="1">
        <v>118782.39999999999</v>
      </c>
      <c r="M216" s="1" t="s">
        <v>1778</v>
      </c>
      <c r="N216" s="1">
        <v>0.22</v>
      </c>
      <c r="O216" s="1">
        <v>0.27</v>
      </c>
      <c r="P216" s="1">
        <v>0.32</v>
      </c>
      <c r="Q216" s="1">
        <v>0.37</v>
      </c>
      <c r="R216" s="1">
        <v>0.41</v>
      </c>
      <c r="S216" s="1">
        <v>0.44</v>
      </c>
      <c r="T216" s="1">
        <v>0</v>
      </c>
      <c r="U216" s="1">
        <v>0</v>
      </c>
      <c r="V216" s="1">
        <v>0</v>
      </c>
      <c r="W216" s="1">
        <v>0</v>
      </c>
      <c r="X216" s="1">
        <v>0</v>
      </c>
      <c r="Y216" s="1">
        <v>0</v>
      </c>
    </row>
    <row r="217" spans="1:25">
      <c r="A217" s="1" t="s">
        <v>395</v>
      </c>
      <c r="B217" s="1" t="s">
        <v>1526</v>
      </c>
      <c r="C217" s="1" t="s">
        <v>634</v>
      </c>
      <c r="D217" s="1" t="s">
        <v>634</v>
      </c>
      <c r="E217" s="1" t="s">
        <v>634</v>
      </c>
      <c r="F217" s="1" t="s">
        <v>634</v>
      </c>
      <c r="G217" s="1" t="s">
        <v>634</v>
      </c>
      <c r="H217" s="1" t="s">
        <v>634</v>
      </c>
      <c r="I217" s="1" t="s">
        <v>634</v>
      </c>
      <c r="J217" s="1" t="s">
        <v>634</v>
      </c>
      <c r="K217" s="1" t="s">
        <v>634</v>
      </c>
      <c r="L217" s="1" t="s">
        <v>634</v>
      </c>
      <c r="M217" s="1" t="s">
        <v>634</v>
      </c>
      <c r="N217" s="1" t="s">
        <v>634</v>
      </c>
      <c r="O217" s="1" t="s">
        <v>634</v>
      </c>
      <c r="P217" s="1" t="s">
        <v>634</v>
      </c>
      <c r="Q217" s="1" t="s">
        <v>634</v>
      </c>
      <c r="R217" s="1" t="s">
        <v>634</v>
      </c>
      <c r="S217" s="1" t="s">
        <v>634</v>
      </c>
      <c r="T217" s="1" t="s">
        <v>634</v>
      </c>
      <c r="U217" s="1" t="s">
        <v>634</v>
      </c>
      <c r="V217" s="1" t="s">
        <v>634</v>
      </c>
      <c r="W217" s="1" t="s">
        <v>634</v>
      </c>
      <c r="X217" s="1" t="s">
        <v>634</v>
      </c>
      <c r="Y217" s="1" t="s">
        <v>634</v>
      </c>
    </row>
    <row r="218" spans="1:25">
      <c r="A218" s="1" t="s">
        <v>191</v>
      </c>
      <c r="B218" s="1" t="s">
        <v>289</v>
      </c>
      <c r="C218" s="1" t="s">
        <v>634</v>
      </c>
      <c r="D218" s="1" t="s">
        <v>634</v>
      </c>
      <c r="E218" s="1" t="s">
        <v>634</v>
      </c>
      <c r="F218" s="1" t="s">
        <v>634</v>
      </c>
      <c r="G218" s="1" t="s">
        <v>634</v>
      </c>
      <c r="H218" s="1" t="s">
        <v>634</v>
      </c>
      <c r="I218" s="1" t="s">
        <v>634</v>
      </c>
      <c r="J218" s="1" t="s">
        <v>634</v>
      </c>
      <c r="K218" s="1" t="s">
        <v>634</v>
      </c>
      <c r="L218" s="1" t="s">
        <v>634</v>
      </c>
      <c r="M218" s="1" t="s">
        <v>634</v>
      </c>
      <c r="N218" s="1" t="s">
        <v>634</v>
      </c>
      <c r="O218" s="1" t="s">
        <v>634</v>
      </c>
      <c r="P218" s="1" t="s">
        <v>634</v>
      </c>
      <c r="Q218" s="1" t="s">
        <v>634</v>
      </c>
      <c r="R218" s="1" t="s">
        <v>634</v>
      </c>
      <c r="S218" s="1" t="s">
        <v>634</v>
      </c>
      <c r="T218" s="1" t="s">
        <v>634</v>
      </c>
      <c r="U218" s="1" t="s">
        <v>634</v>
      </c>
      <c r="V218" s="1" t="s">
        <v>634</v>
      </c>
      <c r="W218" s="1" t="s">
        <v>634</v>
      </c>
      <c r="X218" s="1" t="s">
        <v>634</v>
      </c>
      <c r="Y218" s="1" t="s">
        <v>634</v>
      </c>
    </row>
    <row r="219" spans="1:25">
      <c r="A219" s="1" t="s">
        <v>396</v>
      </c>
      <c r="B219" s="1" t="s">
        <v>692</v>
      </c>
      <c r="C219" s="1" t="s">
        <v>634</v>
      </c>
      <c r="D219" s="1" t="s">
        <v>634</v>
      </c>
      <c r="E219" s="1" t="s">
        <v>634</v>
      </c>
      <c r="F219" s="1" t="s">
        <v>634</v>
      </c>
      <c r="G219" s="1" t="s">
        <v>634</v>
      </c>
      <c r="H219" s="1" t="s">
        <v>634</v>
      </c>
      <c r="I219" s="1" t="s">
        <v>634</v>
      </c>
      <c r="J219" s="1" t="s">
        <v>634</v>
      </c>
      <c r="K219" s="1" t="s">
        <v>634</v>
      </c>
      <c r="L219" s="1" t="s">
        <v>634</v>
      </c>
      <c r="M219" s="1" t="s">
        <v>634</v>
      </c>
      <c r="N219" s="1" t="s">
        <v>634</v>
      </c>
      <c r="O219" s="1" t="s">
        <v>634</v>
      </c>
      <c r="P219" s="1" t="s">
        <v>634</v>
      </c>
      <c r="Q219" s="1" t="s">
        <v>634</v>
      </c>
      <c r="R219" s="1" t="s">
        <v>634</v>
      </c>
      <c r="S219" s="1" t="s">
        <v>634</v>
      </c>
      <c r="T219" s="1" t="s">
        <v>634</v>
      </c>
      <c r="U219" s="1" t="s">
        <v>634</v>
      </c>
      <c r="V219" s="1" t="s">
        <v>634</v>
      </c>
      <c r="W219" s="1" t="s">
        <v>634</v>
      </c>
      <c r="X219" s="1" t="s">
        <v>634</v>
      </c>
      <c r="Y219" s="1" t="s">
        <v>634</v>
      </c>
    </row>
    <row r="220" spans="1:25">
      <c r="A220" s="1" t="s">
        <v>397</v>
      </c>
      <c r="B220" s="1" t="s">
        <v>693</v>
      </c>
      <c r="C220" s="1" t="s">
        <v>634</v>
      </c>
      <c r="D220" s="1" t="s">
        <v>634</v>
      </c>
      <c r="E220" s="1" t="s">
        <v>634</v>
      </c>
      <c r="F220" s="1" t="s">
        <v>634</v>
      </c>
      <c r="G220" s="1" t="s">
        <v>634</v>
      </c>
      <c r="H220" s="1" t="s">
        <v>634</v>
      </c>
      <c r="I220" s="1" t="s">
        <v>634</v>
      </c>
      <c r="J220" s="1" t="s">
        <v>634</v>
      </c>
      <c r="K220" s="1" t="s">
        <v>634</v>
      </c>
      <c r="L220" s="1" t="s">
        <v>634</v>
      </c>
      <c r="M220" s="1" t="s">
        <v>634</v>
      </c>
      <c r="N220" s="1" t="s">
        <v>634</v>
      </c>
      <c r="O220" s="1" t="s">
        <v>634</v>
      </c>
      <c r="P220" s="1" t="s">
        <v>634</v>
      </c>
      <c r="Q220" s="1" t="s">
        <v>634</v>
      </c>
      <c r="R220" s="1" t="s">
        <v>634</v>
      </c>
      <c r="S220" s="1" t="s">
        <v>634</v>
      </c>
      <c r="T220" s="1" t="s">
        <v>634</v>
      </c>
      <c r="U220" s="1" t="s">
        <v>634</v>
      </c>
      <c r="V220" s="1" t="s">
        <v>634</v>
      </c>
      <c r="W220" s="1" t="s">
        <v>634</v>
      </c>
      <c r="X220" s="1" t="s">
        <v>634</v>
      </c>
      <c r="Y220" s="1" t="s">
        <v>634</v>
      </c>
    </row>
    <row r="221" spans="1:25">
      <c r="A221" s="1" t="s">
        <v>398</v>
      </c>
      <c r="B221" s="1" t="s">
        <v>694</v>
      </c>
      <c r="C221" s="1">
        <v>0.32</v>
      </c>
      <c r="D221" s="1">
        <v>0.32</v>
      </c>
      <c r="E221" s="1">
        <v>0.3</v>
      </c>
      <c r="F221" s="1" t="s">
        <v>1778</v>
      </c>
      <c r="G221" s="1">
        <v>760</v>
      </c>
      <c r="H221" s="1">
        <v>800</v>
      </c>
      <c r="I221" s="1">
        <v>840</v>
      </c>
      <c r="J221" s="1">
        <v>890</v>
      </c>
      <c r="K221" s="1">
        <v>940</v>
      </c>
      <c r="L221" s="1">
        <v>980</v>
      </c>
      <c r="M221" s="1" t="s">
        <v>1778</v>
      </c>
      <c r="N221" s="1">
        <v>1</v>
      </c>
      <c r="O221" s="1">
        <v>1</v>
      </c>
      <c r="P221" s="1">
        <v>1</v>
      </c>
      <c r="Q221" s="1">
        <v>1</v>
      </c>
      <c r="R221" s="1">
        <v>1</v>
      </c>
      <c r="S221" s="1">
        <v>1</v>
      </c>
      <c r="T221" s="1">
        <v>0</v>
      </c>
      <c r="U221" s="1">
        <v>0</v>
      </c>
      <c r="V221" s="1">
        <v>0</v>
      </c>
      <c r="W221" s="1">
        <v>0</v>
      </c>
      <c r="X221" s="1">
        <v>0</v>
      </c>
      <c r="Y221" s="1">
        <v>0</v>
      </c>
    </row>
    <row r="222" spans="1:25">
      <c r="A222" s="1" t="s">
        <v>179</v>
      </c>
      <c r="B222" s="1" t="s">
        <v>634</v>
      </c>
      <c r="C222" s="1" t="s">
        <v>634</v>
      </c>
      <c r="D222" s="1" t="s">
        <v>634</v>
      </c>
      <c r="E222" s="1" t="s">
        <v>634</v>
      </c>
      <c r="F222" s="1" t="s">
        <v>634</v>
      </c>
      <c r="G222" s="1" t="s">
        <v>634</v>
      </c>
      <c r="H222" s="1" t="s">
        <v>634</v>
      </c>
      <c r="I222" s="1" t="s">
        <v>634</v>
      </c>
      <c r="J222" s="1" t="s">
        <v>634</v>
      </c>
      <c r="K222" s="1" t="s">
        <v>634</v>
      </c>
      <c r="L222" s="1" t="s">
        <v>634</v>
      </c>
      <c r="M222" s="1" t="s">
        <v>634</v>
      </c>
      <c r="N222" s="1" t="s">
        <v>634</v>
      </c>
      <c r="O222" s="1" t="s">
        <v>634</v>
      </c>
      <c r="P222" s="1" t="s">
        <v>634</v>
      </c>
      <c r="Q222" s="1" t="s">
        <v>634</v>
      </c>
      <c r="R222" s="1" t="s">
        <v>634</v>
      </c>
      <c r="S222" s="1" t="s">
        <v>634</v>
      </c>
      <c r="T222" s="1" t="s">
        <v>634</v>
      </c>
      <c r="U222" s="1" t="s">
        <v>634</v>
      </c>
      <c r="V222" s="1" t="s">
        <v>634</v>
      </c>
      <c r="W222" s="1" t="s">
        <v>634</v>
      </c>
      <c r="X222" s="1" t="s">
        <v>634</v>
      </c>
      <c r="Y222" s="1" t="s">
        <v>634</v>
      </c>
    </row>
    <row r="223" spans="1:25">
      <c r="A223" s="1" t="s">
        <v>184</v>
      </c>
      <c r="B223" s="1" t="s">
        <v>285</v>
      </c>
      <c r="C223" s="1">
        <v>0.45</v>
      </c>
      <c r="D223" s="1" t="s">
        <v>838</v>
      </c>
      <c r="E223" s="1">
        <v>0.03</v>
      </c>
      <c r="F223" s="1" t="s">
        <v>1778</v>
      </c>
      <c r="G223" s="1">
        <v>3000</v>
      </c>
      <c r="H223" s="1">
        <v>12000</v>
      </c>
      <c r="I223" s="1">
        <v>30000</v>
      </c>
      <c r="J223" s="1">
        <v>30000</v>
      </c>
      <c r="K223" s="1">
        <v>30000</v>
      </c>
      <c r="L223" s="1">
        <v>30000</v>
      </c>
      <c r="M223" s="1" t="s">
        <v>1778</v>
      </c>
      <c r="N223" s="1">
        <v>1</v>
      </c>
      <c r="O223" s="1">
        <v>1</v>
      </c>
      <c r="P223" s="1">
        <v>1</v>
      </c>
      <c r="Q223" s="1">
        <v>1</v>
      </c>
      <c r="R223" s="1">
        <v>1</v>
      </c>
      <c r="S223" s="1">
        <v>1</v>
      </c>
      <c r="T223" s="1">
        <v>0</v>
      </c>
      <c r="U223" s="1">
        <v>0</v>
      </c>
      <c r="V223" s="1">
        <v>0</v>
      </c>
      <c r="W223" s="1">
        <v>0</v>
      </c>
      <c r="X223" s="1">
        <v>0</v>
      </c>
      <c r="Y223" s="1">
        <v>0</v>
      </c>
    </row>
    <row r="224" spans="1:25">
      <c r="A224" s="1" t="s">
        <v>127</v>
      </c>
      <c r="B224" s="1" t="s">
        <v>1527</v>
      </c>
      <c r="C224" s="1">
        <v>0.3</v>
      </c>
      <c r="D224" s="1">
        <v>0.3</v>
      </c>
      <c r="E224" s="1">
        <v>0.2</v>
      </c>
      <c r="F224" s="1" t="s">
        <v>1778</v>
      </c>
      <c r="G224" s="1">
        <v>11</v>
      </c>
      <c r="H224" s="1">
        <v>11</v>
      </c>
      <c r="I224" s="1">
        <v>11</v>
      </c>
      <c r="J224" s="1">
        <v>11</v>
      </c>
      <c r="K224" s="1">
        <v>11</v>
      </c>
      <c r="L224" s="1">
        <v>11</v>
      </c>
      <c r="M224" s="1" t="s">
        <v>1778</v>
      </c>
      <c r="N224" s="1">
        <v>1</v>
      </c>
      <c r="O224" s="1">
        <v>1</v>
      </c>
      <c r="P224" s="1">
        <v>1</v>
      </c>
      <c r="Q224" s="1">
        <v>1</v>
      </c>
      <c r="R224" s="1">
        <v>1</v>
      </c>
      <c r="S224" s="1">
        <v>1</v>
      </c>
      <c r="T224" s="1">
        <v>0</v>
      </c>
      <c r="U224" s="1">
        <v>0</v>
      </c>
      <c r="V224" s="1">
        <v>0</v>
      </c>
      <c r="W224" s="1">
        <v>0</v>
      </c>
      <c r="X224" s="1">
        <v>0</v>
      </c>
      <c r="Y224" s="1">
        <v>0</v>
      </c>
    </row>
    <row r="225" spans="1:25">
      <c r="A225" s="1" t="s">
        <v>189</v>
      </c>
      <c r="B225" s="1" t="s">
        <v>1782</v>
      </c>
      <c r="C225" s="1" t="s">
        <v>306</v>
      </c>
      <c r="D225" s="1" t="s">
        <v>306</v>
      </c>
      <c r="E225" s="1" t="s">
        <v>306</v>
      </c>
      <c r="F225" s="1" t="s">
        <v>1778</v>
      </c>
      <c r="G225" s="1">
        <v>3228</v>
      </c>
      <c r="H225" s="1">
        <v>6766</v>
      </c>
      <c r="I225" s="1">
        <v>10204</v>
      </c>
      <c r="J225" s="1">
        <v>13642</v>
      </c>
      <c r="K225" s="1">
        <v>17080</v>
      </c>
      <c r="L225" s="1">
        <v>20921</v>
      </c>
      <c r="M225" s="1" t="s">
        <v>1778</v>
      </c>
      <c r="N225" s="1">
        <v>8.7936413126813426E-2</v>
      </c>
      <c r="O225" s="1">
        <v>0.17432170329206667</v>
      </c>
      <c r="P225" s="1">
        <v>0.27414081915796829</v>
      </c>
      <c r="Q225" s="1">
        <v>0.3542893067870021</v>
      </c>
      <c r="R225" s="1">
        <v>0.42488105528860298</v>
      </c>
      <c r="S225" s="1">
        <v>0.49999549752686834</v>
      </c>
      <c r="T225" s="1">
        <v>0</v>
      </c>
      <c r="U225" s="1">
        <v>0</v>
      </c>
      <c r="V225" s="1" t="s">
        <v>1067</v>
      </c>
      <c r="W225" s="1">
        <v>0</v>
      </c>
      <c r="X225" s="1" t="s">
        <v>1067</v>
      </c>
      <c r="Y225" s="1">
        <v>0</v>
      </c>
    </row>
    <row r="226" spans="1:25">
      <c r="A226" s="1" t="s">
        <v>399</v>
      </c>
      <c r="B226" s="1" t="s">
        <v>634</v>
      </c>
      <c r="C226" s="1" t="s">
        <v>634</v>
      </c>
      <c r="D226" s="1" t="s">
        <v>634</v>
      </c>
      <c r="E226" s="1" t="s">
        <v>634</v>
      </c>
      <c r="F226" s="1" t="s">
        <v>634</v>
      </c>
      <c r="G226" s="1" t="s">
        <v>634</v>
      </c>
      <c r="H226" s="1" t="s">
        <v>634</v>
      </c>
      <c r="I226" s="1" t="s">
        <v>634</v>
      </c>
      <c r="J226" s="1" t="s">
        <v>634</v>
      </c>
      <c r="K226" s="1" t="s">
        <v>634</v>
      </c>
      <c r="L226" s="1" t="s">
        <v>634</v>
      </c>
      <c r="M226" s="1" t="s">
        <v>634</v>
      </c>
      <c r="N226" s="1" t="s">
        <v>634</v>
      </c>
      <c r="O226" s="1" t="s">
        <v>634</v>
      </c>
      <c r="P226" s="1" t="s">
        <v>634</v>
      </c>
      <c r="Q226" s="1" t="s">
        <v>634</v>
      </c>
      <c r="R226" s="1" t="s">
        <v>634</v>
      </c>
      <c r="S226" s="1" t="s">
        <v>634</v>
      </c>
      <c r="T226" s="1" t="s">
        <v>634</v>
      </c>
      <c r="U226" s="1" t="s">
        <v>634</v>
      </c>
      <c r="V226" s="1" t="s">
        <v>634</v>
      </c>
      <c r="W226" s="1" t="s">
        <v>634</v>
      </c>
      <c r="X226" s="1" t="s">
        <v>634</v>
      </c>
      <c r="Y226" s="1" t="s">
        <v>634</v>
      </c>
    </row>
    <row r="227" spans="1:25">
      <c r="A227" s="1" t="s">
        <v>400</v>
      </c>
      <c r="B227" s="1" t="s">
        <v>634</v>
      </c>
      <c r="C227" s="1" t="s">
        <v>634</v>
      </c>
      <c r="D227" s="1" t="s">
        <v>634</v>
      </c>
      <c r="E227" s="1" t="s">
        <v>634</v>
      </c>
      <c r="F227" s="1" t="s">
        <v>634</v>
      </c>
      <c r="G227" s="1" t="s">
        <v>634</v>
      </c>
      <c r="H227" s="1" t="s">
        <v>634</v>
      </c>
      <c r="I227" s="1" t="s">
        <v>634</v>
      </c>
      <c r="J227" s="1" t="s">
        <v>634</v>
      </c>
      <c r="K227" s="1" t="s">
        <v>634</v>
      </c>
      <c r="L227" s="1" t="s">
        <v>634</v>
      </c>
      <c r="M227" s="1" t="s">
        <v>634</v>
      </c>
      <c r="N227" s="1" t="s">
        <v>634</v>
      </c>
      <c r="O227" s="1" t="s">
        <v>634</v>
      </c>
      <c r="P227" s="1" t="s">
        <v>634</v>
      </c>
      <c r="Q227" s="1" t="s">
        <v>634</v>
      </c>
      <c r="R227" s="1" t="s">
        <v>634</v>
      </c>
      <c r="S227" s="1" t="s">
        <v>634</v>
      </c>
      <c r="T227" s="1" t="s">
        <v>634</v>
      </c>
      <c r="U227" s="1" t="s">
        <v>634</v>
      </c>
      <c r="V227" s="1" t="s">
        <v>634</v>
      </c>
      <c r="W227" s="1" t="s">
        <v>634</v>
      </c>
      <c r="X227" s="1" t="s">
        <v>634</v>
      </c>
      <c r="Y227" s="1" t="s">
        <v>634</v>
      </c>
    </row>
    <row r="228" spans="1:25">
      <c r="A228" s="1" t="s">
        <v>177</v>
      </c>
      <c r="B228" s="1" t="s">
        <v>839</v>
      </c>
      <c r="C228" s="1" t="s">
        <v>634</v>
      </c>
      <c r="D228" s="1" t="s">
        <v>634</v>
      </c>
      <c r="E228" s="1" t="s">
        <v>634</v>
      </c>
      <c r="F228" s="1" t="s">
        <v>634</v>
      </c>
      <c r="G228" s="1" t="s">
        <v>634</v>
      </c>
      <c r="H228" s="1" t="s">
        <v>634</v>
      </c>
      <c r="I228" s="1" t="s">
        <v>634</v>
      </c>
      <c r="J228" s="1" t="s">
        <v>634</v>
      </c>
      <c r="K228" s="1" t="s">
        <v>634</v>
      </c>
      <c r="L228" s="1" t="s">
        <v>634</v>
      </c>
      <c r="M228" s="1" t="s">
        <v>634</v>
      </c>
      <c r="N228" s="1" t="s">
        <v>634</v>
      </c>
      <c r="O228" s="1" t="s">
        <v>634</v>
      </c>
      <c r="P228" s="1" t="s">
        <v>634</v>
      </c>
      <c r="Q228" s="1" t="s">
        <v>634</v>
      </c>
      <c r="R228" s="1" t="s">
        <v>634</v>
      </c>
      <c r="S228" s="1" t="s">
        <v>634</v>
      </c>
      <c r="T228" s="1" t="s">
        <v>634</v>
      </c>
      <c r="U228" s="1" t="s">
        <v>634</v>
      </c>
      <c r="V228" s="1" t="s">
        <v>634</v>
      </c>
      <c r="W228" s="1" t="s">
        <v>634</v>
      </c>
      <c r="X228" s="1" t="s">
        <v>634</v>
      </c>
      <c r="Y228" s="1" t="s">
        <v>634</v>
      </c>
    </row>
    <row r="229" spans="1:25">
      <c r="A229" s="1" t="s">
        <v>187</v>
      </c>
      <c r="B229" s="1" t="s">
        <v>1217</v>
      </c>
      <c r="C229" s="1" t="s">
        <v>634</v>
      </c>
      <c r="D229" s="1" t="s">
        <v>634</v>
      </c>
      <c r="E229" s="1" t="s">
        <v>634</v>
      </c>
      <c r="F229" s="1" t="s">
        <v>634</v>
      </c>
      <c r="G229" s="1" t="s">
        <v>634</v>
      </c>
      <c r="H229" s="1" t="s">
        <v>634</v>
      </c>
      <c r="I229" s="1" t="s">
        <v>634</v>
      </c>
      <c r="J229" s="1" t="s">
        <v>634</v>
      </c>
      <c r="K229" s="1" t="s">
        <v>634</v>
      </c>
      <c r="L229" s="1" t="s">
        <v>634</v>
      </c>
      <c r="M229" s="1" t="s">
        <v>634</v>
      </c>
      <c r="N229" s="1" t="s">
        <v>634</v>
      </c>
      <c r="O229" s="1" t="s">
        <v>634</v>
      </c>
      <c r="P229" s="1" t="s">
        <v>634</v>
      </c>
      <c r="Q229" s="1" t="s">
        <v>634</v>
      </c>
      <c r="R229" s="1" t="s">
        <v>634</v>
      </c>
      <c r="S229" s="1" t="s">
        <v>634</v>
      </c>
      <c r="T229" s="1" t="s">
        <v>634</v>
      </c>
      <c r="U229" s="1" t="s">
        <v>634</v>
      </c>
      <c r="V229" s="1" t="s">
        <v>634</v>
      </c>
      <c r="W229" s="1" t="s">
        <v>634</v>
      </c>
      <c r="X229" s="1" t="s">
        <v>634</v>
      </c>
      <c r="Y229" s="1" t="s">
        <v>634</v>
      </c>
    </row>
    <row r="230" spans="1:25">
      <c r="A230" s="1" t="s">
        <v>401</v>
      </c>
      <c r="B230" s="1" t="s">
        <v>695</v>
      </c>
      <c r="C230" s="1" t="s">
        <v>634</v>
      </c>
      <c r="D230" s="1" t="s">
        <v>634</v>
      </c>
      <c r="E230" s="1" t="s">
        <v>634</v>
      </c>
      <c r="F230" s="1" t="s">
        <v>634</v>
      </c>
      <c r="G230" s="1" t="s">
        <v>634</v>
      </c>
      <c r="H230" s="1" t="s">
        <v>634</v>
      </c>
      <c r="I230" s="1" t="s">
        <v>634</v>
      </c>
      <c r="J230" s="1" t="s">
        <v>634</v>
      </c>
      <c r="K230" s="1" t="s">
        <v>634</v>
      </c>
      <c r="L230" s="1" t="s">
        <v>634</v>
      </c>
      <c r="M230" s="1" t="s">
        <v>634</v>
      </c>
      <c r="N230" s="1" t="s">
        <v>634</v>
      </c>
      <c r="O230" s="1" t="s">
        <v>634</v>
      </c>
      <c r="P230" s="1" t="s">
        <v>634</v>
      </c>
      <c r="Q230" s="1" t="s">
        <v>634</v>
      </c>
      <c r="R230" s="1" t="s">
        <v>634</v>
      </c>
      <c r="S230" s="1" t="s">
        <v>634</v>
      </c>
      <c r="T230" s="1" t="s">
        <v>634</v>
      </c>
      <c r="U230" s="1" t="s">
        <v>634</v>
      </c>
      <c r="V230" s="1" t="s">
        <v>634</v>
      </c>
      <c r="W230" s="1" t="s">
        <v>634</v>
      </c>
      <c r="X230" s="1" t="s">
        <v>634</v>
      </c>
      <c r="Y230" s="1" t="s">
        <v>634</v>
      </c>
    </row>
    <row r="231" spans="1:25">
      <c r="A231" s="1" t="s">
        <v>402</v>
      </c>
      <c r="B231" s="1" t="s">
        <v>696</v>
      </c>
      <c r="C231" s="1" t="s">
        <v>634</v>
      </c>
      <c r="D231" s="1" t="s">
        <v>634</v>
      </c>
      <c r="E231" s="1" t="s">
        <v>634</v>
      </c>
      <c r="F231" s="1" t="s">
        <v>634</v>
      </c>
      <c r="G231" s="1" t="s">
        <v>634</v>
      </c>
      <c r="H231" s="1" t="s">
        <v>634</v>
      </c>
      <c r="I231" s="1" t="s">
        <v>634</v>
      </c>
      <c r="J231" s="1" t="s">
        <v>634</v>
      </c>
      <c r="K231" s="1" t="s">
        <v>634</v>
      </c>
      <c r="L231" s="1" t="s">
        <v>634</v>
      </c>
      <c r="M231" s="1" t="s">
        <v>634</v>
      </c>
      <c r="N231" s="1" t="s">
        <v>634</v>
      </c>
      <c r="O231" s="1" t="s">
        <v>634</v>
      </c>
      <c r="P231" s="1" t="s">
        <v>634</v>
      </c>
      <c r="Q231" s="1" t="s">
        <v>634</v>
      </c>
      <c r="R231" s="1" t="s">
        <v>634</v>
      </c>
      <c r="S231" s="1" t="s">
        <v>634</v>
      </c>
      <c r="T231" s="1" t="s">
        <v>634</v>
      </c>
      <c r="U231" s="1" t="s">
        <v>634</v>
      </c>
      <c r="V231" s="1" t="s">
        <v>634</v>
      </c>
      <c r="W231" s="1" t="s">
        <v>634</v>
      </c>
      <c r="X231" s="1" t="s">
        <v>634</v>
      </c>
      <c r="Y231" s="1" t="s">
        <v>634</v>
      </c>
    </row>
    <row r="232" spans="1:25">
      <c r="A232" s="1" t="s">
        <v>403</v>
      </c>
      <c r="B232" s="1" t="s">
        <v>697</v>
      </c>
      <c r="C232" s="1">
        <v>6.3E-2</v>
      </c>
      <c r="D232" s="1">
        <v>6.3E-2</v>
      </c>
      <c r="E232" s="1">
        <v>6.3E-2</v>
      </c>
      <c r="F232" s="1" t="s">
        <v>1778</v>
      </c>
      <c r="G232" s="1">
        <v>383637.60000000003</v>
      </c>
      <c r="H232" s="1">
        <v>415607.4</v>
      </c>
      <c r="I232" s="1">
        <v>447577.19999999995</v>
      </c>
      <c r="J232" s="1">
        <v>479547</v>
      </c>
      <c r="K232" s="1">
        <v>511516.8</v>
      </c>
      <c r="L232" s="1">
        <v>543486.6</v>
      </c>
      <c r="M232" s="1" t="s">
        <v>1778</v>
      </c>
      <c r="N232" s="1">
        <v>0.90000000000000013</v>
      </c>
      <c r="O232" s="1">
        <v>0.9</v>
      </c>
      <c r="P232" s="1">
        <v>0.9</v>
      </c>
      <c r="Q232" s="1">
        <v>0.9</v>
      </c>
      <c r="R232" s="1">
        <v>0.9</v>
      </c>
      <c r="S232" s="1">
        <v>0.89999999999999991</v>
      </c>
      <c r="T232" s="1">
        <v>42626.400000000001</v>
      </c>
      <c r="U232" s="1">
        <v>0.1</v>
      </c>
      <c r="V232" s="1">
        <v>46178.6</v>
      </c>
      <c r="W232" s="1">
        <v>9.9999999999999992E-2</v>
      </c>
      <c r="X232" s="1">
        <v>60387.4</v>
      </c>
      <c r="Y232" s="1">
        <v>0.1</v>
      </c>
    </row>
    <row r="233" spans="1:25">
      <c r="A233" s="1" t="s">
        <v>69</v>
      </c>
      <c r="B233" s="1" t="s">
        <v>1218</v>
      </c>
      <c r="C233" s="1">
        <v>0.45</v>
      </c>
      <c r="D233" s="1">
        <v>0.45</v>
      </c>
      <c r="E233" s="1" t="s">
        <v>306</v>
      </c>
      <c r="F233" s="1" t="s">
        <v>1778</v>
      </c>
      <c r="G233" s="1">
        <v>3500</v>
      </c>
      <c r="H233" s="1">
        <v>3600</v>
      </c>
      <c r="I233" s="1">
        <v>7400</v>
      </c>
      <c r="J233" s="1">
        <v>11400</v>
      </c>
      <c r="K233" s="1">
        <v>15600</v>
      </c>
      <c r="L233" s="1">
        <v>20000</v>
      </c>
      <c r="M233" s="1" t="s">
        <v>1778</v>
      </c>
      <c r="N233" s="1">
        <v>0.1</v>
      </c>
      <c r="O233" s="1">
        <v>0.1</v>
      </c>
      <c r="P233" s="1">
        <v>0.2</v>
      </c>
      <c r="Q233" s="1">
        <v>0.3</v>
      </c>
      <c r="R233" s="1">
        <v>0.4</v>
      </c>
      <c r="S233" s="1">
        <v>0.5</v>
      </c>
      <c r="T233" s="1">
        <v>0</v>
      </c>
      <c r="U233" s="1">
        <v>0</v>
      </c>
      <c r="V233" s="1">
        <v>0</v>
      </c>
      <c r="W233" s="1">
        <v>0</v>
      </c>
      <c r="X233" s="1">
        <v>0</v>
      </c>
      <c r="Y233" s="1">
        <v>0</v>
      </c>
    </row>
    <row r="234" spans="1:25">
      <c r="A234" s="1" t="s">
        <v>404</v>
      </c>
      <c r="B234" s="1" t="s">
        <v>698</v>
      </c>
      <c r="C234" s="1" t="s">
        <v>634</v>
      </c>
      <c r="D234" s="1" t="s">
        <v>634</v>
      </c>
      <c r="E234" s="1" t="s">
        <v>634</v>
      </c>
      <c r="F234" s="1" t="s">
        <v>634</v>
      </c>
      <c r="G234" s="1" t="s">
        <v>634</v>
      </c>
      <c r="H234" s="1" t="s">
        <v>634</v>
      </c>
      <c r="I234" s="1" t="s">
        <v>634</v>
      </c>
      <c r="J234" s="1" t="s">
        <v>634</v>
      </c>
      <c r="K234" s="1" t="s">
        <v>634</v>
      </c>
      <c r="L234" s="1" t="s">
        <v>634</v>
      </c>
      <c r="M234" s="1" t="s">
        <v>634</v>
      </c>
      <c r="N234" s="1" t="s">
        <v>634</v>
      </c>
      <c r="O234" s="1" t="s">
        <v>634</v>
      </c>
      <c r="P234" s="1" t="s">
        <v>634</v>
      </c>
      <c r="Q234" s="1" t="s">
        <v>634</v>
      </c>
      <c r="R234" s="1" t="s">
        <v>634</v>
      </c>
      <c r="S234" s="1" t="s">
        <v>634</v>
      </c>
      <c r="T234" s="1" t="s">
        <v>634</v>
      </c>
      <c r="U234" s="1" t="s">
        <v>634</v>
      </c>
      <c r="V234" s="1" t="s">
        <v>634</v>
      </c>
      <c r="W234" s="1" t="s">
        <v>634</v>
      </c>
      <c r="X234" s="1" t="s">
        <v>634</v>
      </c>
      <c r="Y234" s="1" t="s">
        <v>634</v>
      </c>
    </row>
    <row r="235" spans="1:25">
      <c r="A235" s="1" t="s">
        <v>405</v>
      </c>
      <c r="B235" s="1" t="s">
        <v>699</v>
      </c>
      <c r="C235" s="1" t="s">
        <v>634</v>
      </c>
      <c r="D235" s="1" t="s">
        <v>634</v>
      </c>
      <c r="E235" s="1" t="s">
        <v>634</v>
      </c>
      <c r="F235" s="1" t="s">
        <v>634</v>
      </c>
      <c r="G235" s="1" t="s">
        <v>634</v>
      </c>
      <c r="H235" s="1" t="s">
        <v>634</v>
      </c>
      <c r="I235" s="1" t="s">
        <v>634</v>
      </c>
      <c r="J235" s="1" t="s">
        <v>634</v>
      </c>
      <c r="K235" s="1" t="s">
        <v>634</v>
      </c>
      <c r="L235" s="1" t="s">
        <v>634</v>
      </c>
      <c r="M235" s="1" t="s">
        <v>634</v>
      </c>
      <c r="N235" s="1" t="s">
        <v>634</v>
      </c>
      <c r="O235" s="1" t="s">
        <v>634</v>
      </c>
      <c r="P235" s="1" t="s">
        <v>634</v>
      </c>
      <c r="Q235" s="1" t="s">
        <v>634</v>
      </c>
      <c r="R235" s="1" t="s">
        <v>634</v>
      </c>
      <c r="S235" s="1" t="s">
        <v>634</v>
      </c>
      <c r="T235" s="1" t="s">
        <v>634</v>
      </c>
      <c r="U235" s="1" t="s">
        <v>634</v>
      </c>
      <c r="V235" s="1" t="s">
        <v>634</v>
      </c>
      <c r="W235" s="1" t="s">
        <v>634</v>
      </c>
      <c r="X235" s="1" t="s">
        <v>634</v>
      </c>
      <c r="Y235" s="1" t="s">
        <v>634</v>
      </c>
    </row>
    <row r="236" spans="1:25">
      <c r="A236" s="1" t="s">
        <v>406</v>
      </c>
      <c r="B236" s="1" t="s">
        <v>634</v>
      </c>
      <c r="C236" s="1" t="s">
        <v>634</v>
      </c>
      <c r="D236" s="1" t="s">
        <v>634</v>
      </c>
      <c r="E236" s="1" t="s">
        <v>634</v>
      </c>
      <c r="F236" s="1" t="s">
        <v>634</v>
      </c>
      <c r="G236" s="1" t="s">
        <v>634</v>
      </c>
      <c r="H236" s="1" t="s">
        <v>634</v>
      </c>
      <c r="I236" s="1" t="s">
        <v>634</v>
      </c>
      <c r="J236" s="1" t="s">
        <v>634</v>
      </c>
      <c r="K236" s="1" t="s">
        <v>634</v>
      </c>
      <c r="L236" s="1" t="s">
        <v>634</v>
      </c>
      <c r="M236" s="1" t="s">
        <v>634</v>
      </c>
      <c r="N236" s="1" t="s">
        <v>634</v>
      </c>
      <c r="O236" s="1" t="s">
        <v>634</v>
      </c>
      <c r="P236" s="1" t="s">
        <v>634</v>
      </c>
      <c r="Q236" s="1" t="s">
        <v>634</v>
      </c>
      <c r="R236" s="1" t="s">
        <v>634</v>
      </c>
      <c r="S236" s="1" t="s">
        <v>634</v>
      </c>
      <c r="T236" s="1" t="s">
        <v>634</v>
      </c>
      <c r="U236" s="1" t="s">
        <v>634</v>
      </c>
      <c r="V236" s="1" t="s">
        <v>634</v>
      </c>
      <c r="W236" s="1" t="s">
        <v>634</v>
      </c>
      <c r="X236" s="1" t="s">
        <v>634</v>
      </c>
      <c r="Y236" s="1" t="s">
        <v>634</v>
      </c>
    </row>
    <row r="237" spans="1:25">
      <c r="A237" s="1" t="s">
        <v>407</v>
      </c>
      <c r="B237" s="1" t="s">
        <v>700</v>
      </c>
      <c r="C237" s="1" t="s">
        <v>634</v>
      </c>
      <c r="D237" s="1" t="s">
        <v>634</v>
      </c>
      <c r="E237" s="1" t="s">
        <v>634</v>
      </c>
      <c r="F237" s="1" t="s">
        <v>634</v>
      </c>
      <c r="G237" s="1" t="s">
        <v>634</v>
      </c>
      <c r="H237" s="1" t="s">
        <v>634</v>
      </c>
      <c r="I237" s="1" t="s">
        <v>634</v>
      </c>
      <c r="J237" s="1" t="s">
        <v>634</v>
      </c>
      <c r="K237" s="1" t="s">
        <v>634</v>
      </c>
      <c r="L237" s="1" t="s">
        <v>634</v>
      </c>
      <c r="M237" s="1" t="s">
        <v>634</v>
      </c>
      <c r="N237" s="1" t="s">
        <v>634</v>
      </c>
      <c r="O237" s="1" t="s">
        <v>634</v>
      </c>
      <c r="P237" s="1" t="s">
        <v>634</v>
      </c>
      <c r="Q237" s="1" t="s">
        <v>634</v>
      </c>
      <c r="R237" s="1" t="s">
        <v>634</v>
      </c>
      <c r="S237" s="1" t="s">
        <v>634</v>
      </c>
      <c r="T237" s="1" t="s">
        <v>634</v>
      </c>
      <c r="U237" s="1" t="s">
        <v>634</v>
      </c>
      <c r="V237" s="1" t="s">
        <v>634</v>
      </c>
      <c r="W237" s="1" t="s">
        <v>634</v>
      </c>
      <c r="X237" s="1" t="s">
        <v>634</v>
      </c>
      <c r="Y237" s="1" t="s">
        <v>634</v>
      </c>
    </row>
    <row r="238" spans="1:25">
      <c r="A238" s="1" t="s">
        <v>408</v>
      </c>
      <c r="B238" s="1" t="s">
        <v>634</v>
      </c>
      <c r="C238" s="1" t="s">
        <v>634</v>
      </c>
      <c r="D238" s="1" t="s">
        <v>634</v>
      </c>
      <c r="E238" s="1" t="s">
        <v>634</v>
      </c>
      <c r="F238" s="1" t="s">
        <v>634</v>
      </c>
      <c r="G238" s="1" t="s">
        <v>634</v>
      </c>
      <c r="H238" s="1" t="s">
        <v>634</v>
      </c>
      <c r="I238" s="1" t="s">
        <v>634</v>
      </c>
      <c r="J238" s="1" t="s">
        <v>634</v>
      </c>
      <c r="K238" s="1" t="s">
        <v>634</v>
      </c>
      <c r="L238" s="1" t="s">
        <v>634</v>
      </c>
      <c r="M238" s="1" t="s">
        <v>634</v>
      </c>
      <c r="N238" s="1" t="s">
        <v>634</v>
      </c>
      <c r="O238" s="1" t="s">
        <v>634</v>
      </c>
      <c r="P238" s="1" t="s">
        <v>634</v>
      </c>
      <c r="Q238" s="1" t="s">
        <v>634</v>
      </c>
      <c r="R238" s="1" t="s">
        <v>634</v>
      </c>
      <c r="S238" s="1" t="s">
        <v>634</v>
      </c>
      <c r="T238" s="1" t="s">
        <v>634</v>
      </c>
      <c r="U238" s="1" t="s">
        <v>634</v>
      </c>
      <c r="V238" s="1" t="s">
        <v>634</v>
      </c>
      <c r="W238" s="1" t="s">
        <v>634</v>
      </c>
      <c r="X238" s="1" t="s">
        <v>634</v>
      </c>
      <c r="Y238" s="1" t="s">
        <v>634</v>
      </c>
    </row>
    <row r="239" spans="1:25">
      <c r="A239" s="1" t="s">
        <v>409</v>
      </c>
      <c r="B239" s="1" t="s">
        <v>1783</v>
      </c>
      <c r="C239" s="1">
        <v>0.45</v>
      </c>
      <c r="D239" s="1" t="s">
        <v>306</v>
      </c>
      <c r="E239" s="1" t="s">
        <v>306</v>
      </c>
      <c r="F239" s="1" t="s">
        <v>1778</v>
      </c>
      <c r="G239" s="1">
        <v>0</v>
      </c>
      <c r="H239" s="1">
        <v>2</v>
      </c>
      <c r="I239" s="1">
        <v>5</v>
      </c>
      <c r="J239" s="1">
        <v>8</v>
      </c>
      <c r="K239" s="1">
        <v>10</v>
      </c>
      <c r="L239" s="1">
        <v>12</v>
      </c>
      <c r="M239" s="1" t="s">
        <v>1778</v>
      </c>
      <c r="N239" s="1">
        <v>0</v>
      </c>
      <c r="O239" s="1">
        <v>9.5238095238095238E-4</v>
      </c>
      <c r="P239" s="1">
        <v>2.2727272727272726E-3</v>
      </c>
      <c r="Q239" s="1">
        <v>3.4782608695652175E-3</v>
      </c>
      <c r="R239" s="1">
        <v>4.1666666666666666E-3</v>
      </c>
      <c r="S239" s="1">
        <v>4.7999999999999996E-3</v>
      </c>
      <c r="T239" s="1">
        <v>0</v>
      </c>
      <c r="U239" s="1">
        <v>0</v>
      </c>
      <c r="V239" s="1">
        <v>0</v>
      </c>
      <c r="W239" s="1">
        <v>0</v>
      </c>
      <c r="X239" s="1">
        <v>0</v>
      </c>
      <c r="Y239" s="1">
        <v>0</v>
      </c>
    </row>
    <row r="240" spans="1:25">
      <c r="A240" s="1" t="s">
        <v>410</v>
      </c>
      <c r="B240" s="1" t="s">
        <v>701</v>
      </c>
      <c r="C240" s="1" t="s">
        <v>634</v>
      </c>
      <c r="D240" s="1" t="s">
        <v>634</v>
      </c>
      <c r="E240" s="1" t="s">
        <v>634</v>
      </c>
      <c r="F240" s="1" t="s">
        <v>634</v>
      </c>
      <c r="G240" s="1" t="s">
        <v>634</v>
      </c>
      <c r="H240" s="1" t="s">
        <v>634</v>
      </c>
      <c r="I240" s="1" t="s">
        <v>634</v>
      </c>
      <c r="J240" s="1" t="s">
        <v>634</v>
      </c>
      <c r="K240" s="1" t="s">
        <v>634</v>
      </c>
      <c r="L240" s="1" t="s">
        <v>634</v>
      </c>
      <c r="M240" s="1" t="s">
        <v>634</v>
      </c>
      <c r="N240" s="1" t="s">
        <v>634</v>
      </c>
      <c r="O240" s="1" t="s">
        <v>634</v>
      </c>
      <c r="P240" s="1" t="s">
        <v>634</v>
      </c>
      <c r="Q240" s="1" t="s">
        <v>634</v>
      </c>
      <c r="R240" s="1" t="s">
        <v>634</v>
      </c>
      <c r="S240" s="1" t="s">
        <v>634</v>
      </c>
      <c r="T240" s="1" t="s">
        <v>634</v>
      </c>
      <c r="U240" s="1" t="s">
        <v>634</v>
      </c>
      <c r="V240" s="1" t="s">
        <v>634</v>
      </c>
      <c r="W240" s="1" t="s">
        <v>634</v>
      </c>
      <c r="X240" s="1" t="s">
        <v>634</v>
      </c>
      <c r="Y240" s="1" t="s">
        <v>634</v>
      </c>
    </row>
    <row r="241" spans="1:25">
      <c r="A241" s="1" t="s">
        <v>411</v>
      </c>
      <c r="B241" s="1" t="s">
        <v>1528</v>
      </c>
      <c r="C241" s="1">
        <v>0.02</v>
      </c>
      <c r="D241" s="1">
        <v>0.02</v>
      </c>
      <c r="E241" s="1">
        <v>0.01</v>
      </c>
      <c r="F241" s="1" t="s">
        <v>1778</v>
      </c>
      <c r="G241" s="1">
        <v>130</v>
      </c>
      <c r="H241" s="1">
        <v>150</v>
      </c>
      <c r="I241" s="1">
        <v>150</v>
      </c>
      <c r="J241" s="1">
        <v>150</v>
      </c>
      <c r="K241" s="1">
        <v>150</v>
      </c>
      <c r="L241" s="1">
        <v>150</v>
      </c>
      <c r="M241" s="1" t="s">
        <v>1778</v>
      </c>
      <c r="N241" s="1">
        <v>1</v>
      </c>
      <c r="O241" s="1">
        <v>1</v>
      </c>
      <c r="P241" s="1">
        <v>1</v>
      </c>
      <c r="Q241" s="1">
        <v>1</v>
      </c>
      <c r="R241" s="1">
        <v>1</v>
      </c>
      <c r="S241" s="1">
        <v>1</v>
      </c>
      <c r="T241" s="1">
        <v>0</v>
      </c>
      <c r="U241" s="1">
        <v>0</v>
      </c>
      <c r="V241" s="1">
        <v>0</v>
      </c>
      <c r="W241" s="1">
        <v>0</v>
      </c>
      <c r="X241" s="1">
        <v>0</v>
      </c>
      <c r="Y241" s="1">
        <v>0</v>
      </c>
    </row>
    <row r="242" spans="1:25">
      <c r="A242" s="1" t="s">
        <v>412</v>
      </c>
      <c r="B242" s="1" t="s">
        <v>702</v>
      </c>
      <c r="C242" s="1" t="s">
        <v>634</v>
      </c>
      <c r="D242" s="1" t="s">
        <v>634</v>
      </c>
      <c r="E242" s="1" t="s">
        <v>634</v>
      </c>
      <c r="F242" s="1" t="s">
        <v>634</v>
      </c>
      <c r="G242" s="1" t="s">
        <v>634</v>
      </c>
      <c r="H242" s="1" t="s">
        <v>634</v>
      </c>
      <c r="I242" s="1" t="s">
        <v>634</v>
      </c>
      <c r="J242" s="1" t="s">
        <v>634</v>
      </c>
      <c r="K242" s="1" t="s">
        <v>634</v>
      </c>
      <c r="L242" s="1" t="s">
        <v>634</v>
      </c>
      <c r="M242" s="1" t="s">
        <v>634</v>
      </c>
      <c r="N242" s="1" t="s">
        <v>634</v>
      </c>
      <c r="O242" s="1" t="s">
        <v>634</v>
      </c>
      <c r="P242" s="1" t="s">
        <v>634</v>
      </c>
      <c r="Q242" s="1" t="s">
        <v>634</v>
      </c>
      <c r="R242" s="1" t="s">
        <v>634</v>
      </c>
      <c r="S242" s="1" t="s">
        <v>634</v>
      </c>
      <c r="T242" s="1" t="s">
        <v>634</v>
      </c>
      <c r="U242" s="1" t="s">
        <v>634</v>
      </c>
      <c r="V242" s="1" t="s">
        <v>634</v>
      </c>
      <c r="W242" s="1" t="s">
        <v>634</v>
      </c>
      <c r="X242" s="1" t="s">
        <v>634</v>
      </c>
      <c r="Y242" s="1" t="s">
        <v>634</v>
      </c>
    </row>
    <row r="243" spans="1:25">
      <c r="A243" s="1" t="s">
        <v>413</v>
      </c>
      <c r="B243" s="1" t="s">
        <v>703</v>
      </c>
      <c r="C243" s="1" t="s">
        <v>634</v>
      </c>
      <c r="D243" s="1" t="s">
        <v>634</v>
      </c>
      <c r="E243" s="1" t="s">
        <v>634</v>
      </c>
      <c r="F243" s="1" t="s">
        <v>634</v>
      </c>
      <c r="G243" s="1" t="s">
        <v>634</v>
      </c>
      <c r="H243" s="1" t="s">
        <v>634</v>
      </c>
      <c r="I243" s="1" t="s">
        <v>634</v>
      </c>
      <c r="J243" s="1" t="s">
        <v>634</v>
      </c>
      <c r="K243" s="1" t="s">
        <v>634</v>
      </c>
      <c r="L243" s="1" t="s">
        <v>634</v>
      </c>
      <c r="M243" s="1" t="s">
        <v>634</v>
      </c>
      <c r="N243" s="1" t="s">
        <v>634</v>
      </c>
      <c r="O243" s="1" t="s">
        <v>634</v>
      </c>
      <c r="P243" s="1" t="s">
        <v>634</v>
      </c>
      <c r="Q243" s="1" t="s">
        <v>634</v>
      </c>
      <c r="R243" s="1" t="s">
        <v>634</v>
      </c>
      <c r="S243" s="1" t="s">
        <v>634</v>
      </c>
      <c r="T243" s="1" t="s">
        <v>634</v>
      </c>
      <c r="U243" s="1" t="s">
        <v>634</v>
      </c>
      <c r="V243" s="1" t="s">
        <v>634</v>
      </c>
      <c r="W243" s="1" t="s">
        <v>634</v>
      </c>
      <c r="X243" s="1" t="s">
        <v>634</v>
      </c>
      <c r="Y243" s="1" t="s">
        <v>634</v>
      </c>
    </row>
    <row r="244" spans="1:25">
      <c r="A244" s="1" t="s">
        <v>414</v>
      </c>
      <c r="B244" s="1" t="s">
        <v>704</v>
      </c>
      <c r="C244" s="1" t="s">
        <v>634</v>
      </c>
      <c r="D244" s="1" t="s">
        <v>634</v>
      </c>
      <c r="E244" s="1" t="s">
        <v>634</v>
      </c>
      <c r="F244" s="1" t="s">
        <v>634</v>
      </c>
      <c r="G244" s="1" t="s">
        <v>634</v>
      </c>
      <c r="H244" s="1" t="s">
        <v>634</v>
      </c>
      <c r="I244" s="1" t="s">
        <v>634</v>
      </c>
      <c r="J244" s="1" t="s">
        <v>634</v>
      </c>
      <c r="K244" s="1" t="s">
        <v>634</v>
      </c>
      <c r="L244" s="1" t="s">
        <v>634</v>
      </c>
      <c r="M244" s="1" t="s">
        <v>634</v>
      </c>
      <c r="N244" s="1" t="s">
        <v>634</v>
      </c>
      <c r="O244" s="1" t="s">
        <v>634</v>
      </c>
      <c r="P244" s="1" t="s">
        <v>634</v>
      </c>
      <c r="Q244" s="1" t="s">
        <v>634</v>
      </c>
      <c r="R244" s="1" t="s">
        <v>634</v>
      </c>
      <c r="S244" s="1" t="s">
        <v>634</v>
      </c>
      <c r="T244" s="1" t="s">
        <v>634</v>
      </c>
      <c r="U244" s="1" t="s">
        <v>634</v>
      </c>
      <c r="V244" s="1" t="s">
        <v>634</v>
      </c>
      <c r="W244" s="1" t="s">
        <v>634</v>
      </c>
      <c r="X244" s="1" t="s">
        <v>634</v>
      </c>
      <c r="Y244" s="1" t="s">
        <v>634</v>
      </c>
    </row>
    <row r="245" spans="1:25">
      <c r="A245" s="1" t="s">
        <v>94</v>
      </c>
      <c r="B245" s="1" t="s">
        <v>634</v>
      </c>
      <c r="C245" s="1" t="s">
        <v>634</v>
      </c>
      <c r="D245" s="1" t="s">
        <v>634</v>
      </c>
      <c r="E245" s="1" t="s">
        <v>634</v>
      </c>
      <c r="F245" s="1" t="s">
        <v>634</v>
      </c>
      <c r="G245" s="1" t="s">
        <v>634</v>
      </c>
      <c r="H245" s="1" t="s">
        <v>634</v>
      </c>
      <c r="I245" s="1" t="s">
        <v>634</v>
      </c>
      <c r="J245" s="1" t="s">
        <v>634</v>
      </c>
      <c r="K245" s="1" t="s">
        <v>634</v>
      </c>
      <c r="L245" s="1" t="s">
        <v>634</v>
      </c>
      <c r="M245" s="1" t="s">
        <v>634</v>
      </c>
      <c r="N245" s="1" t="s">
        <v>634</v>
      </c>
      <c r="O245" s="1" t="s">
        <v>634</v>
      </c>
      <c r="P245" s="1" t="s">
        <v>634</v>
      </c>
      <c r="Q245" s="1" t="s">
        <v>634</v>
      </c>
      <c r="R245" s="1" t="s">
        <v>634</v>
      </c>
      <c r="S245" s="1" t="s">
        <v>634</v>
      </c>
      <c r="T245" s="1" t="s">
        <v>634</v>
      </c>
      <c r="U245" s="1" t="s">
        <v>634</v>
      </c>
      <c r="V245" s="1" t="s">
        <v>634</v>
      </c>
      <c r="W245" s="1" t="s">
        <v>634</v>
      </c>
      <c r="X245" s="1" t="s">
        <v>634</v>
      </c>
      <c r="Y245" s="1" t="s">
        <v>634</v>
      </c>
    </row>
    <row r="246" spans="1:25">
      <c r="A246" s="1" t="s">
        <v>415</v>
      </c>
      <c r="B246" s="1" t="s">
        <v>705</v>
      </c>
      <c r="C246" s="1" t="s">
        <v>634</v>
      </c>
      <c r="D246" s="1" t="s">
        <v>634</v>
      </c>
      <c r="E246" s="1" t="s">
        <v>634</v>
      </c>
      <c r="F246" s="1" t="s">
        <v>634</v>
      </c>
      <c r="G246" s="1" t="s">
        <v>634</v>
      </c>
      <c r="H246" s="1" t="s">
        <v>634</v>
      </c>
      <c r="I246" s="1" t="s">
        <v>634</v>
      </c>
      <c r="J246" s="1" t="s">
        <v>634</v>
      </c>
      <c r="K246" s="1" t="s">
        <v>634</v>
      </c>
      <c r="L246" s="1" t="s">
        <v>634</v>
      </c>
      <c r="M246" s="1" t="s">
        <v>634</v>
      </c>
      <c r="N246" s="1" t="s">
        <v>634</v>
      </c>
      <c r="O246" s="1" t="s">
        <v>634</v>
      </c>
      <c r="P246" s="1" t="s">
        <v>634</v>
      </c>
      <c r="Q246" s="1" t="s">
        <v>634</v>
      </c>
      <c r="R246" s="1" t="s">
        <v>634</v>
      </c>
      <c r="S246" s="1" t="s">
        <v>634</v>
      </c>
      <c r="T246" s="1" t="s">
        <v>634</v>
      </c>
      <c r="U246" s="1" t="s">
        <v>634</v>
      </c>
      <c r="V246" s="1" t="s">
        <v>634</v>
      </c>
      <c r="W246" s="1" t="s">
        <v>634</v>
      </c>
      <c r="X246" s="1" t="s">
        <v>634</v>
      </c>
      <c r="Y246" s="1" t="s">
        <v>634</v>
      </c>
    </row>
    <row r="247" spans="1:25">
      <c r="A247" s="1" t="s">
        <v>416</v>
      </c>
      <c r="B247" s="1" t="s">
        <v>2037</v>
      </c>
      <c r="C247" s="1" t="s">
        <v>634</v>
      </c>
      <c r="D247" s="1" t="s">
        <v>634</v>
      </c>
      <c r="E247" s="1" t="s">
        <v>634</v>
      </c>
      <c r="F247" s="1" t="s">
        <v>634</v>
      </c>
      <c r="G247" s="1" t="s">
        <v>634</v>
      </c>
      <c r="H247" s="1" t="s">
        <v>634</v>
      </c>
      <c r="I247" s="1" t="s">
        <v>634</v>
      </c>
      <c r="J247" s="1" t="s">
        <v>634</v>
      </c>
      <c r="K247" s="1" t="s">
        <v>634</v>
      </c>
      <c r="L247" s="1" t="s">
        <v>634</v>
      </c>
      <c r="M247" s="1" t="s">
        <v>634</v>
      </c>
      <c r="N247" s="1" t="s">
        <v>634</v>
      </c>
      <c r="O247" s="1" t="s">
        <v>634</v>
      </c>
      <c r="P247" s="1" t="s">
        <v>634</v>
      </c>
      <c r="Q247" s="1" t="s">
        <v>634</v>
      </c>
      <c r="R247" s="1" t="s">
        <v>634</v>
      </c>
      <c r="S247" s="1" t="s">
        <v>634</v>
      </c>
      <c r="T247" s="1" t="s">
        <v>634</v>
      </c>
      <c r="U247" s="1" t="s">
        <v>634</v>
      </c>
      <c r="V247" s="1" t="s">
        <v>634</v>
      </c>
      <c r="W247" s="1" t="s">
        <v>634</v>
      </c>
      <c r="X247" s="1" t="s">
        <v>634</v>
      </c>
      <c r="Y247" s="1" t="s">
        <v>634</v>
      </c>
    </row>
    <row r="248" spans="1:25">
      <c r="A248" s="1" t="s">
        <v>417</v>
      </c>
      <c r="B248" s="1" t="s">
        <v>706</v>
      </c>
      <c r="C248" s="1" t="s">
        <v>634</v>
      </c>
      <c r="D248" s="1" t="s">
        <v>634</v>
      </c>
      <c r="E248" s="1" t="s">
        <v>634</v>
      </c>
      <c r="F248" s="1" t="s">
        <v>634</v>
      </c>
      <c r="G248" s="1" t="s">
        <v>634</v>
      </c>
      <c r="H248" s="1" t="s">
        <v>634</v>
      </c>
      <c r="I248" s="1" t="s">
        <v>634</v>
      </c>
      <c r="J248" s="1" t="s">
        <v>634</v>
      </c>
      <c r="K248" s="1" t="s">
        <v>634</v>
      </c>
      <c r="L248" s="1" t="s">
        <v>634</v>
      </c>
      <c r="M248" s="1" t="s">
        <v>634</v>
      </c>
      <c r="N248" s="1" t="s">
        <v>634</v>
      </c>
      <c r="O248" s="1" t="s">
        <v>634</v>
      </c>
      <c r="P248" s="1" t="s">
        <v>634</v>
      </c>
      <c r="Q248" s="1" t="s">
        <v>634</v>
      </c>
      <c r="R248" s="1" t="s">
        <v>634</v>
      </c>
      <c r="S248" s="1" t="s">
        <v>634</v>
      </c>
      <c r="T248" s="1" t="s">
        <v>634</v>
      </c>
      <c r="U248" s="1" t="s">
        <v>634</v>
      </c>
      <c r="V248" s="1" t="s">
        <v>634</v>
      </c>
      <c r="W248" s="1" t="s">
        <v>634</v>
      </c>
      <c r="X248" s="1" t="s">
        <v>634</v>
      </c>
      <c r="Y248" s="1" t="s">
        <v>634</v>
      </c>
    </row>
    <row r="249" spans="1:25">
      <c r="A249" s="1" t="s">
        <v>418</v>
      </c>
      <c r="B249" s="1" t="s">
        <v>707</v>
      </c>
      <c r="C249" s="1" t="s">
        <v>634</v>
      </c>
      <c r="D249" s="1" t="s">
        <v>634</v>
      </c>
      <c r="E249" s="1" t="s">
        <v>634</v>
      </c>
      <c r="F249" s="1" t="s">
        <v>634</v>
      </c>
      <c r="G249" s="1" t="s">
        <v>634</v>
      </c>
      <c r="H249" s="1" t="s">
        <v>634</v>
      </c>
      <c r="I249" s="1" t="s">
        <v>634</v>
      </c>
      <c r="J249" s="1" t="s">
        <v>634</v>
      </c>
      <c r="K249" s="1" t="s">
        <v>634</v>
      </c>
      <c r="L249" s="1" t="s">
        <v>634</v>
      </c>
      <c r="M249" s="1" t="s">
        <v>634</v>
      </c>
      <c r="N249" s="1" t="s">
        <v>634</v>
      </c>
      <c r="O249" s="1" t="s">
        <v>634</v>
      </c>
      <c r="P249" s="1" t="s">
        <v>634</v>
      </c>
      <c r="Q249" s="1" t="s">
        <v>634</v>
      </c>
      <c r="R249" s="1" t="s">
        <v>634</v>
      </c>
      <c r="S249" s="1" t="s">
        <v>634</v>
      </c>
      <c r="T249" s="1" t="s">
        <v>634</v>
      </c>
      <c r="U249" s="1" t="s">
        <v>634</v>
      </c>
      <c r="V249" s="1" t="s">
        <v>634</v>
      </c>
      <c r="W249" s="1" t="s">
        <v>634</v>
      </c>
      <c r="X249" s="1" t="s">
        <v>634</v>
      </c>
      <c r="Y249" s="1" t="s">
        <v>634</v>
      </c>
    </row>
    <row r="250" spans="1:25">
      <c r="A250" s="1" t="s">
        <v>419</v>
      </c>
      <c r="B250" s="1" t="s">
        <v>634</v>
      </c>
      <c r="C250" s="1" t="s">
        <v>634</v>
      </c>
      <c r="D250" s="1" t="s">
        <v>634</v>
      </c>
      <c r="E250" s="1" t="s">
        <v>634</v>
      </c>
      <c r="F250" s="1" t="s">
        <v>634</v>
      </c>
      <c r="G250" s="1" t="s">
        <v>634</v>
      </c>
      <c r="H250" s="1" t="s">
        <v>634</v>
      </c>
      <c r="I250" s="1" t="s">
        <v>634</v>
      </c>
      <c r="J250" s="1" t="s">
        <v>634</v>
      </c>
      <c r="K250" s="1" t="s">
        <v>634</v>
      </c>
      <c r="L250" s="1" t="s">
        <v>634</v>
      </c>
      <c r="M250" s="1" t="s">
        <v>634</v>
      </c>
      <c r="N250" s="1" t="s">
        <v>634</v>
      </c>
      <c r="O250" s="1" t="s">
        <v>634</v>
      </c>
      <c r="P250" s="1" t="s">
        <v>634</v>
      </c>
      <c r="Q250" s="1" t="s">
        <v>634</v>
      </c>
      <c r="R250" s="1" t="s">
        <v>634</v>
      </c>
      <c r="S250" s="1" t="s">
        <v>634</v>
      </c>
      <c r="T250" s="1" t="s">
        <v>634</v>
      </c>
      <c r="U250" s="1" t="s">
        <v>634</v>
      </c>
      <c r="V250" s="1" t="s">
        <v>634</v>
      </c>
      <c r="W250" s="1" t="s">
        <v>634</v>
      </c>
      <c r="X250" s="1" t="s">
        <v>634</v>
      </c>
      <c r="Y250" s="1" t="s">
        <v>634</v>
      </c>
    </row>
    <row r="251" spans="1:25">
      <c r="A251" s="1" t="s">
        <v>420</v>
      </c>
      <c r="B251" s="1" t="s">
        <v>708</v>
      </c>
      <c r="C251" s="1" t="s">
        <v>634</v>
      </c>
      <c r="D251" s="1" t="s">
        <v>634</v>
      </c>
      <c r="E251" s="1" t="s">
        <v>634</v>
      </c>
      <c r="F251" s="1" t="s">
        <v>634</v>
      </c>
      <c r="G251" s="1" t="s">
        <v>634</v>
      </c>
      <c r="H251" s="1" t="s">
        <v>634</v>
      </c>
      <c r="I251" s="1" t="s">
        <v>634</v>
      </c>
      <c r="J251" s="1" t="s">
        <v>634</v>
      </c>
      <c r="K251" s="1" t="s">
        <v>634</v>
      </c>
      <c r="L251" s="1" t="s">
        <v>634</v>
      </c>
      <c r="M251" s="1" t="s">
        <v>634</v>
      </c>
      <c r="N251" s="1" t="s">
        <v>634</v>
      </c>
      <c r="O251" s="1" t="s">
        <v>634</v>
      </c>
      <c r="P251" s="1" t="s">
        <v>634</v>
      </c>
      <c r="Q251" s="1" t="s">
        <v>634</v>
      </c>
      <c r="R251" s="1" t="s">
        <v>634</v>
      </c>
      <c r="S251" s="1" t="s">
        <v>634</v>
      </c>
      <c r="T251" s="1" t="s">
        <v>634</v>
      </c>
      <c r="U251" s="1" t="s">
        <v>634</v>
      </c>
      <c r="V251" s="1" t="s">
        <v>634</v>
      </c>
      <c r="W251" s="1" t="s">
        <v>634</v>
      </c>
      <c r="X251" s="1" t="s">
        <v>634</v>
      </c>
      <c r="Y251" s="1" t="s">
        <v>634</v>
      </c>
    </row>
    <row r="252" spans="1:25">
      <c r="A252" s="1" t="s">
        <v>421</v>
      </c>
      <c r="B252" s="1" t="s">
        <v>634</v>
      </c>
      <c r="C252" s="1" t="s">
        <v>634</v>
      </c>
      <c r="D252" s="1" t="s">
        <v>634</v>
      </c>
      <c r="E252" s="1" t="s">
        <v>634</v>
      </c>
      <c r="F252" s="1" t="s">
        <v>634</v>
      </c>
      <c r="G252" s="1" t="s">
        <v>634</v>
      </c>
      <c r="H252" s="1" t="s">
        <v>634</v>
      </c>
      <c r="I252" s="1" t="s">
        <v>634</v>
      </c>
      <c r="J252" s="1" t="s">
        <v>634</v>
      </c>
      <c r="K252" s="1" t="s">
        <v>634</v>
      </c>
      <c r="L252" s="1" t="s">
        <v>634</v>
      </c>
      <c r="M252" s="1" t="s">
        <v>634</v>
      </c>
      <c r="N252" s="1" t="s">
        <v>634</v>
      </c>
      <c r="O252" s="1" t="s">
        <v>634</v>
      </c>
      <c r="P252" s="1" t="s">
        <v>634</v>
      </c>
      <c r="Q252" s="1" t="s">
        <v>634</v>
      </c>
      <c r="R252" s="1" t="s">
        <v>634</v>
      </c>
      <c r="S252" s="1" t="s">
        <v>634</v>
      </c>
      <c r="T252" s="1" t="s">
        <v>634</v>
      </c>
      <c r="U252" s="1" t="s">
        <v>634</v>
      </c>
      <c r="V252" s="1" t="s">
        <v>634</v>
      </c>
      <c r="W252" s="1" t="s">
        <v>634</v>
      </c>
      <c r="X252" s="1" t="s">
        <v>634</v>
      </c>
      <c r="Y252" s="1" t="s">
        <v>634</v>
      </c>
    </row>
    <row r="253" spans="1:25">
      <c r="A253" s="1" t="s">
        <v>422</v>
      </c>
      <c r="B253" s="1" t="s">
        <v>709</v>
      </c>
      <c r="C253" s="1">
        <v>0.442</v>
      </c>
      <c r="D253" s="1" t="s">
        <v>306</v>
      </c>
      <c r="E253" s="1" t="s">
        <v>306</v>
      </c>
      <c r="F253" s="1" t="s">
        <v>1778</v>
      </c>
      <c r="G253" s="1">
        <v>190</v>
      </c>
      <c r="H253" s="1">
        <v>190</v>
      </c>
      <c r="I253" s="1">
        <v>190</v>
      </c>
      <c r="J253" s="1">
        <v>190</v>
      </c>
      <c r="K253" s="1">
        <v>190</v>
      </c>
      <c r="L253" s="1">
        <v>190</v>
      </c>
      <c r="M253" s="1" t="s">
        <v>1778</v>
      </c>
      <c r="N253" s="1">
        <v>0.5</v>
      </c>
      <c r="O253" s="1">
        <v>0.5</v>
      </c>
      <c r="P253" s="1">
        <v>0.5</v>
      </c>
      <c r="Q253" s="1">
        <v>0.5</v>
      </c>
      <c r="R253" s="1">
        <v>0.5</v>
      </c>
      <c r="S253" s="1">
        <v>0.5</v>
      </c>
      <c r="T253" s="1">
        <v>0</v>
      </c>
      <c r="U253" s="1">
        <v>0</v>
      </c>
      <c r="V253" s="1">
        <v>0</v>
      </c>
      <c r="W253" s="1">
        <v>0</v>
      </c>
      <c r="X253" s="1">
        <v>0</v>
      </c>
      <c r="Y253" s="1">
        <v>0</v>
      </c>
    </row>
    <row r="254" spans="1:25">
      <c r="A254" s="1" t="s">
        <v>205</v>
      </c>
      <c r="B254" s="1" t="s">
        <v>295</v>
      </c>
      <c r="C254" s="1" t="s">
        <v>634</v>
      </c>
      <c r="D254" s="1" t="s">
        <v>634</v>
      </c>
      <c r="E254" s="1" t="s">
        <v>634</v>
      </c>
      <c r="F254" s="1" t="s">
        <v>634</v>
      </c>
      <c r="G254" s="1" t="s">
        <v>634</v>
      </c>
      <c r="H254" s="1" t="s">
        <v>634</v>
      </c>
      <c r="I254" s="1" t="s">
        <v>634</v>
      </c>
      <c r="J254" s="1" t="s">
        <v>634</v>
      </c>
      <c r="K254" s="1" t="s">
        <v>634</v>
      </c>
      <c r="L254" s="1" t="s">
        <v>634</v>
      </c>
      <c r="M254" s="1" t="s">
        <v>634</v>
      </c>
      <c r="N254" s="1" t="s">
        <v>634</v>
      </c>
      <c r="O254" s="1" t="s">
        <v>634</v>
      </c>
      <c r="P254" s="1" t="s">
        <v>634</v>
      </c>
      <c r="Q254" s="1" t="s">
        <v>634</v>
      </c>
      <c r="R254" s="1" t="s">
        <v>634</v>
      </c>
      <c r="S254" s="1" t="s">
        <v>634</v>
      </c>
      <c r="T254" s="1" t="s">
        <v>634</v>
      </c>
      <c r="U254" s="1" t="s">
        <v>634</v>
      </c>
      <c r="V254" s="1" t="s">
        <v>634</v>
      </c>
      <c r="W254" s="1" t="s">
        <v>634</v>
      </c>
      <c r="X254" s="1" t="s">
        <v>634</v>
      </c>
      <c r="Y254" s="1" t="s">
        <v>634</v>
      </c>
    </row>
    <row r="255" spans="1:25">
      <c r="A255" s="1" t="s">
        <v>423</v>
      </c>
      <c r="B255" s="1" t="s">
        <v>710</v>
      </c>
      <c r="C255" s="1" t="s">
        <v>634</v>
      </c>
      <c r="D255" s="1" t="s">
        <v>634</v>
      </c>
      <c r="E255" s="1" t="s">
        <v>634</v>
      </c>
      <c r="F255" s="1" t="s">
        <v>634</v>
      </c>
      <c r="G255" s="1" t="s">
        <v>634</v>
      </c>
      <c r="H255" s="1" t="s">
        <v>634</v>
      </c>
      <c r="I255" s="1" t="s">
        <v>634</v>
      </c>
      <c r="J255" s="1" t="s">
        <v>634</v>
      </c>
      <c r="K255" s="1" t="s">
        <v>634</v>
      </c>
      <c r="L255" s="1" t="s">
        <v>634</v>
      </c>
      <c r="M255" s="1" t="s">
        <v>634</v>
      </c>
      <c r="N255" s="1" t="s">
        <v>634</v>
      </c>
      <c r="O255" s="1" t="s">
        <v>634</v>
      </c>
      <c r="P255" s="1" t="s">
        <v>634</v>
      </c>
      <c r="Q255" s="1" t="s">
        <v>634</v>
      </c>
      <c r="R255" s="1" t="s">
        <v>634</v>
      </c>
      <c r="S255" s="1" t="s">
        <v>634</v>
      </c>
      <c r="T255" s="1" t="s">
        <v>634</v>
      </c>
      <c r="U255" s="1" t="s">
        <v>634</v>
      </c>
      <c r="V255" s="1" t="s">
        <v>634</v>
      </c>
      <c r="W255" s="1" t="s">
        <v>634</v>
      </c>
      <c r="X255" s="1" t="s">
        <v>634</v>
      </c>
      <c r="Y255" s="1" t="s">
        <v>634</v>
      </c>
    </row>
    <row r="256" spans="1:25">
      <c r="A256" s="1" t="s">
        <v>78</v>
      </c>
      <c r="B256" s="1" t="s">
        <v>1385</v>
      </c>
      <c r="C256" s="1">
        <v>0.42299999999999999</v>
      </c>
      <c r="D256" s="1">
        <v>0.42299999999999999</v>
      </c>
      <c r="E256" s="1">
        <v>0.4</v>
      </c>
      <c r="F256" s="1" t="s">
        <v>1778</v>
      </c>
      <c r="G256" s="1">
        <v>0</v>
      </c>
      <c r="H256" s="1">
        <v>1813.6125000000002</v>
      </c>
      <c r="I256" s="1">
        <v>3808.5862500000003</v>
      </c>
      <c r="J256" s="1">
        <v>5998.523343750001</v>
      </c>
      <c r="K256" s="1">
        <v>8397.9326812500021</v>
      </c>
      <c r="L256" s="1">
        <v>11022.5</v>
      </c>
      <c r="M256" s="1" t="s">
        <v>1778</v>
      </c>
      <c r="N256" s="1">
        <v>0</v>
      </c>
      <c r="O256" s="1">
        <v>0.1</v>
      </c>
      <c r="P256" s="1">
        <v>0.2</v>
      </c>
      <c r="Q256" s="1">
        <v>0.3</v>
      </c>
      <c r="R256" s="1">
        <v>0.4</v>
      </c>
      <c r="S256" s="1">
        <v>0.50000967838463384</v>
      </c>
      <c r="T256" s="1">
        <v>0</v>
      </c>
      <c r="U256" s="1">
        <v>0</v>
      </c>
      <c r="V256" s="1">
        <v>0</v>
      </c>
      <c r="W256" s="1">
        <v>0</v>
      </c>
      <c r="X256" s="1">
        <v>0</v>
      </c>
      <c r="Y256" s="1">
        <v>0</v>
      </c>
    </row>
    <row r="257" spans="1:25">
      <c r="A257" s="1" t="s">
        <v>424</v>
      </c>
      <c r="B257" s="1" t="s">
        <v>711</v>
      </c>
      <c r="C257" s="1" t="s">
        <v>634</v>
      </c>
      <c r="D257" s="1" t="s">
        <v>634</v>
      </c>
      <c r="E257" s="1" t="s">
        <v>634</v>
      </c>
      <c r="F257" s="1" t="s">
        <v>634</v>
      </c>
      <c r="G257" s="1" t="s">
        <v>634</v>
      </c>
      <c r="H257" s="1" t="s">
        <v>634</v>
      </c>
      <c r="I257" s="1" t="s">
        <v>634</v>
      </c>
      <c r="J257" s="1" t="s">
        <v>634</v>
      </c>
      <c r="K257" s="1" t="s">
        <v>634</v>
      </c>
      <c r="L257" s="1" t="s">
        <v>634</v>
      </c>
      <c r="M257" s="1" t="s">
        <v>634</v>
      </c>
      <c r="N257" s="1" t="s">
        <v>634</v>
      </c>
      <c r="O257" s="1" t="s">
        <v>634</v>
      </c>
      <c r="P257" s="1" t="s">
        <v>634</v>
      </c>
      <c r="Q257" s="1" t="s">
        <v>634</v>
      </c>
      <c r="R257" s="1" t="s">
        <v>634</v>
      </c>
      <c r="S257" s="1" t="s">
        <v>634</v>
      </c>
      <c r="T257" s="1" t="s">
        <v>634</v>
      </c>
      <c r="U257" s="1" t="s">
        <v>634</v>
      </c>
      <c r="V257" s="1" t="s">
        <v>634</v>
      </c>
      <c r="W257" s="1" t="s">
        <v>634</v>
      </c>
      <c r="X257" s="1" t="s">
        <v>634</v>
      </c>
      <c r="Y257" s="1" t="s">
        <v>634</v>
      </c>
    </row>
    <row r="258" spans="1:25">
      <c r="A258" s="1" t="s">
        <v>425</v>
      </c>
      <c r="B258" s="1" t="s">
        <v>634</v>
      </c>
      <c r="C258" s="1" t="s">
        <v>634</v>
      </c>
      <c r="D258" s="1" t="s">
        <v>634</v>
      </c>
      <c r="E258" s="1" t="s">
        <v>634</v>
      </c>
      <c r="F258" s="1" t="s">
        <v>634</v>
      </c>
      <c r="G258" s="1" t="s">
        <v>634</v>
      </c>
      <c r="H258" s="1" t="s">
        <v>634</v>
      </c>
      <c r="I258" s="1" t="s">
        <v>634</v>
      </c>
      <c r="J258" s="1" t="s">
        <v>634</v>
      </c>
      <c r="K258" s="1" t="s">
        <v>634</v>
      </c>
      <c r="L258" s="1" t="s">
        <v>634</v>
      </c>
      <c r="M258" s="1" t="s">
        <v>634</v>
      </c>
      <c r="N258" s="1" t="s">
        <v>634</v>
      </c>
      <c r="O258" s="1" t="s">
        <v>634</v>
      </c>
      <c r="P258" s="1" t="s">
        <v>634</v>
      </c>
      <c r="Q258" s="1" t="s">
        <v>634</v>
      </c>
      <c r="R258" s="1" t="s">
        <v>634</v>
      </c>
      <c r="S258" s="1" t="s">
        <v>634</v>
      </c>
      <c r="T258" s="1" t="s">
        <v>634</v>
      </c>
      <c r="U258" s="1" t="s">
        <v>634</v>
      </c>
      <c r="V258" s="1" t="s">
        <v>634</v>
      </c>
      <c r="W258" s="1" t="s">
        <v>634</v>
      </c>
      <c r="X258" s="1" t="s">
        <v>634</v>
      </c>
      <c r="Y258" s="1" t="s">
        <v>634</v>
      </c>
    </row>
    <row r="259" spans="1:25">
      <c r="A259" s="1" t="s">
        <v>426</v>
      </c>
      <c r="B259" s="1" t="s">
        <v>712</v>
      </c>
      <c r="C259" s="1" t="s">
        <v>634</v>
      </c>
      <c r="D259" s="1" t="s">
        <v>634</v>
      </c>
      <c r="E259" s="1" t="s">
        <v>634</v>
      </c>
      <c r="F259" s="1" t="s">
        <v>634</v>
      </c>
      <c r="G259" s="1" t="s">
        <v>634</v>
      </c>
      <c r="H259" s="1" t="s">
        <v>634</v>
      </c>
      <c r="I259" s="1" t="s">
        <v>634</v>
      </c>
      <c r="J259" s="1" t="s">
        <v>634</v>
      </c>
      <c r="K259" s="1" t="s">
        <v>634</v>
      </c>
      <c r="L259" s="1" t="s">
        <v>634</v>
      </c>
      <c r="M259" s="1" t="s">
        <v>634</v>
      </c>
      <c r="N259" s="1" t="s">
        <v>634</v>
      </c>
      <c r="O259" s="1" t="s">
        <v>634</v>
      </c>
      <c r="P259" s="1" t="s">
        <v>634</v>
      </c>
      <c r="Q259" s="1" t="s">
        <v>634</v>
      </c>
      <c r="R259" s="1" t="s">
        <v>634</v>
      </c>
      <c r="S259" s="1" t="s">
        <v>634</v>
      </c>
      <c r="T259" s="1" t="s">
        <v>634</v>
      </c>
      <c r="U259" s="1" t="s">
        <v>634</v>
      </c>
      <c r="V259" s="1" t="s">
        <v>634</v>
      </c>
      <c r="W259" s="1" t="s">
        <v>634</v>
      </c>
      <c r="X259" s="1" t="s">
        <v>634</v>
      </c>
      <c r="Y259" s="1" t="s">
        <v>634</v>
      </c>
    </row>
    <row r="260" spans="1:25">
      <c r="A260" s="1" t="s">
        <v>427</v>
      </c>
      <c r="B260" s="1" t="s">
        <v>713</v>
      </c>
      <c r="C260" s="1" t="s">
        <v>634</v>
      </c>
      <c r="D260" s="1" t="s">
        <v>634</v>
      </c>
      <c r="E260" s="1" t="s">
        <v>634</v>
      </c>
      <c r="F260" s="1" t="s">
        <v>634</v>
      </c>
      <c r="G260" s="1" t="s">
        <v>634</v>
      </c>
      <c r="H260" s="1" t="s">
        <v>634</v>
      </c>
      <c r="I260" s="1" t="s">
        <v>634</v>
      </c>
      <c r="J260" s="1" t="s">
        <v>634</v>
      </c>
      <c r="K260" s="1" t="s">
        <v>634</v>
      </c>
      <c r="L260" s="1" t="s">
        <v>634</v>
      </c>
      <c r="M260" s="1" t="s">
        <v>634</v>
      </c>
      <c r="N260" s="1" t="s">
        <v>634</v>
      </c>
      <c r="O260" s="1" t="s">
        <v>634</v>
      </c>
      <c r="P260" s="1" t="s">
        <v>634</v>
      </c>
      <c r="Q260" s="1" t="s">
        <v>634</v>
      </c>
      <c r="R260" s="1" t="s">
        <v>634</v>
      </c>
      <c r="S260" s="1" t="s">
        <v>634</v>
      </c>
      <c r="T260" s="1" t="s">
        <v>634</v>
      </c>
      <c r="U260" s="1" t="s">
        <v>634</v>
      </c>
      <c r="V260" s="1" t="s">
        <v>634</v>
      </c>
      <c r="W260" s="1" t="s">
        <v>634</v>
      </c>
      <c r="X260" s="1" t="s">
        <v>634</v>
      </c>
      <c r="Y260" s="1" t="s">
        <v>634</v>
      </c>
    </row>
    <row r="261" spans="1:25">
      <c r="A261" s="1" t="s">
        <v>428</v>
      </c>
      <c r="B261" s="1" t="s">
        <v>1638</v>
      </c>
      <c r="C261" s="1" t="s">
        <v>634</v>
      </c>
      <c r="D261" s="1" t="s">
        <v>634</v>
      </c>
      <c r="E261" s="1" t="s">
        <v>634</v>
      </c>
      <c r="F261" s="1" t="s">
        <v>634</v>
      </c>
      <c r="G261" s="1" t="s">
        <v>634</v>
      </c>
      <c r="H261" s="1" t="s">
        <v>634</v>
      </c>
      <c r="I261" s="1" t="s">
        <v>634</v>
      </c>
      <c r="J261" s="1" t="s">
        <v>634</v>
      </c>
      <c r="K261" s="1" t="s">
        <v>634</v>
      </c>
      <c r="L261" s="1" t="s">
        <v>634</v>
      </c>
      <c r="M261" s="1" t="s">
        <v>634</v>
      </c>
      <c r="N261" s="1" t="s">
        <v>634</v>
      </c>
      <c r="O261" s="1" t="s">
        <v>634</v>
      </c>
      <c r="P261" s="1" t="s">
        <v>634</v>
      </c>
      <c r="Q261" s="1" t="s">
        <v>634</v>
      </c>
      <c r="R261" s="1" t="s">
        <v>634</v>
      </c>
      <c r="S261" s="1" t="s">
        <v>634</v>
      </c>
      <c r="T261" s="1" t="s">
        <v>634</v>
      </c>
      <c r="U261" s="1" t="s">
        <v>634</v>
      </c>
      <c r="V261" s="1" t="s">
        <v>634</v>
      </c>
      <c r="W261" s="1" t="s">
        <v>634</v>
      </c>
      <c r="X261" s="1" t="s">
        <v>634</v>
      </c>
      <c r="Y261" s="1" t="s">
        <v>634</v>
      </c>
    </row>
    <row r="262" spans="1:25">
      <c r="A262" s="1" t="s">
        <v>429</v>
      </c>
      <c r="B262" s="1" t="s">
        <v>714</v>
      </c>
      <c r="C262" s="1" t="s">
        <v>634</v>
      </c>
      <c r="D262" s="1" t="s">
        <v>634</v>
      </c>
      <c r="E262" s="1" t="s">
        <v>634</v>
      </c>
      <c r="F262" s="1" t="s">
        <v>634</v>
      </c>
      <c r="G262" s="1" t="s">
        <v>634</v>
      </c>
      <c r="H262" s="1" t="s">
        <v>634</v>
      </c>
      <c r="I262" s="1" t="s">
        <v>634</v>
      </c>
      <c r="J262" s="1" t="s">
        <v>634</v>
      </c>
      <c r="K262" s="1" t="s">
        <v>634</v>
      </c>
      <c r="L262" s="1" t="s">
        <v>634</v>
      </c>
      <c r="M262" s="1" t="s">
        <v>634</v>
      </c>
      <c r="N262" s="1" t="s">
        <v>634</v>
      </c>
      <c r="O262" s="1" t="s">
        <v>634</v>
      </c>
      <c r="P262" s="1" t="s">
        <v>634</v>
      </c>
      <c r="Q262" s="1" t="s">
        <v>634</v>
      </c>
      <c r="R262" s="1" t="s">
        <v>634</v>
      </c>
      <c r="S262" s="1" t="s">
        <v>634</v>
      </c>
      <c r="T262" s="1" t="s">
        <v>634</v>
      </c>
      <c r="U262" s="1" t="s">
        <v>634</v>
      </c>
      <c r="V262" s="1" t="s">
        <v>634</v>
      </c>
      <c r="W262" s="1" t="s">
        <v>634</v>
      </c>
      <c r="X262" s="1" t="s">
        <v>634</v>
      </c>
      <c r="Y262" s="1" t="s">
        <v>634</v>
      </c>
    </row>
    <row r="263" spans="1:25">
      <c r="A263" s="1" t="s">
        <v>430</v>
      </c>
      <c r="B263" s="1" t="s">
        <v>1529</v>
      </c>
      <c r="C263" s="1">
        <v>0.44500000000000001</v>
      </c>
      <c r="D263" s="1">
        <v>0.44500000000000001</v>
      </c>
      <c r="E263" s="1">
        <v>0.44500000000000001</v>
      </c>
      <c r="F263" s="1" t="s">
        <v>1778</v>
      </c>
      <c r="G263" s="1">
        <v>0</v>
      </c>
      <c r="H263" s="1">
        <v>55</v>
      </c>
      <c r="I263" s="1">
        <v>75</v>
      </c>
      <c r="J263" s="1">
        <v>85</v>
      </c>
      <c r="K263" s="1">
        <v>95</v>
      </c>
      <c r="L263" s="1">
        <v>105</v>
      </c>
      <c r="M263" s="1" t="s">
        <v>1778</v>
      </c>
      <c r="N263" s="1">
        <v>0</v>
      </c>
      <c r="O263" s="1">
        <v>0.35714285714285715</v>
      </c>
      <c r="P263" s="1">
        <v>0.42613636363636365</v>
      </c>
      <c r="Q263" s="1">
        <v>0.45945945945945948</v>
      </c>
      <c r="R263" s="1">
        <v>0.48969072164948452</v>
      </c>
      <c r="S263" s="1">
        <v>0.51470588235294112</v>
      </c>
      <c r="T263" s="1">
        <v>0</v>
      </c>
      <c r="U263" s="1">
        <v>0</v>
      </c>
      <c r="V263" s="1">
        <v>0</v>
      </c>
      <c r="W263" s="1">
        <v>0</v>
      </c>
      <c r="X263" s="1">
        <v>0</v>
      </c>
      <c r="Y263" s="1">
        <v>0</v>
      </c>
    </row>
    <row r="264" spans="1:25">
      <c r="A264" s="1" t="s">
        <v>431</v>
      </c>
      <c r="B264" s="1" t="s">
        <v>715</v>
      </c>
      <c r="C264" s="1" t="s">
        <v>634</v>
      </c>
      <c r="D264" s="1" t="s">
        <v>634</v>
      </c>
      <c r="E264" s="1" t="s">
        <v>634</v>
      </c>
      <c r="F264" s="1" t="s">
        <v>634</v>
      </c>
      <c r="G264" s="1" t="s">
        <v>634</v>
      </c>
      <c r="H264" s="1" t="s">
        <v>634</v>
      </c>
      <c r="I264" s="1" t="s">
        <v>634</v>
      </c>
      <c r="J264" s="1" t="s">
        <v>634</v>
      </c>
      <c r="K264" s="1" t="s">
        <v>634</v>
      </c>
      <c r="L264" s="1" t="s">
        <v>634</v>
      </c>
      <c r="M264" s="1" t="s">
        <v>634</v>
      </c>
      <c r="N264" s="1" t="s">
        <v>634</v>
      </c>
      <c r="O264" s="1" t="s">
        <v>634</v>
      </c>
      <c r="P264" s="1" t="s">
        <v>634</v>
      </c>
      <c r="Q264" s="1" t="s">
        <v>634</v>
      </c>
      <c r="R264" s="1" t="s">
        <v>634</v>
      </c>
      <c r="S264" s="1" t="s">
        <v>634</v>
      </c>
      <c r="T264" s="1" t="s">
        <v>634</v>
      </c>
      <c r="U264" s="1" t="s">
        <v>634</v>
      </c>
      <c r="V264" s="1" t="s">
        <v>634</v>
      </c>
      <c r="W264" s="1" t="s">
        <v>634</v>
      </c>
      <c r="X264" s="1" t="s">
        <v>634</v>
      </c>
      <c r="Y264" s="1" t="s">
        <v>634</v>
      </c>
    </row>
    <row r="265" spans="1:25">
      <c r="A265" s="1" t="s">
        <v>432</v>
      </c>
      <c r="B265" s="1" t="s">
        <v>716</v>
      </c>
      <c r="C265" s="1" t="s">
        <v>634</v>
      </c>
      <c r="D265" s="1" t="s">
        <v>634</v>
      </c>
      <c r="E265" s="1" t="s">
        <v>634</v>
      </c>
      <c r="F265" s="1" t="s">
        <v>634</v>
      </c>
      <c r="G265" s="1" t="s">
        <v>634</v>
      </c>
      <c r="H265" s="1" t="s">
        <v>634</v>
      </c>
      <c r="I265" s="1" t="s">
        <v>634</v>
      </c>
      <c r="J265" s="1" t="s">
        <v>634</v>
      </c>
      <c r="K265" s="1" t="s">
        <v>634</v>
      </c>
      <c r="L265" s="1" t="s">
        <v>634</v>
      </c>
      <c r="M265" s="1" t="s">
        <v>634</v>
      </c>
      <c r="N265" s="1" t="s">
        <v>634</v>
      </c>
      <c r="O265" s="1" t="s">
        <v>634</v>
      </c>
      <c r="P265" s="1" t="s">
        <v>634</v>
      </c>
      <c r="Q265" s="1" t="s">
        <v>634</v>
      </c>
      <c r="R265" s="1" t="s">
        <v>634</v>
      </c>
      <c r="S265" s="1" t="s">
        <v>634</v>
      </c>
      <c r="T265" s="1" t="s">
        <v>634</v>
      </c>
      <c r="U265" s="1" t="s">
        <v>634</v>
      </c>
      <c r="V265" s="1" t="s">
        <v>634</v>
      </c>
      <c r="W265" s="1" t="s">
        <v>634</v>
      </c>
      <c r="X265" s="1" t="s">
        <v>634</v>
      </c>
      <c r="Y265" s="1" t="s">
        <v>634</v>
      </c>
    </row>
    <row r="266" spans="1:25">
      <c r="A266" s="1" t="s">
        <v>433</v>
      </c>
      <c r="B266" s="1" t="s">
        <v>717</v>
      </c>
      <c r="C266" s="1" t="s">
        <v>634</v>
      </c>
      <c r="D266" s="1" t="s">
        <v>634</v>
      </c>
      <c r="E266" s="1" t="s">
        <v>634</v>
      </c>
      <c r="F266" s="1" t="s">
        <v>634</v>
      </c>
      <c r="G266" s="1" t="s">
        <v>634</v>
      </c>
      <c r="H266" s="1" t="s">
        <v>634</v>
      </c>
      <c r="I266" s="1" t="s">
        <v>634</v>
      </c>
      <c r="J266" s="1" t="s">
        <v>634</v>
      </c>
      <c r="K266" s="1" t="s">
        <v>634</v>
      </c>
      <c r="L266" s="1" t="s">
        <v>634</v>
      </c>
      <c r="M266" s="1" t="s">
        <v>634</v>
      </c>
      <c r="N266" s="1" t="s">
        <v>634</v>
      </c>
      <c r="O266" s="1" t="s">
        <v>634</v>
      </c>
      <c r="P266" s="1" t="s">
        <v>634</v>
      </c>
      <c r="Q266" s="1" t="s">
        <v>634</v>
      </c>
      <c r="R266" s="1" t="s">
        <v>634</v>
      </c>
      <c r="S266" s="1" t="s">
        <v>634</v>
      </c>
      <c r="T266" s="1" t="s">
        <v>634</v>
      </c>
      <c r="U266" s="1" t="s">
        <v>634</v>
      </c>
      <c r="V266" s="1" t="s">
        <v>634</v>
      </c>
      <c r="W266" s="1" t="s">
        <v>634</v>
      </c>
      <c r="X266" s="1" t="s">
        <v>634</v>
      </c>
      <c r="Y266" s="1" t="s">
        <v>634</v>
      </c>
    </row>
    <row r="267" spans="1:25">
      <c r="A267" s="1" t="s">
        <v>434</v>
      </c>
      <c r="B267" s="1" t="s">
        <v>718</v>
      </c>
      <c r="C267" s="1" t="s">
        <v>634</v>
      </c>
      <c r="D267" s="1" t="s">
        <v>634</v>
      </c>
      <c r="E267" s="1" t="s">
        <v>634</v>
      </c>
      <c r="F267" s="1" t="s">
        <v>634</v>
      </c>
      <c r="G267" s="1" t="s">
        <v>634</v>
      </c>
      <c r="H267" s="1" t="s">
        <v>634</v>
      </c>
      <c r="I267" s="1" t="s">
        <v>634</v>
      </c>
      <c r="J267" s="1" t="s">
        <v>634</v>
      </c>
      <c r="K267" s="1" t="s">
        <v>634</v>
      </c>
      <c r="L267" s="1" t="s">
        <v>634</v>
      </c>
      <c r="M267" s="1" t="s">
        <v>634</v>
      </c>
      <c r="N267" s="1" t="s">
        <v>634</v>
      </c>
      <c r="O267" s="1" t="s">
        <v>634</v>
      </c>
      <c r="P267" s="1" t="s">
        <v>634</v>
      </c>
      <c r="Q267" s="1" t="s">
        <v>634</v>
      </c>
      <c r="R267" s="1" t="s">
        <v>634</v>
      </c>
      <c r="S267" s="1" t="s">
        <v>634</v>
      </c>
      <c r="T267" s="1" t="s">
        <v>634</v>
      </c>
      <c r="U267" s="1" t="s">
        <v>634</v>
      </c>
      <c r="V267" s="1" t="s">
        <v>634</v>
      </c>
      <c r="W267" s="1" t="s">
        <v>634</v>
      </c>
      <c r="X267" s="1" t="s">
        <v>634</v>
      </c>
      <c r="Y267" s="1" t="s">
        <v>634</v>
      </c>
    </row>
    <row r="268" spans="1:25">
      <c r="A268" s="1" t="s">
        <v>200</v>
      </c>
      <c r="B268" s="1" t="s">
        <v>293</v>
      </c>
      <c r="C268" s="1">
        <v>0.42299999999999999</v>
      </c>
      <c r="D268" s="1">
        <v>0.42299999999999999</v>
      </c>
      <c r="E268" s="1" t="s">
        <v>306</v>
      </c>
      <c r="F268" s="1" t="s">
        <v>1778</v>
      </c>
      <c r="G268" s="1">
        <v>199.55</v>
      </c>
      <c r="H268" s="1">
        <v>1145.7</v>
      </c>
      <c r="I268" s="1">
        <v>2291.4</v>
      </c>
      <c r="J268" s="1">
        <v>3437.1</v>
      </c>
      <c r="K268" s="1">
        <v>4582.8</v>
      </c>
      <c r="L268" s="1">
        <v>5728.5</v>
      </c>
      <c r="M268" s="1" t="s">
        <v>1778</v>
      </c>
      <c r="N268" s="1">
        <v>1.741729946757441E-2</v>
      </c>
      <c r="O268" s="1">
        <v>0.1</v>
      </c>
      <c r="P268" s="1">
        <v>0.2</v>
      </c>
      <c r="Q268" s="1">
        <v>0.3</v>
      </c>
      <c r="R268" s="1">
        <v>0.4</v>
      </c>
      <c r="S268" s="1">
        <v>0.5</v>
      </c>
      <c r="T268" s="1">
        <v>0</v>
      </c>
      <c r="U268" s="1">
        <v>0</v>
      </c>
      <c r="V268" s="1">
        <v>0</v>
      </c>
      <c r="W268" s="1">
        <v>0</v>
      </c>
      <c r="X268" s="1">
        <v>0</v>
      </c>
      <c r="Y268" s="1">
        <v>0</v>
      </c>
    </row>
    <row r="269" spans="1:25">
      <c r="A269" s="1" t="s">
        <v>435</v>
      </c>
      <c r="B269" s="1" t="s">
        <v>1639</v>
      </c>
      <c r="C269" s="1" t="s">
        <v>634</v>
      </c>
      <c r="D269" s="1" t="s">
        <v>634</v>
      </c>
      <c r="E269" s="1" t="s">
        <v>634</v>
      </c>
      <c r="F269" s="1" t="s">
        <v>634</v>
      </c>
      <c r="G269" s="1" t="s">
        <v>634</v>
      </c>
      <c r="H269" s="1" t="s">
        <v>634</v>
      </c>
      <c r="I269" s="1" t="s">
        <v>634</v>
      </c>
      <c r="J269" s="1" t="s">
        <v>634</v>
      </c>
      <c r="K269" s="1" t="s">
        <v>634</v>
      </c>
      <c r="L269" s="1" t="s">
        <v>634</v>
      </c>
      <c r="M269" s="1" t="s">
        <v>634</v>
      </c>
      <c r="N269" s="1" t="s">
        <v>634</v>
      </c>
      <c r="O269" s="1" t="s">
        <v>634</v>
      </c>
      <c r="P269" s="1" t="s">
        <v>634</v>
      </c>
      <c r="Q269" s="1" t="s">
        <v>634</v>
      </c>
      <c r="R269" s="1" t="s">
        <v>634</v>
      </c>
      <c r="S269" s="1" t="s">
        <v>634</v>
      </c>
      <c r="T269" s="1" t="s">
        <v>634</v>
      </c>
      <c r="U269" s="1" t="s">
        <v>634</v>
      </c>
      <c r="V269" s="1" t="s">
        <v>634</v>
      </c>
      <c r="W269" s="1" t="s">
        <v>634</v>
      </c>
      <c r="X269" s="1" t="s">
        <v>634</v>
      </c>
      <c r="Y269" s="1" t="s">
        <v>634</v>
      </c>
    </row>
    <row r="270" spans="1:25">
      <c r="A270" s="1" t="s">
        <v>436</v>
      </c>
      <c r="B270" s="1" t="s">
        <v>719</v>
      </c>
      <c r="C270" s="1" t="s">
        <v>306</v>
      </c>
      <c r="D270" s="1" t="s">
        <v>306</v>
      </c>
      <c r="E270" s="1" t="s">
        <v>306</v>
      </c>
      <c r="F270" s="1" t="s">
        <v>1778</v>
      </c>
      <c r="G270" s="1">
        <v>0</v>
      </c>
      <c r="H270" s="1">
        <v>0</v>
      </c>
      <c r="I270" s="1">
        <v>0</v>
      </c>
      <c r="J270" s="1">
        <v>0</v>
      </c>
      <c r="K270" s="1">
        <v>0</v>
      </c>
      <c r="L270" s="1">
        <v>0</v>
      </c>
      <c r="M270" s="1" t="s">
        <v>1778</v>
      </c>
      <c r="N270" s="1">
        <v>0</v>
      </c>
      <c r="O270" s="1">
        <v>0</v>
      </c>
      <c r="P270" s="1">
        <v>0</v>
      </c>
      <c r="Q270" s="1">
        <v>0</v>
      </c>
      <c r="R270" s="1">
        <v>0</v>
      </c>
      <c r="S270" s="1">
        <v>0</v>
      </c>
      <c r="T270" s="1">
        <v>0</v>
      </c>
      <c r="U270" s="1">
        <v>0</v>
      </c>
      <c r="V270" s="1">
        <v>0</v>
      </c>
      <c r="W270" s="1">
        <v>0</v>
      </c>
      <c r="X270" s="1">
        <v>0</v>
      </c>
      <c r="Y270" s="1">
        <v>0</v>
      </c>
    </row>
    <row r="271" spans="1:25">
      <c r="A271" s="1" t="s">
        <v>178</v>
      </c>
      <c r="B271" s="1" t="s">
        <v>284</v>
      </c>
      <c r="C271" s="1">
        <v>0.40100000000000002</v>
      </c>
      <c r="D271" s="1" t="s">
        <v>306</v>
      </c>
      <c r="E271" s="1" t="s">
        <v>306</v>
      </c>
      <c r="F271" s="1" t="s">
        <v>1778</v>
      </c>
      <c r="G271" s="1" t="s">
        <v>1784</v>
      </c>
      <c r="H271" s="1" t="s">
        <v>817</v>
      </c>
      <c r="I271" s="1" t="s">
        <v>817</v>
      </c>
      <c r="J271" s="1" t="s">
        <v>817</v>
      </c>
      <c r="K271" s="1" t="s">
        <v>817</v>
      </c>
      <c r="L271" s="1" t="s">
        <v>817</v>
      </c>
      <c r="M271" s="1" t="s">
        <v>1778</v>
      </c>
      <c r="N271" s="1">
        <v>0.112</v>
      </c>
      <c r="O271" s="1" t="s">
        <v>817</v>
      </c>
      <c r="P271" s="1" t="s">
        <v>817</v>
      </c>
      <c r="Q271" s="1" t="s">
        <v>817</v>
      </c>
      <c r="R271" s="1" t="s">
        <v>817</v>
      </c>
      <c r="S271" s="1" t="s">
        <v>817</v>
      </c>
      <c r="T271" s="1">
        <v>0</v>
      </c>
      <c r="U271" s="1">
        <v>0</v>
      </c>
      <c r="V271" s="1" t="s">
        <v>817</v>
      </c>
      <c r="W271" s="1">
        <v>0</v>
      </c>
      <c r="X271" s="1" t="s">
        <v>817</v>
      </c>
      <c r="Y271" s="1">
        <v>0</v>
      </c>
    </row>
    <row r="272" spans="1:25">
      <c r="A272" s="1" t="s">
        <v>175</v>
      </c>
      <c r="B272" s="1" t="s">
        <v>282</v>
      </c>
      <c r="C272" s="1">
        <v>0.42099999999999999</v>
      </c>
      <c r="D272" s="1" t="s">
        <v>306</v>
      </c>
      <c r="E272" s="1" t="s">
        <v>306</v>
      </c>
      <c r="F272" s="1" t="s">
        <v>1778</v>
      </c>
      <c r="G272" s="1" t="s">
        <v>1785</v>
      </c>
      <c r="H272" s="1" t="s">
        <v>1785</v>
      </c>
      <c r="I272" s="1" t="s">
        <v>1785</v>
      </c>
      <c r="J272" s="1" t="s">
        <v>1785</v>
      </c>
      <c r="K272" s="1" t="s">
        <v>1785</v>
      </c>
      <c r="L272" s="1" t="s">
        <v>1785</v>
      </c>
      <c r="M272" s="1" t="s">
        <v>1778</v>
      </c>
      <c r="N272" s="1">
        <v>0.10299999999999999</v>
      </c>
      <c r="O272" s="1" t="s">
        <v>1785</v>
      </c>
      <c r="P272" s="1" t="s">
        <v>1785</v>
      </c>
      <c r="Q272" s="1" t="s">
        <v>1785</v>
      </c>
      <c r="R272" s="1" t="s">
        <v>1785</v>
      </c>
      <c r="S272" s="1" t="s">
        <v>1785</v>
      </c>
      <c r="T272" s="1">
        <v>639086.93650456972</v>
      </c>
      <c r="U272" s="1">
        <v>1.2657795085176714E-2</v>
      </c>
      <c r="V272" s="1" t="s">
        <v>817</v>
      </c>
      <c r="W272" s="1" t="s">
        <v>817</v>
      </c>
      <c r="X272" s="1" t="s">
        <v>817</v>
      </c>
      <c r="Y272" s="1" t="s">
        <v>817</v>
      </c>
    </row>
    <row r="273" spans="1:25">
      <c r="A273" s="1" t="s">
        <v>169</v>
      </c>
      <c r="B273" s="1" t="s">
        <v>1068</v>
      </c>
      <c r="C273" s="1" t="s">
        <v>306</v>
      </c>
      <c r="D273" s="1" t="s">
        <v>306</v>
      </c>
      <c r="E273" s="1" t="s">
        <v>306</v>
      </c>
      <c r="F273" s="1" t="s">
        <v>1778</v>
      </c>
      <c r="G273" s="1" t="s">
        <v>309</v>
      </c>
      <c r="H273" s="1" t="s">
        <v>309</v>
      </c>
      <c r="I273" s="1" t="s">
        <v>309</v>
      </c>
      <c r="J273" s="1" t="s">
        <v>309</v>
      </c>
      <c r="K273" s="1" t="s">
        <v>309</v>
      </c>
      <c r="L273" s="1" t="s">
        <v>309</v>
      </c>
      <c r="M273" s="1" t="s">
        <v>1778</v>
      </c>
      <c r="N273" s="1" t="s">
        <v>309</v>
      </c>
      <c r="O273" s="1" t="s">
        <v>309</v>
      </c>
      <c r="P273" s="1" t="s">
        <v>309</v>
      </c>
      <c r="Q273" s="1" t="s">
        <v>309</v>
      </c>
      <c r="R273" s="1" t="s">
        <v>309</v>
      </c>
      <c r="S273" s="1" t="s">
        <v>309</v>
      </c>
      <c r="T273" s="1" t="s">
        <v>309</v>
      </c>
      <c r="U273" s="1" t="s">
        <v>309</v>
      </c>
      <c r="V273" s="1" t="s">
        <v>309</v>
      </c>
      <c r="W273" s="1" t="s">
        <v>309</v>
      </c>
      <c r="X273" s="1" t="s">
        <v>309</v>
      </c>
      <c r="Y273" s="1" t="s">
        <v>309</v>
      </c>
    </row>
    <row r="274" spans="1:25">
      <c r="A274" s="1" t="s">
        <v>203</v>
      </c>
      <c r="B274" s="1" t="s">
        <v>294</v>
      </c>
      <c r="C274" s="1" t="s">
        <v>840</v>
      </c>
      <c r="D274" s="1" t="s">
        <v>840</v>
      </c>
      <c r="E274" s="1" t="s">
        <v>840</v>
      </c>
      <c r="F274" s="1" t="s">
        <v>1778</v>
      </c>
      <c r="G274" s="1" t="s">
        <v>1784</v>
      </c>
      <c r="H274" s="1" t="s">
        <v>1784</v>
      </c>
      <c r="I274" s="1" t="s">
        <v>1784</v>
      </c>
      <c r="J274" s="1" t="s">
        <v>1784</v>
      </c>
      <c r="K274" s="1" t="s">
        <v>1784</v>
      </c>
      <c r="L274" s="1" t="s">
        <v>1784</v>
      </c>
      <c r="M274" s="1" t="s">
        <v>1778</v>
      </c>
      <c r="N274" s="1">
        <v>0.23169868584418465</v>
      </c>
      <c r="O274" s="1" t="s">
        <v>817</v>
      </c>
      <c r="P274" s="1" t="s">
        <v>817</v>
      </c>
      <c r="Q274" s="1" t="s">
        <v>817</v>
      </c>
      <c r="R274" s="1" t="s">
        <v>817</v>
      </c>
      <c r="S274" s="1" t="s">
        <v>817</v>
      </c>
      <c r="T274" s="1" t="s">
        <v>817</v>
      </c>
      <c r="U274" s="1">
        <v>0</v>
      </c>
      <c r="V274" s="1" t="s">
        <v>817</v>
      </c>
      <c r="W274" s="1">
        <v>0</v>
      </c>
      <c r="X274" s="1" t="s">
        <v>817</v>
      </c>
      <c r="Y274" s="1">
        <v>0</v>
      </c>
    </row>
    <row r="275" spans="1:25">
      <c r="A275" s="1" t="s">
        <v>112</v>
      </c>
      <c r="B275" s="1" t="s">
        <v>253</v>
      </c>
      <c r="C275" s="1" t="s">
        <v>306</v>
      </c>
      <c r="D275" s="1" t="s">
        <v>306</v>
      </c>
      <c r="E275" s="1" t="s">
        <v>306</v>
      </c>
      <c r="F275" s="1" t="s">
        <v>1778</v>
      </c>
      <c r="G275" s="1" t="s">
        <v>1786</v>
      </c>
      <c r="H275" s="1" t="s">
        <v>2038</v>
      </c>
      <c r="I275" s="1" t="s">
        <v>2038</v>
      </c>
      <c r="J275" s="1" t="s">
        <v>2038</v>
      </c>
      <c r="K275" s="1" t="s">
        <v>2038</v>
      </c>
      <c r="L275" s="1" t="s">
        <v>2038</v>
      </c>
      <c r="M275" s="1" t="s">
        <v>1778</v>
      </c>
      <c r="N275" s="1" t="s">
        <v>1786</v>
      </c>
      <c r="O275" s="1" t="s">
        <v>2038</v>
      </c>
      <c r="P275" s="1" t="s">
        <v>2038</v>
      </c>
      <c r="Q275" s="1" t="s">
        <v>2038</v>
      </c>
      <c r="R275" s="1" t="s">
        <v>2038</v>
      </c>
      <c r="S275" s="1" t="s">
        <v>2038</v>
      </c>
      <c r="T275" s="1" t="s">
        <v>1216</v>
      </c>
      <c r="U275" s="1">
        <v>0</v>
      </c>
      <c r="V275" s="1" t="s">
        <v>817</v>
      </c>
      <c r="W275" s="1">
        <v>0</v>
      </c>
      <c r="X275" s="1" t="s">
        <v>817</v>
      </c>
      <c r="Y275" s="1">
        <v>0</v>
      </c>
    </row>
    <row r="276" spans="1:25">
      <c r="A276" s="1" t="s">
        <v>168</v>
      </c>
      <c r="B276" s="1" t="s">
        <v>278</v>
      </c>
      <c r="C276" s="1" t="s">
        <v>306</v>
      </c>
      <c r="D276" s="1" t="s">
        <v>306</v>
      </c>
      <c r="E276" s="1" t="s">
        <v>306</v>
      </c>
      <c r="F276" s="1" t="s">
        <v>1778</v>
      </c>
      <c r="G276" s="1">
        <v>268.44799999999998</v>
      </c>
      <c r="H276" s="1">
        <v>268.44799999999998</v>
      </c>
      <c r="I276" s="1">
        <v>268.44799999999998</v>
      </c>
      <c r="J276" s="1">
        <v>268.44799999999998</v>
      </c>
      <c r="K276" s="1">
        <v>268.44799999999998</v>
      </c>
      <c r="L276" s="1">
        <v>268.44799999999998</v>
      </c>
      <c r="M276" s="1" t="s">
        <v>1778</v>
      </c>
      <c r="N276" s="1">
        <v>1.7815768516060523E-2</v>
      </c>
      <c r="O276" s="1">
        <v>1.7815768516060523E-2</v>
      </c>
      <c r="P276" s="1">
        <v>1.7815768516060523E-2</v>
      </c>
      <c r="Q276" s="1">
        <v>1.7815768516060523E-2</v>
      </c>
      <c r="R276" s="1">
        <v>1.7815768516060523E-2</v>
      </c>
      <c r="S276" s="1">
        <v>1.7815768516060523E-2</v>
      </c>
      <c r="T276" s="1">
        <v>0</v>
      </c>
      <c r="U276" s="1">
        <v>0</v>
      </c>
      <c r="V276" s="1" t="s">
        <v>817</v>
      </c>
      <c r="W276" s="1">
        <v>0</v>
      </c>
      <c r="X276" s="1" t="s">
        <v>817</v>
      </c>
      <c r="Y276" s="1">
        <v>0</v>
      </c>
    </row>
    <row r="277" spans="1:25">
      <c r="A277" s="1" t="s">
        <v>142</v>
      </c>
      <c r="B277" s="1" t="s">
        <v>263</v>
      </c>
      <c r="C277" s="1" t="s">
        <v>306</v>
      </c>
      <c r="D277" s="1" t="s">
        <v>306</v>
      </c>
      <c r="E277" s="1" t="s">
        <v>306</v>
      </c>
      <c r="F277" s="1" t="s">
        <v>1778</v>
      </c>
      <c r="G277" s="1">
        <v>10000</v>
      </c>
      <c r="H277" s="1">
        <v>10000</v>
      </c>
      <c r="I277" s="1">
        <v>20000</v>
      </c>
      <c r="J277" s="1">
        <v>30000</v>
      </c>
      <c r="K277" s="1">
        <v>40000</v>
      </c>
      <c r="L277" s="1">
        <v>50000</v>
      </c>
      <c r="M277" s="1" t="s">
        <v>1778</v>
      </c>
      <c r="N277" s="1">
        <v>0.1</v>
      </c>
      <c r="O277" s="1">
        <v>0.1</v>
      </c>
      <c r="P277" s="1">
        <v>0.2</v>
      </c>
      <c r="Q277" s="1">
        <v>0.3</v>
      </c>
      <c r="R277" s="1">
        <v>0.4</v>
      </c>
      <c r="S277" s="1">
        <v>0.5</v>
      </c>
      <c r="T277" s="1">
        <v>0</v>
      </c>
      <c r="U277" s="1">
        <v>0</v>
      </c>
      <c r="V277" s="1" t="s">
        <v>817</v>
      </c>
      <c r="W277" s="1">
        <v>0</v>
      </c>
      <c r="X277" s="1" t="s">
        <v>817</v>
      </c>
      <c r="Y277" s="1">
        <v>0</v>
      </c>
    </row>
    <row r="278" spans="1:25">
      <c r="A278" s="1" t="s">
        <v>437</v>
      </c>
      <c r="B278" s="1" t="s">
        <v>720</v>
      </c>
      <c r="C278" s="1" t="s">
        <v>1640</v>
      </c>
      <c r="D278" s="1" t="s">
        <v>1640</v>
      </c>
      <c r="E278" s="1" t="s">
        <v>1640</v>
      </c>
      <c r="F278" s="1" t="s">
        <v>1778</v>
      </c>
      <c r="G278" s="1" t="s">
        <v>1067</v>
      </c>
      <c r="H278" s="1" t="s">
        <v>1778</v>
      </c>
      <c r="I278" s="1" t="s">
        <v>1778</v>
      </c>
      <c r="J278" s="1" t="s">
        <v>1778</v>
      </c>
      <c r="K278" s="1" t="s">
        <v>1778</v>
      </c>
      <c r="L278" s="1" t="s">
        <v>1778</v>
      </c>
      <c r="M278" s="1" t="s">
        <v>1778</v>
      </c>
      <c r="N278" s="1" t="s">
        <v>1067</v>
      </c>
      <c r="O278" s="1" t="s">
        <v>1778</v>
      </c>
      <c r="P278" s="1" t="s">
        <v>1778</v>
      </c>
      <c r="Q278" s="1" t="s">
        <v>1778</v>
      </c>
      <c r="R278" s="1" t="s">
        <v>1778</v>
      </c>
      <c r="S278" s="1" t="s">
        <v>1778</v>
      </c>
      <c r="T278" s="1" t="s">
        <v>1641</v>
      </c>
      <c r="U278" s="1" t="s">
        <v>1641</v>
      </c>
      <c r="V278" s="1" t="s">
        <v>1641</v>
      </c>
      <c r="W278" s="1" t="s">
        <v>1641</v>
      </c>
      <c r="X278" s="1" t="s">
        <v>1641</v>
      </c>
      <c r="Y278" s="1" t="s">
        <v>1641</v>
      </c>
    </row>
    <row r="279" spans="1:25">
      <c r="A279" s="1" t="s">
        <v>438</v>
      </c>
      <c r="B279" s="1" t="s">
        <v>721</v>
      </c>
      <c r="C279" s="1" t="s">
        <v>634</v>
      </c>
      <c r="D279" s="1" t="s">
        <v>634</v>
      </c>
      <c r="E279" s="1" t="s">
        <v>634</v>
      </c>
      <c r="F279" s="1" t="s">
        <v>634</v>
      </c>
      <c r="G279" s="1" t="s">
        <v>634</v>
      </c>
      <c r="H279" s="1" t="s">
        <v>634</v>
      </c>
      <c r="I279" s="1" t="s">
        <v>634</v>
      </c>
      <c r="J279" s="1" t="s">
        <v>634</v>
      </c>
      <c r="K279" s="1" t="s">
        <v>634</v>
      </c>
      <c r="L279" s="1" t="s">
        <v>634</v>
      </c>
      <c r="M279" s="1" t="s">
        <v>634</v>
      </c>
      <c r="N279" s="1" t="s">
        <v>634</v>
      </c>
      <c r="O279" s="1" t="s">
        <v>634</v>
      </c>
      <c r="P279" s="1" t="s">
        <v>634</v>
      </c>
      <c r="Q279" s="1" t="s">
        <v>634</v>
      </c>
      <c r="R279" s="1" t="s">
        <v>634</v>
      </c>
      <c r="S279" s="1" t="s">
        <v>634</v>
      </c>
      <c r="T279" s="1" t="s">
        <v>634</v>
      </c>
      <c r="U279" s="1" t="s">
        <v>634</v>
      </c>
      <c r="V279" s="1" t="s">
        <v>634</v>
      </c>
      <c r="W279" s="1" t="s">
        <v>634</v>
      </c>
      <c r="X279" s="1" t="s">
        <v>634</v>
      </c>
      <c r="Y279" s="1" t="s">
        <v>634</v>
      </c>
    </row>
    <row r="280" spans="1:25">
      <c r="A280" s="1" t="s">
        <v>439</v>
      </c>
      <c r="B280" s="1" t="s">
        <v>2039</v>
      </c>
      <c r="C280" s="1" t="s">
        <v>634</v>
      </c>
      <c r="D280" s="1" t="s">
        <v>634</v>
      </c>
      <c r="E280" s="1" t="s">
        <v>634</v>
      </c>
      <c r="F280" s="1" t="s">
        <v>634</v>
      </c>
      <c r="G280" s="1" t="s">
        <v>634</v>
      </c>
      <c r="H280" s="1" t="s">
        <v>634</v>
      </c>
      <c r="I280" s="1" t="s">
        <v>634</v>
      </c>
      <c r="J280" s="1" t="s">
        <v>634</v>
      </c>
      <c r="K280" s="1" t="s">
        <v>634</v>
      </c>
      <c r="L280" s="1" t="s">
        <v>634</v>
      </c>
      <c r="M280" s="1" t="s">
        <v>634</v>
      </c>
      <c r="N280" s="1" t="s">
        <v>634</v>
      </c>
      <c r="O280" s="1" t="s">
        <v>634</v>
      </c>
      <c r="P280" s="1" t="s">
        <v>634</v>
      </c>
      <c r="Q280" s="1" t="s">
        <v>634</v>
      </c>
      <c r="R280" s="1" t="s">
        <v>634</v>
      </c>
      <c r="S280" s="1" t="s">
        <v>634</v>
      </c>
      <c r="T280" s="1" t="s">
        <v>634</v>
      </c>
      <c r="U280" s="1" t="s">
        <v>634</v>
      </c>
      <c r="V280" s="1" t="s">
        <v>634</v>
      </c>
      <c r="W280" s="1" t="s">
        <v>634</v>
      </c>
      <c r="X280" s="1" t="s">
        <v>634</v>
      </c>
      <c r="Y280" s="1" t="s">
        <v>634</v>
      </c>
    </row>
    <row r="281" spans="1:25">
      <c r="A281" s="1" t="s">
        <v>164</v>
      </c>
      <c r="B281" s="1" t="s">
        <v>276</v>
      </c>
      <c r="C281" s="1">
        <v>0.57699999999999996</v>
      </c>
      <c r="D281" s="1">
        <v>0.5</v>
      </c>
      <c r="E281" s="1">
        <v>0.4</v>
      </c>
      <c r="F281" s="1" t="s">
        <v>1778</v>
      </c>
      <c r="G281" s="1">
        <v>100</v>
      </c>
      <c r="H281" s="1">
        <v>110</v>
      </c>
      <c r="I281" s="1">
        <v>120</v>
      </c>
      <c r="J281" s="1">
        <v>130</v>
      </c>
      <c r="K281" s="1">
        <v>140</v>
      </c>
      <c r="L281" s="1">
        <v>150</v>
      </c>
      <c r="M281" s="1" t="s">
        <v>1778</v>
      </c>
      <c r="N281" s="1">
        <v>0.33333333333333331</v>
      </c>
      <c r="O281" s="1">
        <v>0.36666666666666664</v>
      </c>
      <c r="P281" s="1">
        <v>0.4</v>
      </c>
      <c r="Q281" s="1">
        <v>0.43333333333333335</v>
      </c>
      <c r="R281" s="1">
        <v>0.46666666666666667</v>
      </c>
      <c r="S281" s="1">
        <v>0.5</v>
      </c>
      <c r="T281" s="1">
        <v>0</v>
      </c>
      <c r="U281" s="1">
        <v>0</v>
      </c>
      <c r="V281" s="1">
        <v>0</v>
      </c>
      <c r="W281" s="1">
        <v>0</v>
      </c>
      <c r="X281" s="1">
        <v>0</v>
      </c>
      <c r="Y281" s="1">
        <v>0</v>
      </c>
    </row>
    <row r="282" spans="1:25">
      <c r="A282" s="1" t="s">
        <v>204</v>
      </c>
      <c r="B282" s="1" t="s">
        <v>634</v>
      </c>
      <c r="C282" s="1" t="s">
        <v>634</v>
      </c>
      <c r="D282" s="1" t="s">
        <v>634</v>
      </c>
      <c r="E282" s="1" t="s">
        <v>634</v>
      </c>
      <c r="F282" s="1" t="s">
        <v>634</v>
      </c>
      <c r="G282" s="1" t="s">
        <v>634</v>
      </c>
      <c r="H282" s="1" t="s">
        <v>634</v>
      </c>
      <c r="I282" s="1" t="s">
        <v>634</v>
      </c>
      <c r="J282" s="1" t="s">
        <v>634</v>
      </c>
      <c r="K282" s="1" t="s">
        <v>634</v>
      </c>
      <c r="L282" s="1" t="s">
        <v>634</v>
      </c>
      <c r="M282" s="1" t="s">
        <v>634</v>
      </c>
      <c r="N282" s="1" t="s">
        <v>634</v>
      </c>
      <c r="O282" s="1" t="s">
        <v>634</v>
      </c>
      <c r="P282" s="1" t="s">
        <v>634</v>
      </c>
      <c r="Q282" s="1" t="s">
        <v>634</v>
      </c>
      <c r="R282" s="1" t="s">
        <v>634</v>
      </c>
      <c r="S282" s="1" t="s">
        <v>634</v>
      </c>
      <c r="T282" s="1" t="s">
        <v>634</v>
      </c>
      <c r="U282" s="1" t="s">
        <v>634</v>
      </c>
      <c r="V282" s="1" t="s">
        <v>634</v>
      </c>
      <c r="W282" s="1" t="s">
        <v>634</v>
      </c>
      <c r="X282" s="1" t="s">
        <v>634</v>
      </c>
      <c r="Y282" s="1" t="s">
        <v>634</v>
      </c>
    </row>
    <row r="283" spans="1:25">
      <c r="A283" s="1" t="s">
        <v>440</v>
      </c>
      <c r="B283" s="1" t="s">
        <v>722</v>
      </c>
      <c r="C283" s="1" t="s">
        <v>634</v>
      </c>
      <c r="D283" s="1" t="s">
        <v>634</v>
      </c>
      <c r="E283" s="1" t="s">
        <v>634</v>
      </c>
      <c r="F283" s="1" t="s">
        <v>634</v>
      </c>
      <c r="G283" s="1" t="s">
        <v>634</v>
      </c>
      <c r="H283" s="1" t="s">
        <v>634</v>
      </c>
      <c r="I283" s="1" t="s">
        <v>634</v>
      </c>
      <c r="J283" s="1" t="s">
        <v>634</v>
      </c>
      <c r="K283" s="1" t="s">
        <v>634</v>
      </c>
      <c r="L283" s="1" t="s">
        <v>634</v>
      </c>
      <c r="M283" s="1" t="s">
        <v>634</v>
      </c>
      <c r="N283" s="1" t="s">
        <v>634</v>
      </c>
      <c r="O283" s="1" t="s">
        <v>634</v>
      </c>
      <c r="P283" s="1" t="s">
        <v>634</v>
      </c>
      <c r="Q283" s="1" t="s">
        <v>634</v>
      </c>
      <c r="R283" s="1" t="s">
        <v>634</v>
      </c>
      <c r="S283" s="1" t="s">
        <v>634</v>
      </c>
      <c r="T283" s="1" t="s">
        <v>634</v>
      </c>
      <c r="U283" s="1" t="s">
        <v>634</v>
      </c>
      <c r="V283" s="1" t="s">
        <v>634</v>
      </c>
      <c r="W283" s="1" t="s">
        <v>634</v>
      </c>
      <c r="X283" s="1" t="s">
        <v>634</v>
      </c>
      <c r="Y283" s="1" t="s">
        <v>634</v>
      </c>
    </row>
    <row r="284" spans="1:25">
      <c r="A284" s="1" t="s">
        <v>66</v>
      </c>
      <c r="B284" s="1" t="s">
        <v>1530</v>
      </c>
      <c r="C284" s="1">
        <v>0.623</v>
      </c>
      <c r="D284" s="1">
        <v>0.55000000000000004</v>
      </c>
      <c r="E284" s="1">
        <v>0.45</v>
      </c>
      <c r="F284" s="1" t="s">
        <v>1778</v>
      </c>
      <c r="G284" s="1">
        <v>0</v>
      </c>
      <c r="H284" s="1">
        <v>1200</v>
      </c>
      <c r="I284" s="1">
        <v>4000</v>
      </c>
      <c r="J284" s="1">
        <v>8000</v>
      </c>
      <c r="K284" s="1">
        <v>10000</v>
      </c>
      <c r="L284" s="1">
        <v>13000</v>
      </c>
      <c r="M284" s="1" t="s">
        <v>1778</v>
      </c>
      <c r="N284" s="1">
        <v>0</v>
      </c>
      <c r="O284" s="1">
        <v>0.06</v>
      </c>
      <c r="P284" s="1">
        <v>0.19047619047619047</v>
      </c>
      <c r="Q284" s="1">
        <v>0.34782608695652173</v>
      </c>
      <c r="R284" s="1">
        <v>0.41666666666666669</v>
      </c>
      <c r="S284" s="1">
        <v>0.52</v>
      </c>
      <c r="T284" s="1">
        <v>0</v>
      </c>
      <c r="U284" s="1">
        <v>0</v>
      </c>
      <c r="V284" s="1">
        <v>18000</v>
      </c>
      <c r="W284" s="1">
        <v>0.9</v>
      </c>
      <c r="X284" s="1">
        <v>21000</v>
      </c>
      <c r="Y284" s="1">
        <v>0.84</v>
      </c>
    </row>
    <row r="285" spans="1:25">
      <c r="A285" s="1" t="s">
        <v>441</v>
      </c>
      <c r="B285" s="1" t="s">
        <v>634</v>
      </c>
      <c r="C285" s="1" t="s">
        <v>634</v>
      </c>
      <c r="D285" s="1" t="s">
        <v>634</v>
      </c>
      <c r="E285" s="1" t="s">
        <v>634</v>
      </c>
      <c r="F285" s="1" t="s">
        <v>634</v>
      </c>
      <c r="G285" s="1" t="s">
        <v>634</v>
      </c>
      <c r="H285" s="1" t="s">
        <v>634</v>
      </c>
      <c r="I285" s="1" t="s">
        <v>634</v>
      </c>
      <c r="J285" s="1" t="s">
        <v>634</v>
      </c>
      <c r="K285" s="1" t="s">
        <v>634</v>
      </c>
      <c r="L285" s="1" t="s">
        <v>634</v>
      </c>
      <c r="M285" s="1" t="s">
        <v>634</v>
      </c>
      <c r="N285" s="1" t="s">
        <v>634</v>
      </c>
      <c r="O285" s="1" t="s">
        <v>634</v>
      </c>
      <c r="P285" s="1" t="s">
        <v>634</v>
      </c>
      <c r="Q285" s="1" t="s">
        <v>634</v>
      </c>
      <c r="R285" s="1" t="s">
        <v>634</v>
      </c>
      <c r="S285" s="1" t="s">
        <v>634</v>
      </c>
      <c r="T285" s="1" t="s">
        <v>634</v>
      </c>
      <c r="U285" s="1" t="s">
        <v>634</v>
      </c>
      <c r="V285" s="1" t="s">
        <v>634</v>
      </c>
      <c r="W285" s="1" t="s">
        <v>634</v>
      </c>
      <c r="X285" s="1" t="s">
        <v>634</v>
      </c>
      <c r="Y285" s="1" t="s">
        <v>634</v>
      </c>
    </row>
    <row r="286" spans="1:25">
      <c r="A286" s="1" t="s">
        <v>442</v>
      </c>
      <c r="B286" s="1" t="s">
        <v>723</v>
      </c>
      <c r="C286" s="1" t="s">
        <v>634</v>
      </c>
      <c r="D286" s="1" t="s">
        <v>634</v>
      </c>
      <c r="E286" s="1" t="s">
        <v>634</v>
      </c>
      <c r="F286" s="1" t="s">
        <v>634</v>
      </c>
      <c r="G286" s="1" t="s">
        <v>634</v>
      </c>
      <c r="H286" s="1" t="s">
        <v>634</v>
      </c>
      <c r="I286" s="1" t="s">
        <v>634</v>
      </c>
      <c r="J286" s="1" t="s">
        <v>634</v>
      </c>
      <c r="K286" s="1" t="s">
        <v>634</v>
      </c>
      <c r="L286" s="1" t="s">
        <v>634</v>
      </c>
      <c r="M286" s="1" t="s">
        <v>634</v>
      </c>
      <c r="N286" s="1" t="s">
        <v>634</v>
      </c>
      <c r="O286" s="1" t="s">
        <v>634</v>
      </c>
      <c r="P286" s="1" t="s">
        <v>634</v>
      </c>
      <c r="Q286" s="1" t="s">
        <v>634</v>
      </c>
      <c r="R286" s="1" t="s">
        <v>634</v>
      </c>
      <c r="S286" s="1" t="s">
        <v>634</v>
      </c>
      <c r="T286" s="1" t="s">
        <v>634</v>
      </c>
      <c r="U286" s="1" t="s">
        <v>634</v>
      </c>
      <c r="V286" s="1" t="s">
        <v>634</v>
      </c>
      <c r="W286" s="1" t="s">
        <v>634</v>
      </c>
      <c r="X286" s="1" t="s">
        <v>634</v>
      </c>
      <c r="Y286" s="1" t="s">
        <v>634</v>
      </c>
    </row>
    <row r="287" spans="1:25">
      <c r="A287" s="1" t="s">
        <v>443</v>
      </c>
      <c r="B287" s="1" t="s">
        <v>1531</v>
      </c>
      <c r="C287" s="1" t="s">
        <v>634</v>
      </c>
      <c r="D287" s="1" t="s">
        <v>634</v>
      </c>
      <c r="E287" s="1" t="s">
        <v>634</v>
      </c>
      <c r="F287" s="1" t="s">
        <v>634</v>
      </c>
      <c r="G287" s="1" t="s">
        <v>634</v>
      </c>
      <c r="H287" s="1" t="s">
        <v>634</v>
      </c>
      <c r="I287" s="1" t="s">
        <v>634</v>
      </c>
      <c r="J287" s="1" t="s">
        <v>634</v>
      </c>
      <c r="K287" s="1" t="s">
        <v>634</v>
      </c>
      <c r="L287" s="1" t="s">
        <v>634</v>
      </c>
      <c r="M287" s="1" t="s">
        <v>634</v>
      </c>
      <c r="N287" s="1" t="s">
        <v>634</v>
      </c>
      <c r="O287" s="1" t="s">
        <v>634</v>
      </c>
      <c r="P287" s="1" t="s">
        <v>634</v>
      </c>
      <c r="Q287" s="1" t="s">
        <v>634</v>
      </c>
      <c r="R287" s="1" t="s">
        <v>634</v>
      </c>
      <c r="S287" s="1" t="s">
        <v>634</v>
      </c>
      <c r="T287" s="1" t="s">
        <v>634</v>
      </c>
      <c r="U287" s="1" t="s">
        <v>634</v>
      </c>
      <c r="V287" s="1" t="s">
        <v>634</v>
      </c>
      <c r="W287" s="1" t="s">
        <v>634</v>
      </c>
      <c r="X287" s="1" t="s">
        <v>634</v>
      </c>
      <c r="Y287" s="1" t="s">
        <v>634</v>
      </c>
    </row>
    <row r="288" spans="1:25">
      <c r="A288" s="1" t="s">
        <v>444</v>
      </c>
      <c r="B288" s="1" t="s">
        <v>724</v>
      </c>
      <c r="C288" s="1" t="s">
        <v>634</v>
      </c>
      <c r="D288" s="1" t="s">
        <v>634</v>
      </c>
      <c r="E288" s="1" t="s">
        <v>634</v>
      </c>
      <c r="F288" s="1" t="s">
        <v>634</v>
      </c>
      <c r="G288" s="1" t="s">
        <v>634</v>
      </c>
      <c r="H288" s="1" t="s">
        <v>634</v>
      </c>
      <c r="I288" s="1" t="s">
        <v>634</v>
      </c>
      <c r="J288" s="1" t="s">
        <v>634</v>
      </c>
      <c r="K288" s="1" t="s">
        <v>634</v>
      </c>
      <c r="L288" s="1" t="s">
        <v>634</v>
      </c>
      <c r="M288" s="1" t="s">
        <v>634</v>
      </c>
      <c r="N288" s="1" t="s">
        <v>634</v>
      </c>
      <c r="O288" s="1" t="s">
        <v>634</v>
      </c>
      <c r="P288" s="1" t="s">
        <v>634</v>
      </c>
      <c r="Q288" s="1" t="s">
        <v>634</v>
      </c>
      <c r="R288" s="1" t="s">
        <v>634</v>
      </c>
      <c r="S288" s="1" t="s">
        <v>634</v>
      </c>
      <c r="T288" s="1" t="s">
        <v>634</v>
      </c>
      <c r="U288" s="1" t="s">
        <v>634</v>
      </c>
      <c r="V288" s="1" t="s">
        <v>634</v>
      </c>
      <c r="W288" s="1" t="s">
        <v>634</v>
      </c>
      <c r="X288" s="1" t="s">
        <v>634</v>
      </c>
      <c r="Y288" s="1" t="s">
        <v>634</v>
      </c>
    </row>
    <row r="289" spans="1:25">
      <c r="A289" s="1" t="s">
        <v>106</v>
      </c>
      <c r="B289" s="1" t="s">
        <v>248</v>
      </c>
      <c r="C289" s="1">
        <v>0.42199999999999999</v>
      </c>
      <c r="D289" s="1">
        <v>0.42199999999999999</v>
      </c>
      <c r="E289" s="1">
        <v>0.25</v>
      </c>
      <c r="F289" s="1" t="s">
        <v>1778</v>
      </c>
      <c r="G289" s="1">
        <v>54.38</v>
      </c>
      <c r="H289" s="1">
        <v>978.9</v>
      </c>
      <c r="I289" s="1">
        <v>1566.2</v>
      </c>
      <c r="J289" s="1">
        <v>2819.1</v>
      </c>
      <c r="K289" s="1">
        <v>4510.8</v>
      </c>
      <c r="L289" s="1">
        <v>6766</v>
      </c>
      <c r="M289" s="1" t="s">
        <v>1778</v>
      </c>
      <c r="N289" s="1">
        <v>0.01</v>
      </c>
      <c r="O289" s="1">
        <v>0.15</v>
      </c>
      <c r="P289" s="1">
        <v>0.2</v>
      </c>
      <c r="Q289" s="1">
        <v>0.3</v>
      </c>
      <c r="R289" s="1">
        <v>0.4</v>
      </c>
      <c r="S289" s="1">
        <v>0.5</v>
      </c>
      <c r="T289" s="1">
        <v>0</v>
      </c>
      <c r="U289" s="1">
        <v>0</v>
      </c>
      <c r="V289" s="1">
        <v>0</v>
      </c>
      <c r="W289" s="1">
        <v>0</v>
      </c>
      <c r="X289" s="1">
        <v>0</v>
      </c>
      <c r="Y289" s="1">
        <v>0</v>
      </c>
    </row>
    <row r="290" spans="1:25">
      <c r="A290" s="1" t="s">
        <v>445</v>
      </c>
      <c r="B290" s="1" t="s">
        <v>725</v>
      </c>
      <c r="C290" s="1" t="s">
        <v>634</v>
      </c>
      <c r="D290" s="1" t="s">
        <v>634</v>
      </c>
      <c r="E290" s="1" t="s">
        <v>634</v>
      </c>
      <c r="F290" s="1" t="s">
        <v>634</v>
      </c>
      <c r="G290" s="1" t="s">
        <v>634</v>
      </c>
      <c r="H290" s="1" t="s">
        <v>634</v>
      </c>
      <c r="I290" s="1" t="s">
        <v>634</v>
      </c>
      <c r="J290" s="1" t="s">
        <v>634</v>
      </c>
      <c r="K290" s="1" t="s">
        <v>634</v>
      </c>
      <c r="L290" s="1" t="s">
        <v>634</v>
      </c>
      <c r="M290" s="1" t="s">
        <v>634</v>
      </c>
      <c r="N290" s="1" t="s">
        <v>634</v>
      </c>
      <c r="O290" s="1" t="s">
        <v>634</v>
      </c>
      <c r="P290" s="1" t="s">
        <v>634</v>
      </c>
      <c r="Q290" s="1" t="s">
        <v>634</v>
      </c>
      <c r="R290" s="1" t="s">
        <v>634</v>
      </c>
      <c r="S290" s="1" t="s">
        <v>634</v>
      </c>
      <c r="T290" s="1" t="s">
        <v>634</v>
      </c>
      <c r="U290" s="1" t="s">
        <v>634</v>
      </c>
      <c r="V290" s="1" t="s">
        <v>634</v>
      </c>
      <c r="W290" s="1" t="s">
        <v>634</v>
      </c>
      <c r="X290" s="1" t="s">
        <v>634</v>
      </c>
      <c r="Y290" s="1" t="s">
        <v>634</v>
      </c>
    </row>
    <row r="291" spans="1:25">
      <c r="A291" s="1" t="s">
        <v>446</v>
      </c>
      <c r="B291" s="1" t="s">
        <v>726</v>
      </c>
      <c r="C291" s="1" t="s">
        <v>634</v>
      </c>
      <c r="D291" s="1" t="s">
        <v>634</v>
      </c>
      <c r="E291" s="1" t="s">
        <v>634</v>
      </c>
      <c r="F291" s="1" t="s">
        <v>634</v>
      </c>
      <c r="G291" s="1" t="s">
        <v>634</v>
      </c>
      <c r="H291" s="1" t="s">
        <v>634</v>
      </c>
      <c r="I291" s="1" t="s">
        <v>634</v>
      </c>
      <c r="J291" s="1" t="s">
        <v>634</v>
      </c>
      <c r="K291" s="1" t="s">
        <v>634</v>
      </c>
      <c r="L291" s="1" t="s">
        <v>634</v>
      </c>
      <c r="M291" s="1" t="s">
        <v>634</v>
      </c>
      <c r="N291" s="1" t="s">
        <v>634</v>
      </c>
      <c r="O291" s="1" t="s">
        <v>634</v>
      </c>
      <c r="P291" s="1" t="s">
        <v>634</v>
      </c>
      <c r="Q291" s="1" t="s">
        <v>634</v>
      </c>
      <c r="R291" s="1" t="s">
        <v>634</v>
      </c>
      <c r="S291" s="1" t="s">
        <v>634</v>
      </c>
      <c r="T291" s="1" t="s">
        <v>634</v>
      </c>
      <c r="U291" s="1" t="s">
        <v>634</v>
      </c>
      <c r="V291" s="1" t="s">
        <v>634</v>
      </c>
      <c r="W291" s="1" t="s">
        <v>634</v>
      </c>
      <c r="X291" s="1" t="s">
        <v>634</v>
      </c>
      <c r="Y291" s="1" t="s">
        <v>634</v>
      </c>
    </row>
    <row r="292" spans="1:25">
      <c r="A292" s="1" t="s">
        <v>447</v>
      </c>
      <c r="B292" s="1" t="s">
        <v>634</v>
      </c>
      <c r="C292" s="1" t="s">
        <v>634</v>
      </c>
      <c r="D292" s="1" t="s">
        <v>634</v>
      </c>
      <c r="E292" s="1" t="s">
        <v>634</v>
      </c>
      <c r="F292" s="1" t="s">
        <v>634</v>
      </c>
      <c r="G292" s="1" t="s">
        <v>634</v>
      </c>
      <c r="H292" s="1" t="s">
        <v>634</v>
      </c>
      <c r="I292" s="1" t="s">
        <v>634</v>
      </c>
      <c r="J292" s="1" t="s">
        <v>634</v>
      </c>
      <c r="K292" s="1" t="s">
        <v>634</v>
      </c>
      <c r="L292" s="1" t="s">
        <v>634</v>
      </c>
      <c r="M292" s="1" t="s">
        <v>634</v>
      </c>
      <c r="N292" s="1" t="s">
        <v>634</v>
      </c>
      <c r="O292" s="1" t="s">
        <v>634</v>
      </c>
      <c r="P292" s="1" t="s">
        <v>634</v>
      </c>
      <c r="Q292" s="1" t="s">
        <v>634</v>
      </c>
      <c r="R292" s="1" t="s">
        <v>634</v>
      </c>
      <c r="S292" s="1" t="s">
        <v>634</v>
      </c>
      <c r="T292" s="1" t="s">
        <v>634</v>
      </c>
      <c r="U292" s="1" t="s">
        <v>634</v>
      </c>
      <c r="V292" s="1" t="s">
        <v>634</v>
      </c>
      <c r="W292" s="1" t="s">
        <v>634</v>
      </c>
      <c r="X292" s="1" t="s">
        <v>634</v>
      </c>
      <c r="Y292" s="1" t="s">
        <v>634</v>
      </c>
    </row>
    <row r="293" spans="1:25">
      <c r="A293" s="1" t="s">
        <v>199</v>
      </c>
      <c r="B293" s="1" t="s">
        <v>634</v>
      </c>
      <c r="C293" s="1" t="s">
        <v>634</v>
      </c>
      <c r="D293" s="1" t="s">
        <v>634</v>
      </c>
      <c r="E293" s="1" t="s">
        <v>634</v>
      </c>
      <c r="F293" s="1" t="s">
        <v>634</v>
      </c>
      <c r="G293" s="1" t="s">
        <v>634</v>
      </c>
      <c r="H293" s="1" t="s">
        <v>634</v>
      </c>
      <c r="I293" s="1" t="s">
        <v>634</v>
      </c>
      <c r="J293" s="1" t="s">
        <v>634</v>
      </c>
      <c r="K293" s="1" t="s">
        <v>634</v>
      </c>
      <c r="L293" s="1" t="s">
        <v>634</v>
      </c>
      <c r="M293" s="1" t="s">
        <v>634</v>
      </c>
      <c r="N293" s="1" t="s">
        <v>634</v>
      </c>
      <c r="O293" s="1" t="s">
        <v>634</v>
      </c>
      <c r="P293" s="1" t="s">
        <v>634</v>
      </c>
      <c r="Q293" s="1" t="s">
        <v>634</v>
      </c>
      <c r="R293" s="1" t="s">
        <v>634</v>
      </c>
      <c r="S293" s="1" t="s">
        <v>634</v>
      </c>
      <c r="T293" s="1" t="s">
        <v>634</v>
      </c>
      <c r="U293" s="1" t="s">
        <v>634</v>
      </c>
      <c r="V293" s="1" t="s">
        <v>634</v>
      </c>
      <c r="W293" s="1" t="s">
        <v>634</v>
      </c>
      <c r="X293" s="1" t="s">
        <v>634</v>
      </c>
      <c r="Y293" s="1" t="s">
        <v>634</v>
      </c>
    </row>
    <row r="294" spans="1:25">
      <c r="A294" s="1" t="s">
        <v>448</v>
      </c>
      <c r="B294" s="1" t="s">
        <v>1642</v>
      </c>
      <c r="C294" s="1" t="s">
        <v>634</v>
      </c>
      <c r="D294" s="1" t="s">
        <v>634</v>
      </c>
      <c r="E294" s="1" t="s">
        <v>634</v>
      </c>
      <c r="F294" s="1" t="s">
        <v>634</v>
      </c>
      <c r="G294" s="1" t="s">
        <v>634</v>
      </c>
      <c r="H294" s="1" t="s">
        <v>634</v>
      </c>
      <c r="I294" s="1" t="s">
        <v>634</v>
      </c>
      <c r="J294" s="1" t="s">
        <v>634</v>
      </c>
      <c r="K294" s="1" t="s">
        <v>634</v>
      </c>
      <c r="L294" s="1" t="s">
        <v>634</v>
      </c>
      <c r="M294" s="1" t="s">
        <v>634</v>
      </c>
      <c r="N294" s="1" t="s">
        <v>634</v>
      </c>
      <c r="O294" s="1" t="s">
        <v>634</v>
      </c>
      <c r="P294" s="1" t="s">
        <v>634</v>
      </c>
      <c r="Q294" s="1" t="s">
        <v>634</v>
      </c>
      <c r="R294" s="1" t="s">
        <v>634</v>
      </c>
      <c r="S294" s="1" t="s">
        <v>634</v>
      </c>
      <c r="T294" s="1" t="s">
        <v>634</v>
      </c>
      <c r="U294" s="1" t="s">
        <v>634</v>
      </c>
      <c r="V294" s="1" t="s">
        <v>634</v>
      </c>
      <c r="W294" s="1" t="s">
        <v>634</v>
      </c>
      <c r="X294" s="1" t="s">
        <v>634</v>
      </c>
      <c r="Y294" s="1" t="s">
        <v>634</v>
      </c>
    </row>
    <row r="295" spans="1:25">
      <c r="A295" s="1" t="s">
        <v>449</v>
      </c>
      <c r="B295" s="1" t="s">
        <v>727</v>
      </c>
      <c r="C295" s="1" t="s">
        <v>634</v>
      </c>
      <c r="D295" s="1" t="s">
        <v>634</v>
      </c>
      <c r="E295" s="1" t="s">
        <v>634</v>
      </c>
      <c r="F295" s="1" t="s">
        <v>634</v>
      </c>
      <c r="G295" s="1" t="s">
        <v>634</v>
      </c>
      <c r="H295" s="1" t="s">
        <v>634</v>
      </c>
      <c r="I295" s="1" t="s">
        <v>634</v>
      </c>
      <c r="J295" s="1" t="s">
        <v>634</v>
      </c>
      <c r="K295" s="1" t="s">
        <v>634</v>
      </c>
      <c r="L295" s="1" t="s">
        <v>634</v>
      </c>
      <c r="M295" s="1" t="s">
        <v>634</v>
      </c>
      <c r="N295" s="1" t="s">
        <v>634</v>
      </c>
      <c r="O295" s="1" t="s">
        <v>634</v>
      </c>
      <c r="P295" s="1" t="s">
        <v>634</v>
      </c>
      <c r="Q295" s="1" t="s">
        <v>634</v>
      </c>
      <c r="R295" s="1" t="s">
        <v>634</v>
      </c>
      <c r="S295" s="1" t="s">
        <v>634</v>
      </c>
      <c r="T295" s="1" t="s">
        <v>634</v>
      </c>
      <c r="U295" s="1" t="s">
        <v>634</v>
      </c>
      <c r="V295" s="1" t="s">
        <v>634</v>
      </c>
      <c r="W295" s="1" t="s">
        <v>634</v>
      </c>
      <c r="X295" s="1" t="s">
        <v>634</v>
      </c>
      <c r="Y295" s="1" t="s">
        <v>634</v>
      </c>
    </row>
    <row r="296" spans="1:25">
      <c r="A296" s="1" t="s">
        <v>450</v>
      </c>
      <c r="B296" s="1" t="s">
        <v>728</v>
      </c>
      <c r="C296" s="1" t="s">
        <v>634</v>
      </c>
      <c r="D296" s="1" t="s">
        <v>634</v>
      </c>
      <c r="E296" s="1" t="s">
        <v>634</v>
      </c>
      <c r="F296" s="1" t="s">
        <v>634</v>
      </c>
      <c r="G296" s="1" t="s">
        <v>634</v>
      </c>
      <c r="H296" s="1" t="s">
        <v>634</v>
      </c>
      <c r="I296" s="1" t="s">
        <v>634</v>
      </c>
      <c r="J296" s="1" t="s">
        <v>634</v>
      </c>
      <c r="K296" s="1" t="s">
        <v>634</v>
      </c>
      <c r="L296" s="1" t="s">
        <v>634</v>
      </c>
      <c r="M296" s="1" t="s">
        <v>634</v>
      </c>
      <c r="N296" s="1" t="s">
        <v>634</v>
      </c>
      <c r="O296" s="1" t="s">
        <v>634</v>
      </c>
      <c r="P296" s="1" t="s">
        <v>634</v>
      </c>
      <c r="Q296" s="1" t="s">
        <v>634</v>
      </c>
      <c r="R296" s="1" t="s">
        <v>634</v>
      </c>
      <c r="S296" s="1" t="s">
        <v>634</v>
      </c>
      <c r="T296" s="1" t="s">
        <v>634</v>
      </c>
      <c r="U296" s="1" t="s">
        <v>634</v>
      </c>
      <c r="V296" s="1" t="s">
        <v>634</v>
      </c>
      <c r="W296" s="1" t="s">
        <v>634</v>
      </c>
      <c r="X296" s="1" t="s">
        <v>634</v>
      </c>
      <c r="Y296" s="1" t="s">
        <v>634</v>
      </c>
    </row>
    <row r="297" spans="1:25">
      <c r="A297" s="1" t="s">
        <v>451</v>
      </c>
      <c r="B297" s="1" t="s">
        <v>1787</v>
      </c>
      <c r="C297" s="1" t="s">
        <v>634</v>
      </c>
      <c r="D297" s="1" t="s">
        <v>634</v>
      </c>
      <c r="E297" s="1" t="s">
        <v>634</v>
      </c>
      <c r="F297" s="1" t="s">
        <v>634</v>
      </c>
      <c r="G297" s="1" t="s">
        <v>634</v>
      </c>
      <c r="H297" s="1" t="s">
        <v>634</v>
      </c>
      <c r="I297" s="1" t="s">
        <v>634</v>
      </c>
      <c r="J297" s="1" t="s">
        <v>634</v>
      </c>
      <c r="K297" s="1" t="s">
        <v>634</v>
      </c>
      <c r="L297" s="1" t="s">
        <v>634</v>
      </c>
      <c r="M297" s="1" t="s">
        <v>634</v>
      </c>
      <c r="N297" s="1" t="s">
        <v>634</v>
      </c>
      <c r="O297" s="1" t="s">
        <v>634</v>
      </c>
      <c r="P297" s="1" t="s">
        <v>634</v>
      </c>
      <c r="Q297" s="1" t="s">
        <v>634</v>
      </c>
      <c r="R297" s="1" t="s">
        <v>634</v>
      </c>
      <c r="S297" s="1" t="s">
        <v>634</v>
      </c>
      <c r="T297" s="1" t="s">
        <v>634</v>
      </c>
      <c r="U297" s="1" t="s">
        <v>634</v>
      </c>
      <c r="V297" s="1" t="s">
        <v>634</v>
      </c>
      <c r="W297" s="1" t="s">
        <v>634</v>
      </c>
      <c r="X297" s="1" t="s">
        <v>634</v>
      </c>
      <c r="Y297" s="1" t="s">
        <v>634</v>
      </c>
    </row>
    <row r="298" spans="1:25">
      <c r="A298" s="1" t="s">
        <v>452</v>
      </c>
      <c r="B298" s="1" t="s">
        <v>1069</v>
      </c>
      <c r="C298" s="1" t="s">
        <v>634</v>
      </c>
      <c r="D298" s="1" t="s">
        <v>634</v>
      </c>
      <c r="E298" s="1" t="s">
        <v>634</v>
      </c>
      <c r="F298" s="1" t="s">
        <v>634</v>
      </c>
      <c r="G298" s="1" t="s">
        <v>634</v>
      </c>
      <c r="H298" s="1" t="s">
        <v>634</v>
      </c>
      <c r="I298" s="1" t="s">
        <v>634</v>
      </c>
      <c r="J298" s="1" t="s">
        <v>634</v>
      </c>
      <c r="K298" s="1" t="s">
        <v>634</v>
      </c>
      <c r="L298" s="1" t="s">
        <v>634</v>
      </c>
      <c r="M298" s="1" t="s">
        <v>634</v>
      </c>
      <c r="N298" s="1" t="s">
        <v>634</v>
      </c>
      <c r="O298" s="1" t="s">
        <v>634</v>
      </c>
      <c r="P298" s="1" t="s">
        <v>634</v>
      </c>
      <c r="Q298" s="1" t="s">
        <v>634</v>
      </c>
      <c r="R298" s="1" t="s">
        <v>634</v>
      </c>
      <c r="S298" s="1" t="s">
        <v>634</v>
      </c>
      <c r="T298" s="1" t="s">
        <v>634</v>
      </c>
      <c r="U298" s="1" t="s">
        <v>634</v>
      </c>
      <c r="V298" s="1" t="s">
        <v>634</v>
      </c>
      <c r="W298" s="1" t="s">
        <v>634</v>
      </c>
      <c r="X298" s="1" t="s">
        <v>634</v>
      </c>
      <c r="Y298" s="1" t="s">
        <v>634</v>
      </c>
    </row>
    <row r="299" spans="1:25">
      <c r="A299" s="1" t="s">
        <v>176</v>
      </c>
      <c r="B299" s="1" t="s">
        <v>283</v>
      </c>
      <c r="C299" s="1">
        <v>0.4</v>
      </c>
      <c r="D299" s="1">
        <v>0</v>
      </c>
      <c r="E299" s="1">
        <v>0</v>
      </c>
      <c r="F299" s="1" t="s">
        <v>1778</v>
      </c>
      <c r="G299" s="1">
        <v>0</v>
      </c>
      <c r="H299" s="1">
        <v>2099</v>
      </c>
      <c r="I299" s="1">
        <v>2099</v>
      </c>
      <c r="J299" s="1">
        <v>2099</v>
      </c>
      <c r="K299" s="1">
        <v>2099</v>
      </c>
      <c r="L299" s="1">
        <v>2099</v>
      </c>
      <c r="M299" s="1" t="s">
        <v>1778</v>
      </c>
      <c r="N299" s="1">
        <v>0</v>
      </c>
      <c r="O299" s="1">
        <v>1</v>
      </c>
      <c r="P299" s="1">
        <v>1</v>
      </c>
      <c r="Q299" s="1">
        <v>1</v>
      </c>
      <c r="R299" s="1">
        <v>1</v>
      </c>
      <c r="S299" s="1">
        <v>1</v>
      </c>
      <c r="T299" s="1">
        <v>0</v>
      </c>
      <c r="U299" s="1">
        <v>0</v>
      </c>
      <c r="V299" s="1">
        <v>0</v>
      </c>
      <c r="W299" s="1">
        <v>0</v>
      </c>
      <c r="X299" s="1">
        <v>0</v>
      </c>
      <c r="Y299" s="1">
        <v>0</v>
      </c>
    </row>
    <row r="300" spans="1:25">
      <c r="A300" s="1" t="s">
        <v>453</v>
      </c>
      <c r="B300" s="1" t="s">
        <v>1788</v>
      </c>
      <c r="C300" s="1" t="s">
        <v>634</v>
      </c>
      <c r="D300" s="1" t="s">
        <v>634</v>
      </c>
      <c r="E300" s="1" t="s">
        <v>634</v>
      </c>
      <c r="F300" s="1" t="s">
        <v>634</v>
      </c>
      <c r="G300" s="1" t="s">
        <v>634</v>
      </c>
      <c r="H300" s="1" t="s">
        <v>634</v>
      </c>
      <c r="I300" s="1" t="s">
        <v>634</v>
      </c>
      <c r="J300" s="1" t="s">
        <v>634</v>
      </c>
      <c r="K300" s="1" t="s">
        <v>634</v>
      </c>
      <c r="L300" s="1" t="s">
        <v>634</v>
      </c>
      <c r="M300" s="1" t="s">
        <v>634</v>
      </c>
      <c r="N300" s="1" t="s">
        <v>634</v>
      </c>
      <c r="O300" s="1" t="s">
        <v>634</v>
      </c>
      <c r="P300" s="1" t="s">
        <v>634</v>
      </c>
      <c r="Q300" s="1" t="s">
        <v>634</v>
      </c>
      <c r="R300" s="1" t="s">
        <v>634</v>
      </c>
      <c r="S300" s="1" t="s">
        <v>634</v>
      </c>
      <c r="T300" s="1" t="s">
        <v>634</v>
      </c>
      <c r="U300" s="1" t="s">
        <v>634</v>
      </c>
      <c r="V300" s="1" t="s">
        <v>634</v>
      </c>
      <c r="W300" s="1" t="s">
        <v>634</v>
      </c>
      <c r="X300" s="1" t="s">
        <v>634</v>
      </c>
      <c r="Y300" s="1" t="s">
        <v>634</v>
      </c>
    </row>
    <row r="301" spans="1:25">
      <c r="A301" s="1" t="s">
        <v>454</v>
      </c>
      <c r="B301" s="1" t="s">
        <v>634</v>
      </c>
      <c r="C301" s="1" t="s">
        <v>634</v>
      </c>
      <c r="D301" s="1" t="s">
        <v>634</v>
      </c>
      <c r="E301" s="1" t="s">
        <v>634</v>
      </c>
      <c r="F301" s="1" t="s">
        <v>634</v>
      </c>
      <c r="G301" s="1" t="s">
        <v>634</v>
      </c>
      <c r="H301" s="1" t="s">
        <v>634</v>
      </c>
      <c r="I301" s="1" t="s">
        <v>634</v>
      </c>
      <c r="J301" s="1" t="s">
        <v>634</v>
      </c>
      <c r="K301" s="1" t="s">
        <v>634</v>
      </c>
      <c r="L301" s="1" t="s">
        <v>634</v>
      </c>
      <c r="M301" s="1" t="s">
        <v>634</v>
      </c>
      <c r="N301" s="1" t="s">
        <v>634</v>
      </c>
      <c r="O301" s="1" t="s">
        <v>634</v>
      </c>
      <c r="P301" s="1" t="s">
        <v>634</v>
      </c>
      <c r="Q301" s="1" t="s">
        <v>634</v>
      </c>
      <c r="R301" s="1" t="s">
        <v>634</v>
      </c>
      <c r="S301" s="1" t="s">
        <v>634</v>
      </c>
      <c r="T301" s="1" t="s">
        <v>634</v>
      </c>
      <c r="U301" s="1" t="s">
        <v>634</v>
      </c>
      <c r="V301" s="1" t="s">
        <v>634</v>
      </c>
      <c r="W301" s="1" t="s">
        <v>634</v>
      </c>
      <c r="X301" s="1" t="s">
        <v>634</v>
      </c>
      <c r="Y301" s="1" t="s">
        <v>634</v>
      </c>
    </row>
    <row r="302" spans="1:25">
      <c r="A302" s="1" t="s">
        <v>455</v>
      </c>
      <c r="B302" s="1" t="s">
        <v>634</v>
      </c>
      <c r="C302" s="1" t="s">
        <v>634</v>
      </c>
      <c r="D302" s="1" t="s">
        <v>634</v>
      </c>
      <c r="E302" s="1" t="s">
        <v>634</v>
      </c>
      <c r="F302" s="1" t="s">
        <v>634</v>
      </c>
      <c r="G302" s="1" t="s">
        <v>634</v>
      </c>
      <c r="H302" s="1" t="s">
        <v>634</v>
      </c>
      <c r="I302" s="1" t="s">
        <v>634</v>
      </c>
      <c r="J302" s="1" t="s">
        <v>634</v>
      </c>
      <c r="K302" s="1" t="s">
        <v>634</v>
      </c>
      <c r="L302" s="1" t="s">
        <v>634</v>
      </c>
      <c r="M302" s="1" t="s">
        <v>634</v>
      </c>
      <c r="N302" s="1" t="s">
        <v>634</v>
      </c>
      <c r="O302" s="1" t="s">
        <v>634</v>
      </c>
      <c r="P302" s="1" t="s">
        <v>634</v>
      </c>
      <c r="Q302" s="1" t="s">
        <v>634</v>
      </c>
      <c r="R302" s="1" t="s">
        <v>634</v>
      </c>
      <c r="S302" s="1" t="s">
        <v>634</v>
      </c>
      <c r="T302" s="1" t="s">
        <v>634</v>
      </c>
      <c r="U302" s="1" t="s">
        <v>634</v>
      </c>
      <c r="V302" s="1" t="s">
        <v>634</v>
      </c>
      <c r="W302" s="1" t="s">
        <v>634</v>
      </c>
      <c r="X302" s="1" t="s">
        <v>634</v>
      </c>
      <c r="Y302" s="1" t="s">
        <v>634</v>
      </c>
    </row>
    <row r="303" spans="1:25">
      <c r="A303" s="1" t="s">
        <v>456</v>
      </c>
      <c r="B303" s="1" t="s">
        <v>729</v>
      </c>
      <c r="C303" s="1" t="s">
        <v>306</v>
      </c>
      <c r="D303" s="1" t="s">
        <v>306</v>
      </c>
      <c r="E303" s="1" t="s">
        <v>306</v>
      </c>
      <c r="F303" s="1" t="s">
        <v>1778</v>
      </c>
      <c r="G303" s="1">
        <v>17900</v>
      </c>
      <c r="H303" s="1">
        <v>18300</v>
      </c>
      <c r="I303" s="1">
        <v>18600</v>
      </c>
      <c r="J303" s="1">
        <v>19000</v>
      </c>
      <c r="K303" s="1">
        <v>19400</v>
      </c>
      <c r="L303" s="1">
        <v>19800</v>
      </c>
      <c r="M303" s="1" t="s">
        <v>1778</v>
      </c>
      <c r="N303" s="1">
        <v>0.38913043478260867</v>
      </c>
      <c r="O303" s="1">
        <v>0.39019189765458423</v>
      </c>
      <c r="P303" s="1">
        <v>0.38912133891213391</v>
      </c>
      <c r="Q303" s="1">
        <v>0.38934426229508196</v>
      </c>
      <c r="R303" s="1">
        <v>0.38955823293172692</v>
      </c>
      <c r="S303" s="1">
        <v>0.38976377952755903</v>
      </c>
      <c r="T303" s="1">
        <v>0</v>
      </c>
      <c r="U303" s="1">
        <v>0</v>
      </c>
      <c r="V303" s="1">
        <v>0</v>
      </c>
      <c r="W303" s="1">
        <v>0</v>
      </c>
      <c r="X303" s="1">
        <v>0</v>
      </c>
      <c r="Y303" s="1">
        <v>0</v>
      </c>
    </row>
    <row r="304" spans="1:25">
      <c r="A304" s="1" t="s">
        <v>933</v>
      </c>
      <c r="B304" s="1" t="s">
        <v>634</v>
      </c>
      <c r="C304" s="1" t="s">
        <v>634</v>
      </c>
      <c r="D304" s="1" t="s">
        <v>634</v>
      </c>
      <c r="E304" s="1" t="s">
        <v>634</v>
      </c>
      <c r="F304" s="1" t="s">
        <v>634</v>
      </c>
      <c r="G304" s="1" t="s">
        <v>634</v>
      </c>
      <c r="H304" s="1" t="s">
        <v>634</v>
      </c>
      <c r="I304" s="1" t="s">
        <v>634</v>
      </c>
      <c r="J304" s="1" t="s">
        <v>634</v>
      </c>
      <c r="K304" s="1" t="s">
        <v>634</v>
      </c>
      <c r="L304" s="1" t="s">
        <v>634</v>
      </c>
      <c r="M304" s="1" t="s">
        <v>634</v>
      </c>
      <c r="N304" s="1" t="s">
        <v>634</v>
      </c>
      <c r="O304" s="1" t="s">
        <v>634</v>
      </c>
      <c r="P304" s="1" t="s">
        <v>634</v>
      </c>
      <c r="Q304" s="1" t="s">
        <v>634</v>
      </c>
      <c r="R304" s="1" t="s">
        <v>634</v>
      </c>
      <c r="S304" s="1" t="s">
        <v>634</v>
      </c>
      <c r="T304" s="1" t="s">
        <v>634</v>
      </c>
      <c r="U304" s="1" t="s">
        <v>634</v>
      </c>
      <c r="V304" s="1" t="s">
        <v>634</v>
      </c>
      <c r="W304" s="1" t="s">
        <v>634</v>
      </c>
      <c r="X304" s="1" t="s">
        <v>634</v>
      </c>
      <c r="Y304" s="1" t="s">
        <v>634</v>
      </c>
    </row>
    <row r="305" spans="1:25">
      <c r="A305" s="1" t="s">
        <v>457</v>
      </c>
      <c r="B305" s="1" t="s">
        <v>730</v>
      </c>
      <c r="C305" s="1" t="s">
        <v>634</v>
      </c>
      <c r="D305" s="1" t="s">
        <v>634</v>
      </c>
      <c r="E305" s="1" t="s">
        <v>634</v>
      </c>
      <c r="F305" s="1" t="s">
        <v>634</v>
      </c>
      <c r="G305" s="1" t="s">
        <v>634</v>
      </c>
      <c r="H305" s="1" t="s">
        <v>634</v>
      </c>
      <c r="I305" s="1" t="s">
        <v>634</v>
      </c>
      <c r="J305" s="1" t="s">
        <v>634</v>
      </c>
      <c r="K305" s="1" t="s">
        <v>634</v>
      </c>
      <c r="L305" s="1" t="s">
        <v>634</v>
      </c>
      <c r="M305" s="1" t="s">
        <v>634</v>
      </c>
      <c r="N305" s="1" t="s">
        <v>634</v>
      </c>
      <c r="O305" s="1" t="s">
        <v>634</v>
      </c>
      <c r="P305" s="1" t="s">
        <v>634</v>
      </c>
      <c r="Q305" s="1" t="s">
        <v>634</v>
      </c>
      <c r="R305" s="1" t="s">
        <v>634</v>
      </c>
      <c r="S305" s="1" t="s">
        <v>634</v>
      </c>
      <c r="T305" s="1" t="s">
        <v>634</v>
      </c>
      <c r="U305" s="1" t="s">
        <v>634</v>
      </c>
      <c r="V305" s="1" t="s">
        <v>634</v>
      </c>
      <c r="W305" s="1" t="s">
        <v>634</v>
      </c>
      <c r="X305" s="1" t="s">
        <v>634</v>
      </c>
      <c r="Y305" s="1" t="s">
        <v>634</v>
      </c>
    </row>
    <row r="306" spans="1:25">
      <c r="A306" s="1" t="s">
        <v>458</v>
      </c>
      <c r="B306" s="1" t="s">
        <v>1532</v>
      </c>
      <c r="C306" s="1">
        <v>0.60699999999999998</v>
      </c>
      <c r="D306" s="1">
        <v>0.60699999999999998</v>
      </c>
      <c r="E306" s="1">
        <v>0.60699999999999998</v>
      </c>
      <c r="F306" s="1" t="s">
        <v>1778</v>
      </c>
      <c r="G306" s="1">
        <v>300</v>
      </c>
      <c r="H306" s="1">
        <v>350</v>
      </c>
      <c r="I306" s="1">
        <v>350</v>
      </c>
      <c r="J306" s="1">
        <v>400</v>
      </c>
      <c r="K306" s="1">
        <v>400</v>
      </c>
      <c r="L306" s="1">
        <v>450</v>
      </c>
      <c r="M306" s="1" t="s">
        <v>1778</v>
      </c>
      <c r="N306" s="1">
        <v>0.34762456546929316</v>
      </c>
      <c r="O306" s="1">
        <v>0.39772727272727271</v>
      </c>
      <c r="P306" s="1">
        <v>0.39018952062430323</v>
      </c>
      <c r="Q306" s="1">
        <v>0.43763676148796499</v>
      </c>
      <c r="R306" s="1">
        <v>0.42918454935622319</v>
      </c>
      <c r="S306" s="1">
        <v>0.47368421052631576</v>
      </c>
      <c r="T306" s="1">
        <v>0</v>
      </c>
      <c r="U306" s="1">
        <v>0</v>
      </c>
      <c r="V306" s="1">
        <v>0</v>
      </c>
      <c r="W306" s="1">
        <v>0</v>
      </c>
      <c r="X306" s="1">
        <v>0</v>
      </c>
      <c r="Y306" s="1">
        <v>0</v>
      </c>
    </row>
    <row r="307" spans="1:25">
      <c r="A307" s="1" t="s">
        <v>459</v>
      </c>
      <c r="B307" s="1" t="s">
        <v>731</v>
      </c>
      <c r="C307" s="1" t="s">
        <v>634</v>
      </c>
      <c r="D307" s="1" t="s">
        <v>634</v>
      </c>
      <c r="E307" s="1" t="s">
        <v>634</v>
      </c>
      <c r="F307" s="1" t="s">
        <v>634</v>
      </c>
      <c r="G307" s="1" t="s">
        <v>634</v>
      </c>
      <c r="H307" s="1" t="s">
        <v>634</v>
      </c>
      <c r="I307" s="1" t="s">
        <v>634</v>
      </c>
      <c r="J307" s="1" t="s">
        <v>634</v>
      </c>
      <c r="K307" s="1" t="s">
        <v>634</v>
      </c>
      <c r="L307" s="1" t="s">
        <v>634</v>
      </c>
      <c r="M307" s="1" t="s">
        <v>634</v>
      </c>
      <c r="N307" s="1" t="s">
        <v>634</v>
      </c>
      <c r="O307" s="1" t="s">
        <v>634</v>
      </c>
      <c r="P307" s="1" t="s">
        <v>634</v>
      </c>
      <c r="Q307" s="1" t="s">
        <v>634</v>
      </c>
      <c r="R307" s="1" t="s">
        <v>634</v>
      </c>
      <c r="S307" s="1" t="s">
        <v>634</v>
      </c>
      <c r="T307" s="1" t="s">
        <v>634</v>
      </c>
      <c r="U307" s="1" t="s">
        <v>634</v>
      </c>
      <c r="V307" s="1" t="s">
        <v>634</v>
      </c>
      <c r="W307" s="1" t="s">
        <v>634</v>
      </c>
      <c r="X307" s="1" t="s">
        <v>634</v>
      </c>
      <c r="Y307" s="1" t="s">
        <v>634</v>
      </c>
    </row>
    <row r="308" spans="1:25">
      <c r="A308" s="1" t="s">
        <v>460</v>
      </c>
      <c r="B308" s="1" t="s">
        <v>1070</v>
      </c>
      <c r="C308" s="1">
        <v>0.6</v>
      </c>
      <c r="D308" s="1">
        <v>0.6</v>
      </c>
      <c r="E308" s="1">
        <v>0.5</v>
      </c>
      <c r="F308" s="1" t="s">
        <v>1778</v>
      </c>
      <c r="G308" s="1">
        <v>0</v>
      </c>
      <c r="H308" s="1">
        <v>0</v>
      </c>
      <c r="I308" s="1">
        <v>0</v>
      </c>
      <c r="J308" s="1">
        <v>5</v>
      </c>
      <c r="K308" s="1">
        <v>5</v>
      </c>
      <c r="L308" s="1">
        <v>10</v>
      </c>
      <c r="M308" s="1" t="s">
        <v>1778</v>
      </c>
      <c r="N308" s="1">
        <v>0</v>
      </c>
      <c r="O308" s="1">
        <v>0</v>
      </c>
      <c r="P308" s="1">
        <v>0</v>
      </c>
      <c r="Q308" s="1">
        <v>0.25</v>
      </c>
      <c r="R308" s="1">
        <v>0.25</v>
      </c>
      <c r="S308" s="1">
        <v>0.5</v>
      </c>
      <c r="T308" s="1">
        <v>0</v>
      </c>
      <c r="U308" s="1">
        <v>0</v>
      </c>
      <c r="V308" s="1">
        <v>0</v>
      </c>
      <c r="W308" s="1">
        <v>0</v>
      </c>
      <c r="X308" s="1">
        <v>0</v>
      </c>
      <c r="Y308" s="1">
        <v>0</v>
      </c>
    </row>
    <row r="309" spans="1:25">
      <c r="A309" s="1" t="s">
        <v>461</v>
      </c>
      <c r="B309" s="1" t="s">
        <v>1789</v>
      </c>
      <c r="C309" s="1">
        <v>0.435</v>
      </c>
      <c r="D309" s="1">
        <v>0.39600000000000002</v>
      </c>
      <c r="E309" s="1">
        <v>0.315</v>
      </c>
      <c r="F309" s="1" t="s">
        <v>1778</v>
      </c>
      <c r="G309" s="1">
        <v>0</v>
      </c>
      <c r="H309" s="1">
        <v>0</v>
      </c>
      <c r="I309" s="1">
        <v>760</v>
      </c>
      <c r="J309" s="1">
        <v>1160</v>
      </c>
      <c r="K309" s="1">
        <v>2360</v>
      </c>
      <c r="L309" s="1">
        <v>4050</v>
      </c>
      <c r="M309" s="1" t="s">
        <v>1778</v>
      </c>
      <c r="N309" s="1">
        <v>0</v>
      </c>
      <c r="O309" s="1">
        <v>0</v>
      </c>
      <c r="P309" s="1">
        <v>0.10704225352112676</v>
      </c>
      <c r="Q309" s="1">
        <v>0.15675675675675677</v>
      </c>
      <c r="R309" s="1">
        <v>0.30649350649350648</v>
      </c>
      <c r="S309" s="1">
        <v>0.50624999999999998</v>
      </c>
      <c r="T309" s="1">
        <v>0</v>
      </c>
      <c r="U309" s="1">
        <v>0</v>
      </c>
      <c r="V309" s="1">
        <v>0</v>
      </c>
      <c r="W309" s="1">
        <v>0</v>
      </c>
      <c r="X309" s="1">
        <v>0</v>
      </c>
      <c r="Y309" s="1">
        <v>0</v>
      </c>
    </row>
    <row r="310" spans="1:25">
      <c r="A310" s="1" t="s">
        <v>462</v>
      </c>
      <c r="B310" s="1" t="s">
        <v>732</v>
      </c>
      <c r="C310" s="1" t="s">
        <v>634</v>
      </c>
      <c r="D310" s="1" t="s">
        <v>634</v>
      </c>
      <c r="E310" s="1" t="s">
        <v>634</v>
      </c>
      <c r="F310" s="1" t="s">
        <v>634</v>
      </c>
      <c r="G310" s="1" t="s">
        <v>634</v>
      </c>
      <c r="H310" s="1" t="s">
        <v>634</v>
      </c>
      <c r="I310" s="1" t="s">
        <v>634</v>
      </c>
      <c r="J310" s="1" t="s">
        <v>634</v>
      </c>
      <c r="K310" s="1" t="s">
        <v>634</v>
      </c>
      <c r="L310" s="1" t="s">
        <v>634</v>
      </c>
      <c r="M310" s="1" t="s">
        <v>634</v>
      </c>
      <c r="N310" s="1" t="s">
        <v>634</v>
      </c>
      <c r="O310" s="1" t="s">
        <v>634</v>
      </c>
      <c r="P310" s="1" t="s">
        <v>634</v>
      </c>
      <c r="Q310" s="1" t="s">
        <v>634</v>
      </c>
      <c r="R310" s="1" t="s">
        <v>634</v>
      </c>
      <c r="S310" s="1" t="s">
        <v>634</v>
      </c>
      <c r="T310" s="1" t="s">
        <v>634</v>
      </c>
      <c r="U310" s="1" t="s">
        <v>634</v>
      </c>
      <c r="V310" s="1" t="s">
        <v>634</v>
      </c>
      <c r="W310" s="1" t="s">
        <v>634</v>
      </c>
      <c r="X310" s="1" t="s">
        <v>634</v>
      </c>
      <c r="Y310" s="1" t="s">
        <v>634</v>
      </c>
    </row>
    <row r="311" spans="1:25">
      <c r="A311" s="1" t="s">
        <v>463</v>
      </c>
      <c r="B311" s="1" t="s">
        <v>733</v>
      </c>
      <c r="C311" s="1" t="s">
        <v>634</v>
      </c>
      <c r="D311" s="1" t="s">
        <v>634</v>
      </c>
      <c r="E311" s="1" t="s">
        <v>634</v>
      </c>
      <c r="F311" s="1" t="s">
        <v>634</v>
      </c>
      <c r="G311" s="1" t="s">
        <v>634</v>
      </c>
      <c r="H311" s="1" t="s">
        <v>634</v>
      </c>
      <c r="I311" s="1" t="s">
        <v>634</v>
      </c>
      <c r="J311" s="1" t="s">
        <v>634</v>
      </c>
      <c r="K311" s="1" t="s">
        <v>634</v>
      </c>
      <c r="L311" s="1" t="s">
        <v>634</v>
      </c>
      <c r="M311" s="1" t="s">
        <v>634</v>
      </c>
      <c r="N311" s="1" t="s">
        <v>634</v>
      </c>
      <c r="O311" s="1" t="s">
        <v>634</v>
      </c>
      <c r="P311" s="1" t="s">
        <v>634</v>
      </c>
      <c r="Q311" s="1" t="s">
        <v>634</v>
      </c>
      <c r="R311" s="1" t="s">
        <v>634</v>
      </c>
      <c r="S311" s="1" t="s">
        <v>634</v>
      </c>
      <c r="T311" s="1" t="s">
        <v>634</v>
      </c>
      <c r="U311" s="1" t="s">
        <v>634</v>
      </c>
      <c r="V311" s="1" t="s">
        <v>634</v>
      </c>
      <c r="W311" s="1" t="s">
        <v>634</v>
      </c>
      <c r="X311" s="1" t="s">
        <v>634</v>
      </c>
      <c r="Y311" s="1" t="s">
        <v>634</v>
      </c>
    </row>
    <row r="312" spans="1:25">
      <c r="A312" s="1" t="s">
        <v>464</v>
      </c>
      <c r="B312" s="1" t="s">
        <v>1533</v>
      </c>
      <c r="C312" s="1" t="s">
        <v>634</v>
      </c>
      <c r="D312" s="1" t="s">
        <v>634</v>
      </c>
      <c r="E312" s="1" t="s">
        <v>634</v>
      </c>
      <c r="F312" s="1" t="s">
        <v>634</v>
      </c>
      <c r="G312" s="1" t="s">
        <v>634</v>
      </c>
      <c r="H312" s="1" t="s">
        <v>634</v>
      </c>
      <c r="I312" s="1" t="s">
        <v>634</v>
      </c>
      <c r="J312" s="1" t="s">
        <v>634</v>
      </c>
      <c r="K312" s="1" t="s">
        <v>634</v>
      </c>
      <c r="L312" s="1" t="s">
        <v>634</v>
      </c>
      <c r="M312" s="1" t="s">
        <v>634</v>
      </c>
      <c r="N312" s="1" t="s">
        <v>634</v>
      </c>
      <c r="O312" s="1" t="s">
        <v>634</v>
      </c>
      <c r="P312" s="1" t="s">
        <v>634</v>
      </c>
      <c r="Q312" s="1" t="s">
        <v>634</v>
      </c>
      <c r="R312" s="1" t="s">
        <v>634</v>
      </c>
      <c r="S312" s="1" t="s">
        <v>634</v>
      </c>
      <c r="T312" s="1" t="s">
        <v>634</v>
      </c>
      <c r="U312" s="1" t="s">
        <v>634</v>
      </c>
      <c r="V312" s="1" t="s">
        <v>634</v>
      </c>
      <c r="W312" s="1" t="s">
        <v>634</v>
      </c>
      <c r="X312" s="1" t="s">
        <v>634</v>
      </c>
      <c r="Y312" s="1" t="s">
        <v>634</v>
      </c>
    </row>
    <row r="313" spans="1:25">
      <c r="A313" s="1" t="s">
        <v>154</v>
      </c>
      <c r="B313" s="1" t="s">
        <v>269</v>
      </c>
      <c r="C313" s="1">
        <v>0.55000000000000004</v>
      </c>
      <c r="D313" s="1" t="s">
        <v>1774</v>
      </c>
      <c r="E313" s="1" t="s">
        <v>1774</v>
      </c>
      <c r="F313" s="1" t="s">
        <v>1778</v>
      </c>
      <c r="G313" s="1">
        <v>1700</v>
      </c>
      <c r="H313" s="1">
        <v>2000</v>
      </c>
      <c r="I313" s="1">
        <v>2200</v>
      </c>
      <c r="J313" s="1">
        <v>2400</v>
      </c>
      <c r="K313" s="1">
        <v>2600</v>
      </c>
      <c r="L313" s="1">
        <v>2800</v>
      </c>
      <c r="M313" s="1" t="s">
        <v>1778</v>
      </c>
      <c r="N313" s="1">
        <v>0.34</v>
      </c>
      <c r="O313" s="1">
        <v>0.4</v>
      </c>
      <c r="P313" s="1">
        <v>0.44</v>
      </c>
      <c r="Q313" s="1">
        <v>0.43636363636363634</v>
      </c>
      <c r="R313" s="1">
        <v>0.47272727272727272</v>
      </c>
      <c r="S313" s="1">
        <v>0.50909090909090904</v>
      </c>
      <c r="T313" s="1">
        <v>0</v>
      </c>
      <c r="U313" s="1">
        <v>0</v>
      </c>
      <c r="V313" s="1">
        <v>0</v>
      </c>
      <c r="W313" s="1">
        <v>0</v>
      </c>
      <c r="X313" s="1">
        <v>0</v>
      </c>
      <c r="Y313" s="1">
        <v>0</v>
      </c>
    </row>
    <row r="314" spans="1:25">
      <c r="A314" s="1" t="s">
        <v>192</v>
      </c>
      <c r="B314" s="1" t="s">
        <v>290</v>
      </c>
      <c r="C314" s="1">
        <v>0.35299999999999998</v>
      </c>
      <c r="D314" s="1">
        <v>0.33500000000000002</v>
      </c>
      <c r="E314" s="1">
        <v>0.25</v>
      </c>
      <c r="F314" s="1" t="s">
        <v>1778</v>
      </c>
      <c r="G314" s="1">
        <v>79235.089920000028</v>
      </c>
      <c r="H314" s="1">
        <v>120722.08778280004</v>
      </c>
      <c r="I314" s="1">
        <v>166159.69770708002</v>
      </c>
      <c r="J314" s="1">
        <v>215839.26340433105</v>
      </c>
      <c r="K314" s="1">
        <v>270071.38642703951</v>
      </c>
      <c r="L314" s="1">
        <v>329187.12359350792</v>
      </c>
      <c r="M314" s="1" t="s">
        <v>1778</v>
      </c>
      <c r="N314" s="1">
        <v>0.15360000000000004</v>
      </c>
      <c r="O314" s="1">
        <v>0.22288000000000005</v>
      </c>
      <c r="P314" s="1">
        <v>0.29216000000000003</v>
      </c>
      <c r="Q314" s="1">
        <v>0.36144000000000004</v>
      </c>
      <c r="R314" s="1">
        <v>0.4307200000000001</v>
      </c>
      <c r="S314" s="1">
        <v>0.5</v>
      </c>
      <c r="T314" s="1">
        <v>0</v>
      </c>
      <c r="U314" s="1">
        <v>0</v>
      </c>
      <c r="V314" s="1">
        <v>0</v>
      </c>
      <c r="W314" s="1">
        <v>0</v>
      </c>
      <c r="X314" s="1">
        <v>0</v>
      </c>
      <c r="Y314" s="1">
        <v>0</v>
      </c>
    </row>
    <row r="315" spans="1:25">
      <c r="A315" s="1" t="s">
        <v>465</v>
      </c>
      <c r="B315" s="1" t="s">
        <v>634</v>
      </c>
      <c r="C315" s="1" t="s">
        <v>634</v>
      </c>
      <c r="D315" s="1" t="s">
        <v>634</v>
      </c>
      <c r="E315" s="1" t="s">
        <v>634</v>
      </c>
      <c r="F315" s="1" t="s">
        <v>634</v>
      </c>
      <c r="G315" s="1" t="s">
        <v>634</v>
      </c>
      <c r="H315" s="1" t="s">
        <v>634</v>
      </c>
      <c r="I315" s="1" t="s">
        <v>634</v>
      </c>
      <c r="J315" s="1" t="s">
        <v>634</v>
      </c>
      <c r="K315" s="1" t="s">
        <v>634</v>
      </c>
      <c r="L315" s="1" t="s">
        <v>634</v>
      </c>
      <c r="M315" s="1" t="s">
        <v>634</v>
      </c>
      <c r="N315" s="1" t="s">
        <v>634</v>
      </c>
      <c r="O315" s="1" t="s">
        <v>634</v>
      </c>
      <c r="P315" s="1" t="s">
        <v>634</v>
      </c>
      <c r="Q315" s="1" t="s">
        <v>634</v>
      </c>
      <c r="R315" s="1" t="s">
        <v>634</v>
      </c>
      <c r="S315" s="1" t="s">
        <v>634</v>
      </c>
      <c r="T315" s="1" t="s">
        <v>634</v>
      </c>
      <c r="U315" s="1" t="s">
        <v>634</v>
      </c>
      <c r="V315" s="1" t="s">
        <v>634</v>
      </c>
      <c r="W315" s="1" t="s">
        <v>634</v>
      </c>
      <c r="X315" s="1" t="s">
        <v>634</v>
      </c>
      <c r="Y315" s="1" t="s">
        <v>634</v>
      </c>
    </row>
    <row r="316" spans="1:25">
      <c r="A316" s="1" t="s">
        <v>466</v>
      </c>
      <c r="B316" s="1" t="s">
        <v>734</v>
      </c>
      <c r="C316" s="1" t="s">
        <v>634</v>
      </c>
      <c r="D316" s="1" t="s">
        <v>634</v>
      </c>
      <c r="E316" s="1" t="s">
        <v>634</v>
      </c>
      <c r="F316" s="1" t="s">
        <v>634</v>
      </c>
      <c r="G316" s="1" t="s">
        <v>634</v>
      </c>
      <c r="H316" s="1" t="s">
        <v>634</v>
      </c>
      <c r="I316" s="1" t="s">
        <v>634</v>
      </c>
      <c r="J316" s="1" t="s">
        <v>634</v>
      </c>
      <c r="K316" s="1" t="s">
        <v>634</v>
      </c>
      <c r="L316" s="1" t="s">
        <v>634</v>
      </c>
      <c r="M316" s="1" t="s">
        <v>634</v>
      </c>
      <c r="N316" s="1" t="s">
        <v>634</v>
      </c>
      <c r="O316" s="1" t="s">
        <v>634</v>
      </c>
      <c r="P316" s="1" t="s">
        <v>634</v>
      </c>
      <c r="Q316" s="1" t="s">
        <v>634</v>
      </c>
      <c r="R316" s="1" t="s">
        <v>634</v>
      </c>
      <c r="S316" s="1" t="s">
        <v>634</v>
      </c>
      <c r="T316" s="1" t="s">
        <v>634</v>
      </c>
      <c r="U316" s="1" t="s">
        <v>634</v>
      </c>
      <c r="V316" s="1" t="s">
        <v>634</v>
      </c>
      <c r="W316" s="1" t="s">
        <v>634</v>
      </c>
      <c r="X316" s="1" t="s">
        <v>634</v>
      </c>
      <c r="Y316" s="1" t="s">
        <v>634</v>
      </c>
    </row>
    <row r="317" spans="1:25">
      <c r="A317" s="1" t="s">
        <v>467</v>
      </c>
      <c r="B317" s="1" t="s">
        <v>735</v>
      </c>
      <c r="C317" s="1" t="s">
        <v>634</v>
      </c>
      <c r="D317" s="1" t="s">
        <v>634</v>
      </c>
      <c r="E317" s="1" t="s">
        <v>634</v>
      </c>
      <c r="F317" s="1" t="s">
        <v>634</v>
      </c>
      <c r="G317" s="1" t="s">
        <v>634</v>
      </c>
      <c r="H317" s="1" t="s">
        <v>634</v>
      </c>
      <c r="I317" s="1" t="s">
        <v>634</v>
      </c>
      <c r="J317" s="1" t="s">
        <v>634</v>
      </c>
      <c r="K317" s="1" t="s">
        <v>634</v>
      </c>
      <c r="L317" s="1" t="s">
        <v>634</v>
      </c>
      <c r="M317" s="1" t="s">
        <v>634</v>
      </c>
      <c r="N317" s="1" t="s">
        <v>634</v>
      </c>
      <c r="O317" s="1" t="s">
        <v>634</v>
      </c>
      <c r="P317" s="1" t="s">
        <v>634</v>
      </c>
      <c r="Q317" s="1" t="s">
        <v>634</v>
      </c>
      <c r="R317" s="1" t="s">
        <v>634</v>
      </c>
      <c r="S317" s="1" t="s">
        <v>634</v>
      </c>
      <c r="T317" s="1" t="s">
        <v>634</v>
      </c>
      <c r="U317" s="1" t="s">
        <v>634</v>
      </c>
      <c r="V317" s="1" t="s">
        <v>634</v>
      </c>
      <c r="W317" s="1" t="s">
        <v>634</v>
      </c>
      <c r="X317" s="1" t="s">
        <v>634</v>
      </c>
      <c r="Y317" s="1" t="s">
        <v>634</v>
      </c>
    </row>
    <row r="318" spans="1:25">
      <c r="A318" s="1" t="s">
        <v>468</v>
      </c>
      <c r="B318" s="1" t="s">
        <v>736</v>
      </c>
      <c r="C318" s="1" t="s">
        <v>634</v>
      </c>
      <c r="D318" s="1" t="s">
        <v>634</v>
      </c>
      <c r="E318" s="1" t="s">
        <v>634</v>
      </c>
      <c r="F318" s="1" t="s">
        <v>634</v>
      </c>
      <c r="G318" s="1" t="s">
        <v>634</v>
      </c>
      <c r="H318" s="1" t="s">
        <v>634</v>
      </c>
      <c r="I318" s="1" t="s">
        <v>634</v>
      </c>
      <c r="J318" s="1" t="s">
        <v>634</v>
      </c>
      <c r="K318" s="1" t="s">
        <v>634</v>
      </c>
      <c r="L318" s="1" t="s">
        <v>634</v>
      </c>
      <c r="M318" s="1" t="s">
        <v>634</v>
      </c>
      <c r="N318" s="1" t="s">
        <v>634</v>
      </c>
      <c r="O318" s="1" t="s">
        <v>634</v>
      </c>
      <c r="P318" s="1" t="s">
        <v>634</v>
      </c>
      <c r="Q318" s="1" t="s">
        <v>634</v>
      </c>
      <c r="R318" s="1" t="s">
        <v>634</v>
      </c>
      <c r="S318" s="1" t="s">
        <v>634</v>
      </c>
      <c r="T318" s="1" t="s">
        <v>634</v>
      </c>
      <c r="U318" s="1" t="s">
        <v>634</v>
      </c>
      <c r="V318" s="1" t="s">
        <v>634</v>
      </c>
      <c r="W318" s="1" t="s">
        <v>634</v>
      </c>
      <c r="X318" s="1" t="s">
        <v>634</v>
      </c>
      <c r="Y318" s="1" t="s">
        <v>634</v>
      </c>
    </row>
    <row r="319" spans="1:25">
      <c r="A319" s="1" t="s">
        <v>469</v>
      </c>
      <c r="B319" s="1" t="s">
        <v>737</v>
      </c>
      <c r="C319" s="1" t="s">
        <v>634</v>
      </c>
      <c r="D319" s="1" t="s">
        <v>634</v>
      </c>
      <c r="E319" s="1" t="s">
        <v>634</v>
      </c>
      <c r="F319" s="1" t="s">
        <v>634</v>
      </c>
      <c r="G319" s="1" t="s">
        <v>634</v>
      </c>
      <c r="H319" s="1" t="s">
        <v>634</v>
      </c>
      <c r="I319" s="1" t="s">
        <v>634</v>
      </c>
      <c r="J319" s="1" t="s">
        <v>634</v>
      </c>
      <c r="K319" s="1" t="s">
        <v>634</v>
      </c>
      <c r="L319" s="1" t="s">
        <v>634</v>
      </c>
      <c r="M319" s="1" t="s">
        <v>634</v>
      </c>
      <c r="N319" s="1" t="s">
        <v>634</v>
      </c>
      <c r="O319" s="1" t="s">
        <v>634</v>
      </c>
      <c r="P319" s="1" t="s">
        <v>634</v>
      </c>
      <c r="Q319" s="1" t="s">
        <v>634</v>
      </c>
      <c r="R319" s="1" t="s">
        <v>634</v>
      </c>
      <c r="S319" s="1" t="s">
        <v>634</v>
      </c>
      <c r="T319" s="1" t="s">
        <v>634</v>
      </c>
      <c r="U319" s="1" t="s">
        <v>634</v>
      </c>
      <c r="V319" s="1" t="s">
        <v>634</v>
      </c>
      <c r="W319" s="1" t="s">
        <v>634</v>
      </c>
      <c r="X319" s="1" t="s">
        <v>634</v>
      </c>
      <c r="Y319" s="1" t="s">
        <v>634</v>
      </c>
    </row>
    <row r="320" spans="1:25">
      <c r="A320" s="1" t="s">
        <v>470</v>
      </c>
      <c r="B320" s="1" t="s">
        <v>738</v>
      </c>
      <c r="C320" s="1" t="s">
        <v>634</v>
      </c>
      <c r="D320" s="1" t="s">
        <v>634</v>
      </c>
      <c r="E320" s="1" t="s">
        <v>634</v>
      </c>
      <c r="F320" s="1" t="s">
        <v>634</v>
      </c>
      <c r="G320" s="1" t="s">
        <v>634</v>
      </c>
      <c r="H320" s="1" t="s">
        <v>634</v>
      </c>
      <c r="I320" s="1" t="s">
        <v>634</v>
      </c>
      <c r="J320" s="1" t="s">
        <v>634</v>
      </c>
      <c r="K320" s="1" t="s">
        <v>634</v>
      </c>
      <c r="L320" s="1" t="s">
        <v>634</v>
      </c>
      <c r="M320" s="1" t="s">
        <v>634</v>
      </c>
      <c r="N320" s="1" t="s">
        <v>634</v>
      </c>
      <c r="O320" s="1" t="s">
        <v>634</v>
      </c>
      <c r="P320" s="1" t="s">
        <v>634</v>
      </c>
      <c r="Q320" s="1" t="s">
        <v>634</v>
      </c>
      <c r="R320" s="1" t="s">
        <v>634</v>
      </c>
      <c r="S320" s="1" t="s">
        <v>634</v>
      </c>
      <c r="T320" s="1" t="s">
        <v>634</v>
      </c>
      <c r="U320" s="1" t="s">
        <v>634</v>
      </c>
      <c r="V320" s="1" t="s">
        <v>634</v>
      </c>
      <c r="W320" s="1" t="s">
        <v>634</v>
      </c>
      <c r="X320" s="1" t="s">
        <v>634</v>
      </c>
      <c r="Y320" s="1" t="s">
        <v>634</v>
      </c>
    </row>
    <row r="321" spans="1:25">
      <c r="A321" s="1" t="s">
        <v>471</v>
      </c>
      <c r="B321" s="1" t="s">
        <v>739</v>
      </c>
      <c r="C321" s="1">
        <v>0.48199999999999998</v>
      </c>
      <c r="D321" s="1">
        <v>0.48199999999999998</v>
      </c>
      <c r="E321" s="1">
        <v>0.48199999999999998</v>
      </c>
      <c r="F321" s="1" t="s">
        <v>1778</v>
      </c>
      <c r="G321" s="1">
        <v>0</v>
      </c>
      <c r="H321" s="1">
        <v>0</v>
      </c>
      <c r="I321" s="1">
        <v>189</v>
      </c>
      <c r="J321" s="1">
        <v>476</v>
      </c>
      <c r="K321" s="1">
        <v>769</v>
      </c>
      <c r="L321" s="1">
        <v>970</v>
      </c>
      <c r="M321" s="1" t="s">
        <v>1778</v>
      </c>
      <c r="N321" s="1">
        <v>0</v>
      </c>
      <c r="O321" s="1">
        <v>0</v>
      </c>
      <c r="P321" s="1">
        <v>0.10037174721189591</v>
      </c>
      <c r="Q321" s="1">
        <v>0.25026288117770767</v>
      </c>
      <c r="R321" s="1">
        <v>0.40031233732431026</v>
      </c>
      <c r="S321" s="1">
        <v>0.5</v>
      </c>
      <c r="T321" s="1">
        <v>0</v>
      </c>
      <c r="U321" s="1">
        <v>0</v>
      </c>
      <c r="V321" s="1">
        <v>0</v>
      </c>
      <c r="W321" s="1">
        <v>0</v>
      </c>
      <c r="X321" s="1">
        <v>0</v>
      </c>
      <c r="Y321" s="1">
        <v>0</v>
      </c>
    </row>
    <row r="322" spans="1:25">
      <c r="A322" s="1" t="s">
        <v>472</v>
      </c>
      <c r="B322" s="1" t="s">
        <v>1071</v>
      </c>
      <c r="C322" s="1" t="s">
        <v>634</v>
      </c>
      <c r="D322" s="1" t="s">
        <v>634</v>
      </c>
      <c r="E322" s="1" t="s">
        <v>634</v>
      </c>
      <c r="F322" s="1" t="s">
        <v>634</v>
      </c>
      <c r="G322" s="1" t="s">
        <v>634</v>
      </c>
      <c r="H322" s="1" t="s">
        <v>634</v>
      </c>
      <c r="I322" s="1" t="s">
        <v>634</v>
      </c>
      <c r="J322" s="1" t="s">
        <v>634</v>
      </c>
      <c r="K322" s="1" t="s">
        <v>634</v>
      </c>
      <c r="L322" s="1" t="s">
        <v>634</v>
      </c>
      <c r="M322" s="1" t="s">
        <v>634</v>
      </c>
      <c r="N322" s="1" t="s">
        <v>634</v>
      </c>
      <c r="O322" s="1" t="s">
        <v>634</v>
      </c>
      <c r="P322" s="1" t="s">
        <v>634</v>
      </c>
      <c r="Q322" s="1" t="s">
        <v>634</v>
      </c>
      <c r="R322" s="1" t="s">
        <v>634</v>
      </c>
      <c r="S322" s="1" t="s">
        <v>634</v>
      </c>
      <c r="T322" s="1" t="s">
        <v>634</v>
      </c>
      <c r="U322" s="1" t="s">
        <v>634</v>
      </c>
      <c r="V322" s="1" t="s">
        <v>634</v>
      </c>
      <c r="W322" s="1" t="s">
        <v>634</v>
      </c>
      <c r="X322" s="1" t="s">
        <v>634</v>
      </c>
      <c r="Y322" s="1" t="s">
        <v>634</v>
      </c>
    </row>
    <row r="323" spans="1:25">
      <c r="A323" s="1" t="s">
        <v>116</v>
      </c>
      <c r="B323" s="1" t="s">
        <v>634</v>
      </c>
      <c r="C323" s="1" t="s">
        <v>634</v>
      </c>
      <c r="D323" s="1" t="s">
        <v>634</v>
      </c>
      <c r="E323" s="1" t="s">
        <v>634</v>
      </c>
      <c r="F323" s="1" t="s">
        <v>634</v>
      </c>
      <c r="G323" s="1" t="s">
        <v>634</v>
      </c>
      <c r="H323" s="1" t="s">
        <v>634</v>
      </c>
      <c r="I323" s="1" t="s">
        <v>634</v>
      </c>
      <c r="J323" s="1" t="s">
        <v>634</v>
      </c>
      <c r="K323" s="1" t="s">
        <v>634</v>
      </c>
      <c r="L323" s="1" t="s">
        <v>634</v>
      </c>
      <c r="M323" s="1" t="s">
        <v>634</v>
      </c>
      <c r="N323" s="1" t="s">
        <v>634</v>
      </c>
      <c r="O323" s="1" t="s">
        <v>634</v>
      </c>
      <c r="P323" s="1" t="s">
        <v>634</v>
      </c>
      <c r="Q323" s="1" t="s">
        <v>634</v>
      </c>
      <c r="R323" s="1" t="s">
        <v>634</v>
      </c>
      <c r="S323" s="1" t="s">
        <v>634</v>
      </c>
      <c r="T323" s="1" t="s">
        <v>634</v>
      </c>
      <c r="U323" s="1" t="s">
        <v>634</v>
      </c>
      <c r="V323" s="1" t="s">
        <v>634</v>
      </c>
      <c r="W323" s="1" t="s">
        <v>634</v>
      </c>
      <c r="X323" s="1" t="s">
        <v>634</v>
      </c>
      <c r="Y323" s="1" t="s">
        <v>634</v>
      </c>
    </row>
    <row r="324" spans="1:25">
      <c r="A324" s="1" t="s">
        <v>473</v>
      </c>
      <c r="B324" s="1" t="s">
        <v>634</v>
      </c>
      <c r="C324" s="1" t="s">
        <v>634</v>
      </c>
      <c r="D324" s="1" t="s">
        <v>634</v>
      </c>
      <c r="E324" s="1" t="s">
        <v>634</v>
      </c>
      <c r="F324" s="1" t="s">
        <v>634</v>
      </c>
      <c r="G324" s="1" t="s">
        <v>634</v>
      </c>
      <c r="H324" s="1" t="s">
        <v>634</v>
      </c>
      <c r="I324" s="1" t="s">
        <v>634</v>
      </c>
      <c r="J324" s="1" t="s">
        <v>634</v>
      </c>
      <c r="K324" s="1" t="s">
        <v>634</v>
      </c>
      <c r="L324" s="1" t="s">
        <v>634</v>
      </c>
      <c r="M324" s="1" t="s">
        <v>634</v>
      </c>
      <c r="N324" s="1" t="s">
        <v>634</v>
      </c>
      <c r="O324" s="1" t="s">
        <v>634</v>
      </c>
      <c r="P324" s="1" t="s">
        <v>634</v>
      </c>
      <c r="Q324" s="1" t="s">
        <v>634</v>
      </c>
      <c r="R324" s="1" t="s">
        <v>634</v>
      </c>
      <c r="S324" s="1" t="s">
        <v>634</v>
      </c>
      <c r="T324" s="1" t="s">
        <v>634</v>
      </c>
      <c r="U324" s="1" t="s">
        <v>634</v>
      </c>
      <c r="V324" s="1" t="s">
        <v>634</v>
      </c>
      <c r="W324" s="1" t="s">
        <v>634</v>
      </c>
      <c r="X324" s="1" t="s">
        <v>634</v>
      </c>
      <c r="Y324" s="1" t="s">
        <v>634</v>
      </c>
    </row>
    <row r="325" spans="1:25">
      <c r="A325" s="1" t="s">
        <v>934</v>
      </c>
      <c r="B325" s="1" t="s">
        <v>634</v>
      </c>
      <c r="C325" s="1" t="s">
        <v>634</v>
      </c>
      <c r="D325" s="1" t="s">
        <v>634</v>
      </c>
      <c r="E325" s="1" t="s">
        <v>634</v>
      </c>
      <c r="F325" s="1" t="s">
        <v>634</v>
      </c>
      <c r="G325" s="1" t="s">
        <v>634</v>
      </c>
      <c r="H325" s="1" t="s">
        <v>634</v>
      </c>
      <c r="I325" s="1" t="s">
        <v>634</v>
      </c>
      <c r="J325" s="1" t="s">
        <v>634</v>
      </c>
      <c r="K325" s="1" t="s">
        <v>634</v>
      </c>
      <c r="L325" s="1" t="s">
        <v>634</v>
      </c>
      <c r="M325" s="1" t="s">
        <v>634</v>
      </c>
      <c r="N325" s="1" t="s">
        <v>634</v>
      </c>
      <c r="O325" s="1" t="s">
        <v>634</v>
      </c>
      <c r="P325" s="1" t="s">
        <v>634</v>
      </c>
      <c r="Q325" s="1" t="s">
        <v>634</v>
      </c>
      <c r="R325" s="1" t="s">
        <v>634</v>
      </c>
      <c r="S325" s="1" t="s">
        <v>634</v>
      </c>
      <c r="T325" s="1" t="s">
        <v>634</v>
      </c>
      <c r="U325" s="1" t="s">
        <v>634</v>
      </c>
      <c r="V325" s="1" t="s">
        <v>634</v>
      </c>
      <c r="W325" s="1" t="s">
        <v>634</v>
      </c>
      <c r="X325" s="1" t="s">
        <v>634</v>
      </c>
      <c r="Y325" s="1" t="s">
        <v>634</v>
      </c>
    </row>
    <row r="326" spans="1:25">
      <c r="A326" s="1" t="s">
        <v>474</v>
      </c>
      <c r="B326" s="1" t="s">
        <v>634</v>
      </c>
      <c r="C326" s="1" t="s">
        <v>634</v>
      </c>
      <c r="D326" s="1" t="s">
        <v>634</v>
      </c>
      <c r="E326" s="1" t="s">
        <v>634</v>
      </c>
      <c r="F326" s="1" t="s">
        <v>634</v>
      </c>
      <c r="G326" s="1" t="s">
        <v>634</v>
      </c>
      <c r="H326" s="1" t="s">
        <v>634</v>
      </c>
      <c r="I326" s="1" t="s">
        <v>634</v>
      </c>
      <c r="J326" s="1" t="s">
        <v>634</v>
      </c>
      <c r="K326" s="1" t="s">
        <v>634</v>
      </c>
      <c r="L326" s="1" t="s">
        <v>634</v>
      </c>
      <c r="M326" s="1" t="s">
        <v>634</v>
      </c>
      <c r="N326" s="1" t="s">
        <v>634</v>
      </c>
      <c r="O326" s="1" t="s">
        <v>634</v>
      </c>
      <c r="P326" s="1" t="s">
        <v>634</v>
      </c>
      <c r="Q326" s="1" t="s">
        <v>634</v>
      </c>
      <c r="R326" s="1" t="s">
        <v>634</v>
      </c>
      <c r="S326" s="1" t="s">
        <v>634</v>
      </c>
      <c r="T326" s="1" t="s">
        <v>634</v>
      </c>
      <c r="U326" s="1" t="s">
        <v>634</v>
      </c>
      <c r="V326" s="1" t="s">
        <v>634</v>
      </c>
      <c r="W326" s="1" t="s">
        <v>634</v>
      </c>
      <c r="X326" s="1" t="s">
        <v>634</v>
      </c>
      <c r="Y326" s="1" t="s">
        <v>634</v>
      </c>
    </row>
    <row r="327" spans="1:25">
      <c r="A327" s="1" t="s">
        <v>475</v>
      </c>
      <c r="B327" s="1" t="s">
        <v>634</v>
      </c>
      <c r="C327" s="1" t="s">
        <v>634</v>
      </c>
      <c r="D327" s="1" t="s">
        <v>634</v>
      </c>
      <c r="E327" s="1" t="s">
        <v>634</v>
      </c>
      <c r="F327" s="1" t="s">
        <v>634</v>
      </c>
      <c r="G327" s="1" t="s">
        <v>634</v>
      </c>
      <c r="H327" s="1" t="s">
        <v>634</v>
      </c>
      <c r="I327" s="1" t="s">
        <v>634</v>
      </c>
      <c r="J327" s="1" t="s">
        <v>634</v>
      </c>
      <c r="K327" s="1" t="s">
        <v>634</v>
      </c>
      <c r="L327" s="1" t="s">
        <v>634</v>
      </c>
      <c r="M327" s="1" t="s">
        <v>634</v>
      </c>
      <c r="N327" s="1" t="s">
        <v>634</v>
      </c>
      <c r="O327" s="1" t="s">
        <v>634</v>
      </c>
      <c r="P327" s="1" t="s">
        <v>634</v>
      </c>
      <c r="Q327" s="1" t="s">
        <v>634</v>
      </c>
      <c r="R327" s="1" t="s">
        <v>634</v>
      </c>
      <c r="S327" s="1" t="s">
        <v>634</v>
      </c>
      <c r="T327" s="1" t="s">
        <v>634</v>
      </c>
      <c r="U327" s="1" t="s">
        <v>634</v>
      </c>
      <c r="V327" s="1" t="s">
        <v>634</v>
      </c>
      <c r="W327" s="1" t="s">
        <v>634</v>
      </c>
      <c r="X327" s="1" t="s">
        <v>634</v>
      </c>
      <c r="Y327" s="1" t="s">
        <v>634</v>
      </c>
    </row>
    <row r="328" spans="1:25">
      <c r="A328" s="1" t="s">
        <v>476</v>
      </c>
      <c r="B328" s="1" t="s">
        <v>1790</v>
      </c>
      <c r="C328" s="1" t="s">
        <v>634</v>
      </c>
      <c r="D328" s="1" t="s">
        <v>634</v>
      </c>
      <c r="E328" s="1" t="s">
        <v>634</v>
      </c>
      <c r="F328" s="1" t="s">
        <v>634</v>
      </c>
      <c r="G328" s="1" t="s">
        <v>634</v>
      </c>
      <c r="H328" s="1" t="s">
        <v>634</v>
      </c>
      <c r="I328" s="1" t="s">
        <v>634</v>
      </c>
      <c r="J328" s="1" t="s">
        <v>634</v>
      </c>
      <c r="K328" s="1" t="s">
        <v>634</v>
      </c>
      <c r="L328" s="1" t="s">
        <v>634</v>
      </c>
      <c r="M328" s="1" t="s">
        <v>634</v>
      </c>
      <c r="N328" s="1" t="s">
        <v>634</v>
      </c>
      <c r="O328" s="1" t="s">
        <v>634</v>
      </c>
      <c r="P328" s="1" t="s">
        <v>634</v>
      </c>
      <c r="Q328" s="1" t="s">
        <v>634</v>
      </c>
      <c r="R328" s="1" t="s">
        <v>634</v>
      </c>
      <c r="S328" s="1" t="s">
        <v>634</v>
      </c>
      <c r="T328" s="1" t="s">
        <v>634</v>
      </c>
      <c r="U328" s="1" t="s">
        <v>634</v>
      </c>
      <c r="V328" s="1" t="s">
        <v>634</v>
      </c>
      <c r="W328" s="1" t="s">
        <v>634</v>
      </c>
      <c r="X328" s="1" t="s">
        <v>634</v>
      </c>
      <c r="Y328" s="1" t="s">
        <v>634</v>
      </c>
    </row>
    <row r="329" spans="1:25">
      <c r="A329" s="1" t="s">
        <v>477</v>
      </c>
      <c r="B329" s="1" t="s">
        <v>740</v>
      </c>
      <c r="C329" s="1" t="s">
        <v>634</v>
      </c>
      <c r="D329" s="1" t="s">
        <v>634</v>
      </c>
      <c r="E329" s="1" t="s">
        <v>634</v>
      </c>
      <c r="F329" s="1" t="s">
        <v>634</v>
      </c>
      <c r="G329" s="1" t="s">
        <v>634</v>
      </c>
      <c r="H329" s="1" t="s">
        <v>634</v>
      </c>
      <c r="I329" s="1" t="s">
        <v>634</v>
      </c>
      <c r="J329" s="1" t="s">
        <v>634</v>
      </c>
      <c r="K329" s="1" t="s">
        <v>634</v>
      </c>
      <c r="L329" s="1" t="s">
        <v>634</v>
      </c>
      <c r="M329" s="1" t="s">
        <v>634</v>
      </c>
      <c r="N329" s="1" t="s">
        <v>634</v>
      </c>
      <c r="O329" s="1" t="s">
        <v>634</v>
      </c>
      <c r="P329" s="1" t="s">
        <v>634</v>
      </c>
      <c r="Q329" s="1" t="s">
        <v>634</v>
      </c>
      <c r="R329" s="1" t="s">
        <v>634</v>
      </c>
      <c r="S329" s="1" t="s">
        <v>634</v>
      </c>
      <c r="T329" s="1" t="s">
        <v>634</v>
      </c>
      <c r="U329" s="1" t="s">
        <v>634</v>
      </c>
      <c r="V329" s="1" t="s">
        <v>634</v>
      </c>
      <c r="W329" s="1" t="s">
        <v>634</v>
      </c>
      <c r="X329" s="1" t="s">
        <v>634</v>
      </c>
      <c r="Y329" s="1" t="s">
        <v>634</v>
      </c>
    </row>
    <row r="330" spans="1:25">
      <c r="A330" s="1" t="s">
        <v>170</v>
      </c>
      <c r="B330" s="1" t="s">
        <v>634</v>
      </c>
      <c r="C330" s="1" t="s">
        <v>634</v>
      </c>
      <c r="D330" s="1" t="s">
        <v>634</v>
      </c>
      <c r="E330" s="1" t="s">
        <v>634</v>
      </c>
      <c r="F330" s="1" t="s">
        <v>634</v>
      </c>
      <c r="G330" s="1" t="s">
        <v>634</v>
      </c>
      <c r="H330" s="1" t="s">
        <v>634</v>
      </c>
      <c r="I330" s="1" t="s">
        <v>634</v>
      </c>
      <c r="J330" s="1" t="s">
        <v>634</v>
      </c>
      <c r="K330" s="1" t="s">
        <v>634</v>
      </c>
      <c r="L330" s="1" t="s">
        <v>634</v>
      </c>
      <c r="M330" s="1" t="s">
        <v>634</v>
      </c>
      <c r="N330" s="1" t="s">
        <v>634</v>
      </c>
      <c r="O330" s="1" t="s">
        <v>634</v>
      </c>
      <c r="P330" s="1" t="s">
        <v>634</v>
      </c>
      <c r="Q330" s="1" t="s">
        <v>634</v>
      </c>
      <c r="R330" s="1" t="s">
        <v>634</v>
      </c>
      <c r="S330" s="1" t="s">
        <v>634</v>
      </c>
      <c r="T330" s="1" t="s">
        <v>634</v>
      </c>
      <c r="U330" s="1" t="s">
        <v>634</v>
      </c>
      <c r="V330" s="1" t="s">
        <v>634</v>
      </c>
      <c r="W330" s="1" t="s">
        <v>634</v>
      </c>
      <c r="X330" s="1" t="s">
        <v>634</v>
      </c>
      <c r="Y330" s="1" t="s">
        <v>634</v>
      </c>
    </row>
    <row r="331" spans="1:25">
      <c r="A331" s="1" t="s">
        <v>183</v>
      </c>
      <c r="B331" s="1" t="s">
        <v>634</v>
      </c>
      <c r="C331" s="1" t="s">
        <v>634</v>
      </c>
      <c r="D331" s="1" t="s">
        <v>634</v>
      </c>
      <c r="E331" s="1" t="s">
        <v>634</v>
      </c>
      <c r="F331" s="1" t="s">
        <v>634</v>
      </c>
      <c r="G331" s="1" t="s">
        <v>634</v>
      </c>
      <c r="H331" s="1" t="s">
        <v>634</v>
      </c>
      <c r="I331" s="1" t="s">
        <v>634</v>
      </c>
      <c r="J331" s="1" t="s">
        <v>634</v>
      </c>
      <c r="K331" s="1" t="s">
        <v>634</v>
      </c>
      <c r="L331" s="1" t="s">
        <v>634</v>
      </c>
      <c r="M331" s="1" t="s">
        <v>634</v>
      </c>
      <c r="N331" s="1" t="s">
        <v>634</v>
      </c>
      <c r="O331" s="1" t="s">
        <v>634</v>
      </c>
      <c r="P331" s="1" t="s">
        <v>634</v>
      </c>
      <c r="Q331" s="1" t="s">
        <v>634</v>
      </c>
      <c r="R331" s="1" t="s">
        <v>634</v>
      </c>
      <c r="S331" s="1" t="s">
        <v>634</v>
      </c>
      <c r="T331" s="1" t="s">
        <v>634</v>
      </c>
      <c r="U331" s="1" t="s">
        <v>634</v>
      </c>
      <c r="V331" s="1" t="s">
        <v>634</v>
      </c>
      <c r="W331" s="1" t="s">
        <v>634</v>
      </c>
      <c r="X331" s="1" t="s">
        <v>634</v>
      </c>
      <c r="Y331" s="1" t="s">
        <v>634</v>
      </c>
    </row>
    <row r="332" spans="1:25">
      <c r="A332" s="1" t="s">
        <v>478</v>
      </c>
      <c r="B332" s="1" t="s">
        <v>634</v>
      </c>
      <c r="C332" s="1" t="s">
        <v>634</v>
      </c>
      <c r="D332" s="1" t="s">
        <v>634</v>
      </c>
      <c r="E332" s="1" t="s">
        <v>634</v>
      </c>
      <c r="F332" s="1" t="s">
        <v>634</v>
      </c>
      <c r="G332" s="1" t="s">
        <v>634</v>
      </c>
      <c r="H332" s="1" t="s">
        <v>634</v>
      </c>
      <c r="I332" s="1" t="s">
        <v>634</v>
      </c>
      <c r="J332" s="1" t="s">
        <v>634</v>
      </c>
      <c r="K332" s="1" t="s">
        <v>634</v>
      </c>
      <c r="L332" s="1" t="s">
        <v>634</v>
      </c>
      <c r="M332" s="1" t="s">
        <v>634</v>
      </c>
      <c r="N332" s="1" t="s">
        <v>634</v>
      </c>
      <c r="O332" s="1" t="s">
        <v>634</v>
      </c>
      <c r="P332" s="1" t="s">
        <v>634</v>
      </c>
      <c r="Q332" s="1" t="s">
        <v>634</v>
      </c>
      <c r="R332" s="1" t="s">
        <v>634</v>
      </c>
      <c r="S332" s="1" t="s">
        <v>634</v>
      </c>
      <c r="T332" s="1" t="s">
        <v>634</v>
      </c>
      <c r="U332" s="1" t="s">
        <v>634</v>
      </c>
      <c r="V332" s="1" t="s">
        <v>634</v>
      </c>
      <c r="W332" s="1" t="s">
        <v>634</v>
      </c>
      <c r="X332" s="1" t="s">
        <v>634</v>
      </c>
      <c r="Y332" s="1" t="s">
        <v>634</v>
      </c>
    </row>
    <row r="333" spans="1:25">
      <c r="A333" s="1" t="s">
        <v>479</v>
      </c>
      <c r="B333" s="1" t="s">
        <v>741</v>
      </c>
      <c r="C333" s="1">
        <v>0.5</v>
      </c>
      <c r="D333" s="1" t="s">
        <v>1791</v>
      </c>
      <c r="E333" s="1" t="s">
        <v>1791</v>
      </c>
      <c r="F333" s="1" t="s">
        <v>1778</v>
      </c>
      <c r="G333" s="1">
        <v>12</v>
      </c>
      <c r="H333" s="1">
        <v>20</v>
      </c>
      <c r="I333" s="1">
        <v>35</v>
      </c>
      <c r="J333" s="1">
        <v>75</v>
      </c>
      <c r="K333" s="1">
        <v>140</v>
      </c>
      <c r="L333" s="1">
        <v>170</v>
      </c>
      <c r="M333" s="1" t="s">
        <v>1778</v>
      </c>
      <c r="N333" s="1">
        <v>3.4883720930232558E-2</v>
      </c>
      <c r="O333" s="1">
        <v>5.7636887608069162E-2</v>
      </c>
      <c r="P333" s="1">
        <v>0.1</v>
      </c>
      <c r="Q333" s="1">
        <v>0.21186440677966101</v>
      </c>
      <c r="R333" s="1">
        <v>0.39106145251396646</v>
      </c>
      <c r="S333" s="1">
        <v>0.46961325966850831</v>
      </c>
      <c r="T333" s="1">
        <v>0</v>
      </c>
      <c r="U333" s="1">
        <v>0</v>
      </c>
      <c r="V333" s="1">
        <v>0</v>
      </c>
      <c r="W333" s="1">
        <v>0</v>
      </c>
      <c r="X333" s="1">
        <v>0</v>
      </c>
      <c r="Y333" s="1">
        <v>0</v>
      </c>
    </row>
    <row r="334" spans="1:25">
      <c r="A334" s="1" t="s">
        <v>480</v>
      </c>
      <c r="B334" s="1" t="s">
        <v>634</v>
      </c>
      <c r="C334" s="1" t="s">
        <v>634</v>
      </c>
      <c r="D334" s="1" t="s">
        <v>634</v>
      </c>
      <c r="E334" s="1" t="s">
        <v>634</v>
      </c>
      <c r="F334" s="1" t="s">
        <v>634</v>
      </c>
      <c r="G334" s="1" t="s">
        <v>634</v>
      </c>
      <c r="H334" s="1" t="s">
        <v>634</v>
      </c>
      <c r="I334" s="1" t="s">
        <v>634</v>
      </c>
      <c r="J334" s="1" t="s">
        <v>634</v>
      </c>
      <c r="K334" s="1" t="s">
        <v>634</v>
      </c>
      <c r="L334" s="1" t="s">
        <v>634</v>
      </c>
      <c r="M334" s="1" t="s">
        <v>634</v>
      </c>
      <c r="N334" s="1" t="s">
        <v>634</v>
      </c>
      <c r="O334" s="1" t="s">
        <v>634</v>
      </c>
      <c r="P334" s="1" t="s">
        <v>634</v>
      </c>
      <c r="Q334" s="1" t="s">
        <v>634</v>
      </c>
      <c r="R334" s="1" t="s">
        <v>634</v>
      </c>
      <c r="S334" s="1" t="s">
        <v>634</v>
      </c>
      <c r="T334" s="1" t="s">
        <v>634</v>
      </c>
      <c r="U334" s="1" t="s">
        <v>634</v>
      </c>
      <c r="V334" s="1" t="s">
        <v>634</v>
      </c>
      <c r="W334" s="1" t="s">
        <v>634</v>
      </c>
      <c r="X334" s="1" t="s">
        <v>634</v>
      </c>
      <c r="Y334" s="1" t="s">
        <v>634</v>
      </c>
    </row>
    <row r="335" spans="1:25">
      <c r="A335" s="1" t="s">
        <v>481</v>
      </c>
      <c r="B335" s="1" t="s">
        <v>742</v>
      </c>
      <c r="C335" s="1" t="s">
        <v>306</v>
      </c>
      <c r="D335" s="1" t="s">
        <v>306</v>
      </c>
      <c r="E335" s="1" t="s">
        <v>306</v>
      </c>
      <c r="F335" s="1" t="s">
        <v>1778</v>
      </c>
      <c r="G335" s="1">
        <v>18846.062000000002</v>
      </c>
      <c r="H335" s="1">
        <v>21023.597399999999</v>
      </c>
      <c r="I335" s="1">
        <v>29171.372599999999</v>
      </c>
      <c r="J335" s="1">
        <v>34657.208400000003</v>
      </c>
      <c r="K335" s="1">
        <v>40143.044199999997</v>
      </c>
      <c r="L335" s="1">
        <v>45628.88</v>
      </c>
      <c r="M335" s="1" t="s">
        <v>1778</v>
      </c>
      <c r="N335" s="1">
        <v>0.17480000000000001</v>
      </c>
      <c r="O335" s="1">
        <v>0.1986</v>
      </c>
      <c r="P335" s="1">
        <v>0.28129999999999999</v>
      </c>
      <c r="Q335" s="1">
        <v>0.33420000000000005</v>
      </c>
      <c r="R335" s="1">
        <v>0.38709999999999994</v>
      </c>
      <c r="S335" s="1">
        <v>0.44</v>
      </c>
      <c r="T335" s="1">
        <v>0</v>
      </c>
      <c r="U335" s="1">
        <v>0</v>
      </c>
      <c r="V335" s="1">
        <v>0</v>
      </c>
      <c r="W335" s="1">
        <v>0</v>
      </c>
      <c r="X335" s="1" t="s">
        <v>821</v>
      </c>
      <c r="Y335" s="1">
        <v>0</v>
      </c>
    </row>
    <row r="336" spans="1:25">
      <c r="A336" s="1" t="s">
        <v>195</v>
      </c>
      <c r="B336" s="1" t="s">
        <v>634</v>
      </c>
      <c r="C336" s="1" t="s">
        <v>634</v>
      </c>
      <c r="D336" s="1" t="s">
        <v>634</v>
      </c>
      <c r="E336" s="1" t="s">
        <v>634</v>
      </c>
      <c r="F336" s="1" t="s">
        <v>634</v>
      </c>
      <c r="G336" s="1" t="s">
        <v>634</v>
      </c>
      <c r="H336" s="1" t="s">
        <v>634</v>
      </c>
      <c r="I336" s="1" t="s">
        <v>634</v>
      </c>
      <c r="J336" s="1" t="s">
        <v>634</v>
      </c>
      <c r="K336" s="1" t="s">
        <v>634</v>
      </c>
      <c r="L336" s="1" t="s">
        <v>634</v>
      </c>
      <c r="M336" s="1" t="s">
        <v>634</v>
      </c>
      <c r="N336" s="1" t="s">
        <v>634</v>
      </c>
      <c r="O336" s="1" t="s">
        <v>634</v>
      </c>
      <c r="P336" s="1" t="s">
        <v>634</v>
      </c>
      <c r="Q336" s="1" t="s">
        <v>634</v>
      </c>
      <c r="R336" s="1" t="s">
        <v>634</v>
      </c>
      <c r="S336" s="1" t="s">
        <v>634</v>
      </c>
      <c r="T336" s="1" t="s">
        <v>634</v>
      </c>
      <c r="U336" s="1" t="s">
        <v>634</v>
      </c>
      <c r="V336" s="1" t="s">
        <v>634</v>
      </c>
      <c r="W336" s="1" t="s">
        <v>634</v>
      </c>
      <c r="X336" s="1" t="s">
        <v>634</v>
      </c>
      <c r="Y336" s="1" t="s">
        <v>634</v>
      </c>
    </row>
    <row r="337" spans="1:25">
      <c r="A337" s="1" t="s">
        <v>482</v>
      </c>
      <c r="B337" s="1" t="s">
        <v>634</v>
      </c>
      <c r="C337" s="1" t="s">
        <v>634</v>
      </c>
      <c r="D337" s="1" t="s">
        <v>634</v>
      </c>
      <c r="E337" s="1" t="s">
        <v>634</v>
      </c>
      <c r="F337" s="1" t="s">
        <v>634</v>
      </c>
      <c r="G337" s="1" t="s">
        <v>634</v>
      </c>
      <c r="H337" s="1" t="s">
        <v>634</v>
      </c>
      <c r="I337" s="1" t="s">
        <v>634</v>
      </c>
      <c r="J337" s="1" t="s">
        <v>634</v>
      </c>
      <c r="K337" s="1" t="s">
        <v>634</v>
      </c>
      <c r="L337" s="1" t="s">
        <v>634</v>
      </c>
      <c r="M337" s="1" t="s">
        <v>634</v>
      </c>
      <c r="N337" s="1" t="s">
        <v>634</v>
      </c>
      <c r="O337" s="1" t="s">
        <v>634</v>
      </c>
      <c r="P337" s="1" t="s">
        <v>634</v>
      </c>
      <c r="Q337" s="1" t="s">
        <v>634</v>
      </c>
      <c r="R337" s="1" t="s">
        <v>634</v>
      </c>
      <c r="S337" s="1" t="s">
        <v>634</v>
      </c>
      <c r="T337" s="1" t="s">
        <v>634</v>
      </c>
      <c r="U337" s="1" t="s">
        <v>634</v>
      </c>
      <c r="V337" s="1" t="s">
        <v>634</v>
      </c>
      <c r="W337" s="1" t="s">
        <v>634</v>
      </c>
      <c r="X337" s="1" t="s">
        <v>634</v>
      </c>
      <c r="Y337" s="1" t="s">
        <v>634</v>
      </c>
    </row>
    <row r="338" spans="1:25">
      <c r="A338" s="1" t="s">
        <v>483</v>
      </c>
      <c r="B338" s="1" t="s">
        <v>634</v>
      </c>
      <c r="C338" s="1" t="s">
        <v>634</v>
      </c>
      <c r="D338" s="1" t="s">
        <v>634</v>
      </c>
      <c r="E338" s="1" t="s">
        <v>634</v>
      </c>
      <c r="F338" s="1" t="s">
        <v>634</v>
      </c>
      <c r="G338" s="1" t="s">
        <v>634</v>
      </c>
      <c r="H338" s="1" t="s">
        <v>634</v>
      </c>
      <c r="I338" s="1" t="s">
        <v>634</v>
      </c>
      <c r="J338" s="1" t="s">
        <v>634</v>
      </c>
      <c r="K338" s="1" t="s">
        <v>634</v>
      </c>
      <c r="L338" s="1" t="s">
        <v>634</v>
      </c>
      <c r="M338" s="1" t="s">
        <v>634</v>
      </c>
      <c r="N338" s="1" t="s">
        <v>634</v>
      </c>
      <c r="O338" s="1" t="s">
        <v>634</v>
      </c>
      <c r="P338" s="1" t="s">
        <v>634</v>
      </c>
      <c r="Q338" s="1" t="s">
        <v>634</v>
      </c>
      <c r="R338" s="1" t="s">
        <v>634</v>
      </c>
      <c r="S338" s="1" t="s">
        <v>634</v>
      </c>
      <c r="T338" s="1" t="s">
        <v>634</v>
      </c>
      <c r="U338" s="1" t="s">
        <v>634</v>
      </c>
      <c r="V338" s="1" t="s">
        <v>634</v>
      </c>
      <c r="W338" s="1" t="s">
        <v>634</v>
      </c>
      <c r="X338" s="1" t="s">
        <v>634</v>
      </c>
      <c r="Y338" s="1" t="s">
        <v>634</v>
      </c>
    </row>
    <row r="339" spans="1:25">
      <c r="A339" s="1" t="s">
        <v>484</v>
      </c>
      <c r="B339" s="1" t="s">
        <v>743</v>
      </c>
      <c r="C339" s="1" t="s">
        <v>634</v>
      </c>
      <c r="D339" s="1" t="s">
        <v>634</v>
      </c>
      <c r="E339" s="1" t="s">
        <v>634</v>
      </c>
      <c r="F339" s="1" t="s">
        <v>634</v>
      </c>
      <c r="G339" s="1" t="s">
        <v>634</v>
      </c>
      <c r="H339" s="1" t="s">
        <v>634</v>
      </c>
      <c r="I339" s="1" t="s">
        <v>634</v>
      </c>
      <c r="J339" s="1" t="s">
        <v>634</v>
      </c>
      <c r="K339" s="1" t="s">
        <v>634</v>
      </c>
      <c r="L339" s="1" t="s">
        <v>634</v>
      </c>
      <c r="M339" s="1" t="s">
        <v>634</v>
      </c>
      <c r="N339" s="1" t="s">
        <v>634</v>
      </c>
      <c r="O339" s="1" t="s">
        <v>634</v>
      </c>
      <c r="P339" s="1" t="s">
        <v>634</v>
      </c>
      <c r="Q339" s="1" t="s">
        <v>634</v>
      </c>
      <c r="R339" s="1" t="s">
        <v>634</v>
      </c>
      <c r="S339" s="1" t="s">
        <v>634</v>
      </c>
      <c r="T339" s="1" t="s">
        <v>634</v>
      </c>
      <c r="U339" s="1" t="s">
        <v>634</v>
      </c>
      <c r="V339" s="1" t="s">
        <v>634</v>
      </c>
      <c r="W339" s="1" t="s">
        <v>634</v>
      </c>
      <c r="X339" s="1" t="s">
        <v>634</v>
      </c>
      <c r="Y339" s="1" t="s">
        <v>634</v>
      </c>
    </row>
    <row r="340" spans="1:25">
      <c r="A340" s="1" t="s">
        <v>485</v>
      </c>
      <c r="B340" s="1" t="s">
        <v>744</v>
      </c>
      <c r="C340" s="1" t="s">
        <v>634</v>
      </c>
      <c r="D340" s="1" t="s">
        <v>634</v>
      </c>
      <c r="E340" s="1" t="s">
        <v>634</v>
      </c>
      <c r="F340" s="1" t="s">
        <v>634</v>
      </c>
      <c r="G340" s="1" t="s">
        <v>634</v>
      </c>
      <c r="H340" s="1" t="s">
        <v>634</v>
      </c>
      <c r="I340" s="1" t="s">
        <v>634</v>
      </c>
      <c r="J340" s="1" t="s">
        <v>634</v>
      </c>
      <c r="K340" s="1" t="s">
        <v>634</v>
      </c>
      <c r="L340" s="1" t="s">
        <v>634</v>
      </c>
      <c r="M340" s="1" t="s">
        <v>634</v>
      </c>
      <c r="N340" s="1" t="s">
        <v>634</v>
      </c>
      <c r="O340" s="1" t="s">
        <v>634</v>
      </c>
      <c r="P340" s="1" t="s">
        <v>634</v>
      </c>
      <c r="Q340" s="1" t="s">
        <v>634</v>
      </c>
      <c r="R340" s="1" t="s">
        <v>634</v>
      </c>
      <c r="S340" s="1" t="s">
        <v>634</v>
      </c>
      <c r="T340" s="1" t="s">
        <v>634</v>
      </c>
      <c r="U340" s="1" t="s">
        <v>634</v>
      </c>
      <c r="V340" s="1" t="s">
        <v>634</v>
      </c>
      <c r="W340" s="1" t="s">
        <v>634</v>
      </c>
      <c r="X340" s="1" t="s">
        <v>634</v>
      </c>
      <c r="Y340" s="1" t="s">
        <v>634</v>
      </c>
    </row>
    <row r="341" spans="1:25">
      <c r="A341" s="1" t="s">
        <v>486</v>
      </c>
      <c r="B341" s="1" t="s">
        <v>1386</v>
      </c>
      <c r="C341" s="1">
        <v>0.48</v>
      </c>
      <c r="D341" s="1">
        <v>0.46</v>
      </c>
      <c r="E341" s="1">
        <v>0.45</v>
      </c>
      <c r="F341" s="1" t="s">
        <v>1778</v>
      </c>
      <c r="G341" s="1">
        <v>150</v>
      </c>
      <c r="H341" s="1">
        <v>250</v>
      </c>
      <c r="I341" s="1">
        <v>300</v>
      </c>
      <c r="J341" s="1">
        <v>400</v>
      </c>
      <c r="K341" s="1">
        <v>500</v>
      </c>
      <c r="L341" s="1">
        <v>700</v>
      </c>
      <c r="M341" s="1" t="s">
        <v>1778</v>
      </c>
      <c r="N341" s="1">
        <v>8.9712918660287078E-2</v>
      </c>
      <c r="O341" s="1">
        <v>0.25</v>
      </c>
      <c r="P341" s="1">
        <v>0.2608695652173913</v>
      </c>
      <c r="Q341" s="1">
        <v>0.30769230769230771</v>
      </c>
      <c r="R341" s="1">
        <v>0.3125</v>
      </c>
      <c r="S341" s="1">
        <v>0.4</v>
      </c>
      <c r="T341" s="1">
        <v>0</v>
      </c>
      <c r="U341" s="1">
        <v>0</v>
      </c>
      <c r="V341" s="1">
        <v>0</v>
      </c>
      <c r="W341" s="1">
        <v>0</v>
      </c>
      <c r="X341" s="1">
        <v>0</v>
      </c>
      <c r="Y341" s="1">
        <v>0</v>
      </c>
    </row>
    <row r="342" spans="1:25">
      <c r="A342" s="1" t="s">
        <v>487</v>
      </c>
      <c r="B342" s="1" t="s">
        <v>634</v>
      </c>
      <c r="C342" s="1" t="s">
        <v>634</v>
      </c>
      <c r="D342" s="1" t="s">
        <v>634</v>
      </c>
      <c r="E342" s="1" t="s">
        <v>634</v>
      </c>
      <c r="F342" s="1" t="s">
        <v>634</v>
      </c>
      <c r="G342" s="1" t="s">
        <v>634</v>
      </c>
      <c r="H342" s="1" t="s">
        <v>634</v>
      </c>
      <c r="I342" s="1" t="s">
        <v>634</v>
      </c>
      <c r="J342" s="1" t="s">
        <v>634</v>
      </c>
      <c r="K342" s="1" t="s">
        <v>634</v>
      </c>
      <c r="L342" s="1" t="s">
        <v>634</v>
      </c>
      <c r="M342" s="1" t="s">
        <v>634</v>
      </c>
      <c r="N342" s="1" t="s">
        <v>634</v>
      </c>
      <c r="O342" s="1" t="s">
        <v>634</v>
      </c>
      <c r="P342" s="1" t="s">
        <v>634</v>
      </c>
      <c r="Q342" s="1" t="s">
        <v>634</v>
      </c>
      <c r="R342" s="1" t="s">
        <v>634</v>
      </c>
      <c r="S342" s="1" t="s">
        <v>634</v>
      </c>
      <c r="T342" s="1" t="s">
        <v>634</v>
      </c>
      <c r="U342" s="1" t="s">
        <v>634</v>
      </c>
      <c r="V342" s="1" t="s">
        <v>634</v>
      </c>
      <c r="W342" s="1" t="s">
        <v>634</v>
      </c>
      <c r="X342" s="1" t="s">
        <v>634</v>
      </c>
      <c r="Y342" s="1" t="s">
        <v>634</v>
      </c>
    </row>
    <row r="343" spans="1:25">
      <c r="A343" s="1" t="s">
        <v>87</v>
      </c>
      <c r="B343" s="1" t="s">
        <v>236</v>
      </c>
      <c r="C343" s="1" t="s">
        <v>634</v>
      </c>
      <c r="D343" s="1" t="s">
        <v>634</v>
      </c>
      <c r="E343" s="1" t="s">
        <v>634</v>
      </c>
      <c r="F343" s="1" t="s">
        <v>634</v>
      </c>
      <c r="G343" s="1" t="s">
        <v>634</v>
      </c>
      <c r="H343" s="1" t="s">
        <v>634</v>
      </c>
      <c r="I343" s="1" t="s">
        <v>634</v>
      </c>
      <c r="J343" s="1" t="s">
        <v>634</v>
      </c>
      <c r="K343" s="1" t="s">
        <v>634</v>
      </c>
      <c r="L343" s="1" t="s">
        <v>634</v>
      </c>
      <c r="M343" s="1" t="s">
        <v>634</v>
      </c>
      <c r="N343" s="1" t="s">
        <v>634</v>
      </c>
      <c r="O343" s="1" t="s">
        <v>634</v>
      </c>
      <c r="P343" s="1" t="s">
        <v>634</v>
      </c>
      <c r="Q343" s="1" t="s">
        <v>634</v>
      </c>
      <c r="R343" s="1" t="s">
        <v>634</v>
      </c>
      <c r="S343" s="1" t="s">
        <v>634</v>
      </c>
      <c r="T343" s="1" t="s">
        <v>634</v>
      </c>
      <c r="U343" s="1" t="s">
        <v>634</v>
      </c>
      <c r="V343" s="1" t="s">
        <v>634</v>
      </c>
      <c r="W343" s="1" t="s">
        <v>634</v>
      </c>
      <c r="X343" s="1" t="s">
        <v>634</v>
      </c>
      <c r="Y343" s="1" t="s">
        <v>634</v>
      </c>
    </row>
    <row r="344" spans="1:25">
      <c r="A344" s="1" t="s">
        <v>488</v>
      </c>
      <c r="B344" s="1" t="s">
        <v>745</v>
      </c>
      <c r="C344" s="1" t="s">
        <v>634</v>
      </c>
      <c r="D344" s="1" t="s">
        <v>634</v>
      </c>
      <c r="E344" s="1" t="s">
        <v>634</v>
      </c>
      <c r="F344" s="1" t="s">
        <v>634</v>
      </c>
      <c r="G344" s="1" t="s">
        <v>634</v>
      </c>
      <c r="H344" s="1" t="s">
        <v>634</v>
      </c>
      <c r="I344" s="1" t="s">
        <v>634</v>
      </c>
      <c r="J344" s="1" t="s">
        <v>634</v>
      </c>
      <c r="K344" s="1" t="s">
        <v>634</v>
      </c>
      <c r="L344" s="1" t="s">
        <v>634</v>
      </c>
      <c r="M344" s="1" t="s">
        <v>634</v>
      </c>
      <c r="N344" s="1" t="s">
        <v>634</v>
      </c>
      <c r="O344" s="1" t="s">
        <v>634</v>
      </c>
      <c r="P344" s="1" t="s">
        <v>634</v>
      </c>
      <c r="Q344" s="1" t="s">
        <v>634</v>
      </c>
      <c r="R344" s="1" t="s">
        <v>634</v>
      </c>
      <c r="S344" s="1" t="s">
        <v>634</v>
      </c>
      <c r="T344" s="1" t="s">
        <v>634</v>
      </c>
      <c r="U344" s="1" t="s">
        <v>634</v>
      </c>
      <c r="V344" s="1" t="s">
        <v>634</v>
      </c>
      <c r="W344" s="1" t="s">
        <v>634</v>
      </c>
      <c r="X344" s="1" t="s">
        <v>634</v>
      </c>
      <c r="Y344" s="1" t="s">
        <v>634</v>
      </c>
    </row>
    <row r="345" spans="1:25">
      <c r="A345" s="1" t="s">
        <v>489</v>
      </c>
      <c r="B345" s="1" t="s">
        <v>746</v>
      </c>
      <c r="C345" s="1" t="s">
        <v>634</v>
      </c>
      <c r="D345" s="1" t="s">
        <v>634</v>
      </c>
      <c r="E345" s="1" t="s">
        <v>634</v>
      </c>
      <c r="F345" s="1" t="s">
        <v>634</v>
      </c>
      <c r="G345" s="1" t="s">
        <v>634</v>
      </c>
      <c r="H345" s="1" t="s">
        <v>634</v>
      </c>
      <c r="I345" s="1" t="s">
        <v>634</v>
      </c>
      <c r="J345" s="1" t="s">
        <v>634</v>
      </c>
      <c r="K345" s="1" t="s">
        <v>634</v>
      </c>
      <c r="L345" s="1" t="s">
        <v>634</v>
      </c>
      <c r="M345" s="1" t="s">
        <v>634</v>
      </c>
      <c r="N345" s="1" t="s">
        <v>634</v>
      </c>
      <c r="O345" s="1" t="s">
        <v>634</v>
      </c>
      <c r="P345" s="1" t="s">
        <v>634</v>
      </c>
      <c r="Q345" s="1" t="s">
        <v>634</v>
      </c>
      <c r="R345" s="1" t="s">
        <v>634</v>
      </c>
      <c r="S345" s="1" t="s">
        <v>634</v>
      </c>
      <c r="T345" s="1" t="s">
        <v>634</v>
      </c>
      <c r="U345" s="1" t="s">
        <v>634</v>
      </c>
      <c r="V345" s="1" t="s">
        <v>634</v>
      </c>
      <c r="W345" s="1" t="s">
        <v>634</v>
      </c>
      <c r="X345" s="1" t="s">
        <v>634</v>
      </c>
      <c r="Y345" s="1" t="s">
        <v>634</v>
      </c>
    </row>
    <row r="346" spans="1:25">
      <c r="A346" s="1" t="s">
        <v>490</v>
      </c>
      <c r="B346" s="1" t="s">
        <v>1534</v>
      </c>
      <c r="C346" s="1">
        <v>2.3E-2</v>
      </c>
      <c r="D346" s="1">
        <v>2.3E-2</v>
      </c>
      <c r="E346" s="1">
        <v>2.3E-2</v>
      </c>
      <c r="F346" s="1" t="s">
        <v>1778</v>
      </c>
      <c r="G346" s="1">
        <v>0</v>
      </c>
      <c r="H346" s="1">
        <v>0</v>
      </c>
      <c r="I346" s="1">
        <v>0</v>
      </c>
      <c r="J346" s="1">
        <v>0</v>
      </c>
      <c r="K346" s="1">
        <v>0</v>
      </c>
      <c r="L346" s="1">
        <v>0</v>
      </c>
      <c r="M346" s="1" t="s">
        <v>1778</v>
      </c>
      <c r="N346" s="1">
        <v>0</v>
      </c>
      <c r="O346" s="1">
        <v>0</v>
      </c>
      <c r="P346" s="1">
        <v>0</v>
      </c>
      <c r="Q346" s="1">
        <v>0</v>
      </c>
      <c r="R346" s="1">
        <v>0</v>
      </c>
      <c r="S346" s="1">
        <v>0</v>
      </c>
      <c r="T346" s="1">
        <v>0</v>
      </c>
      <c r="U346" s="1">
        <v>0</v>
      </c>
      <c r="V346" s="1">
        <v>0</v>
      </c>
      <c r="W346" s="1">
        <v>0</v>
      </c>
      <c r="X346" s="1">
        <v>0</v>
      </c>
      <c r="Y346" s="1">
        <v>0</v>
      </c>
    </row>
    <row r="347" spans="1:25">
      <c r="A347" s="1" t="s">
        <v>491</v>
      </c>
      <c r="B347" s="1" t="s">
        <v>747</v>
      </c>
      <c r="C347" s="1" t="s">
        <v>634</v>
      </c>
      <c r="D347" s="1" t="s">
        <v>634</v>
      </c>
      <c r="E347" s="1" t="s">
        <v>634</v>
      </c>
      <c r="F347" s="1" t="s">
        <v>634</v>
      </c>
      <c r="G347" s="1" t="s">
        <v>634</v>
      </c>
      <c r="H347" s="1" t="s">
        <v>634</v>
      </c>
      <c r="I347" s="1" t="s">
        <v>634</v>
      </c>
      <c r="J347" s="1" t="s">
        <v>634</v>
      </c>
      <c r="K347" s="1" t="s">
        <v>634</v>
      </c>
      <c r="L347" s="1" t="s">
        <v>634</v>
      </c>
      <c r="M347" s="1" t="s">
        <v>634</v>
      </c>
      <c r="N347" s="1" t="s">
        <v>634</v>
      </c>
      <c r="O347" s="1" t="s">
        <v>634</v>
      </c>
      <c r="P347" s="1" t="s">
        <v>634</v>
      </c>
      <c r="Q347" s="1" t="s">
        <v>634</v>
      </c>
      <c r="R347" s="1" t="s">
        <v>634</v>
      </c>
      <c r="S347" s="1" t="s">
        <v>634</v>
      </c>
      <c r="T347" s="1" t="s">
        <v>634</v>
      </c>
      <c r="U347" s="1" t="s">
        <v>634</v>
      </c>
      <c r="V347" s="1" t="s">
        <v>634</v>
      </c>
      <c r="W347" s="1" t="s">
        <v>634</v>
      </c>
      <c r="X347" s="1" t="s">
        <v>634</v>
      </c>
      <c r="Y347" s="1" t="s">
        <v>634</v>
      </c>
    </row>
    <row r="348" spans="1:25">
      <c r="A348" s="1" t="s">
        <v>492</v>
      </c>
      <c r="B348" s="1" t="s">
        <v>748</v>
      </c>
      <c r="C348" s="1" t="s">
        <v>634</v>
      </c>
      <c r="D348" s="1" t="s">
        <v>634</v>
      </c>
      <c r="E348" s="1" t="s">
        <v>634</v>
      </c>
      <c r="F348" s="1" t="s">
        <v>634</v>
      </c>
      <c r="G348" s="1" t="s">
        <v>634</v>
      </c>
      <c r="H348" s="1" t="s">
        <v>634</v>
      </c>
      <c r="I348" s="1" t="s">
        <v>634</v>
      </c>
      <c r="J348" s="1" t="s">
        <v>634</v>
      </c>
      <c r="K348" s="1" t="s">
        <v>634</v>
      </c>
      <c r="L348" s="1" t="s">
        <v>634</v>
      </c>
      <c r="M348" s="1" t="s">
        <v>634</v>
      </c>
      <c r="N348" s="1" t="s">
        <v>634</v>
      </c>
      <c r="O348" s="1" t="s">
        <v>634</v>
      </c>
      <c r="P348" s="1" t="s">
        <v>634</v>
      </c>
      <c r="Q348" s="1" t="s">
        <v>634</v>
      </c>
      <c r="R348" s="1" t="s">
        <v>634</v>
      </c>
      <c r="S348" s="1" t="s">
        <v>634</v>
      </c>
      <c r="T348" s="1" t="s">
        <v>634</v>
      </c>
      <c r="U348" s="1" t="s">
        <v>634</v>
      </c>
      <c r="V348" s="1" t="s">
        <v>634</v>
      </c>
      <c r="W348" s="1" t="s">
        <v>634</v>
      </c>
      <c r="X348" s="1" t="s">
        <v>634</v>
      </c>
      <c r="Y348" s="1" t="s">
        <v>634</v>
      </c>
    </row>
    <row r="349" spans="1:25">
      <c r="A349" s="1" t="s">
        <v>493</v>
      </c>
      <c r="B349" s="1" t="s">
        <v>1643</v>
      </c>
      <c r="C349" s="1" t="s">
        <v>634</v>
      </c>
      <c r="D349" s="1" t="s">
        <v>634</v>
      </c>
      <c r="E349" s="1" t="s">
        <v>634</v>
      </c>
      <c r="F349" s="1" t="s">
        <v>634</v>
      </c>
      <c r="G349" s="1" t="s">
        <v>634</v>
      </c>
      <c r="H349" s="1" t="s">
        <v>634</v>
      </c>
      <c r="I349" s="1" t="s">
        <v>634</v>
      </c>
      <c r="J349" s="1" t="s">
        <v>634</v>
      </c>
      <c r="K349" s="1" t="s">
        <v>634</v>
      </c>
      <c r="L349" s="1" t="s">
        <v>634</v>
      </c>
      <c r="M349" s="1" t="s">
        <v>634</v>
      </c>
      <c r="N349" s="1" t="s">
        <v>634</v>
      </c>
      <c r="O349" s="1" t="s">
        <v>634</v>
      </c>
      <c r="P349" s="1" t="s">
        <v>634</v>
      </c>
      <c r="Q349" s="1" t="s">
        <v>634</v>
      </c>
      <c r="R349" s="1" t="s">
        <v>634</v>
      </c>
      <c r="S349" s="1" t="s">
        <v>634</v>
      </c>
      <c r="T349" s="1" t="s">
        <v>634</v>
      </c>
      <c r="U349" s="1" t="s">
        <v>634</v>
      </c>
      <c r="V349" s="1" t="s">
        <v>634</v>
      </c>
      <c r="W349" s="1" t="s">
        <v>634</v>
      </c>
      <c r="X349" s="1" t="s">
        <v>634</v>
      </c>
      <c r="Y349" s="1" t="s">
        <v>634</v>
      </c>
    </row>
    <row r="350" spans="1:25">
      <c r="A350" s="1" t="s">
        <v>102</v>
      </c>
      <c r="B350" s="1" t="s">
        <v>634</v>
      </c>
      <c r="C350" s="1" t="s">
        <v>634</v>
      </c>
      <c r="D350" s="1" t="s">
        <v>634</v>
      </c>
      <c r="E350" s="1" t="s">
        <v>634</v>
      </c>
      <c r="F350" s="1" t="s">
        <v>634</v>
      </c>
      <c r="G350" s="1" t="s">
        <v>634</v>
      </c>
      <c r="H350" s="1" t="s">
        <v>634</v>
      </c>
      <c r="I350" s="1" t="s">
        <v>634</v>
      </c>
      <c r="J350" s="1" t="s">
        <v>634</v>
      </c>
      <c r="K350" s="1" t="s">
        <v>634</v>
      </c>
      <c r="L350" s="1" t="s">
        <v>634</v>
      </c>
      <c r="M350" s="1" t="s">
        <v>634</v>
      </c>
      <c r="N350" s="1" t="s">
        <v>634</v>
      </c>
      <c r="O350" s="1" t="s">
        <v>634</v>
      </c>
      <c r="P350" s="1" t="s">
        <v>634</v>
      </c>
      <c r="Q350" s="1" t="s">
        <v>634</v>
      </c>
      <c r="R350" s="1" t="s">
        <v>634</v>
      </c>
      <c r="S350" s="1" t="s">
        <v>634</v>
      </c>
      <c r="T350" s="1" t="s">
        <v>634</v>
      </c>
      <c r="U350" s="1" t="s">
        <v>634</v>
      </c>
      <c r="V350" s="1" t="s">
        <v>634</v>
      </c>
      <c r="W350" s="1" t="s">
        <v>634</v>
      </c>
      <c r="X350" s="1" t="s">
        <v>634</v>
      </c>
      <c r="Y350" s="1" t="s">
        <v>634</v>
      </c>
    </row>
    <row r="351" spans="1:25">
      <c r="A351" s="1" t="s">
        <v>494</v>
      </c>
      <c r="B351" s="1" t="s">
        <v>749</v>
      </c>
      <c r="C351" s="1" t="s">
        <v>634</v>
      </c>
      <c r="D351" s="1" t="s">
        <v>634</v>
      </c>
      <c r="E351" s="1" t="s">
        <v>634</v>
      </c>
      <c r="F351" s="1" t="s">
        <v>634</v>
      </c>
      <c r="G351" s="1" t="s">
        <v>634</v>
      </c>
      <c r="H351" s="1" t="s">
        <v>634</v>
      </c>
      <c r="I351" s="1" t="s">
        <v>634</v>
      </c>
      <c r="J351" s="1" t="s">
        <v>634</v>
      </c>
      <c r="K351" s="1" t="s">
        <v>634</v>
      </c>
      <c r="L351" s="1" t="s">
        <v>634</v>
      </c>
      <c r="M351" s="1" t="s">
        <v>634</v>
      </c>
      <c r="N351" s="1" t="s">
        <v>634</v>
      </c>
      <c r="O351" s="1" t="s">
        <v>634</v>
      </c>
      <c r="P351" s="1" t="s">
        <v>634</v>
      </c>
      <c r="Q351" s="1" t="s">
        <v>634</v>
      </c>
      <c r="R351" s="1" t="s">
        <v>634</v>
      </c>
      <c r="S351" s="1" t="s">
        <v>634</v>
      </c>
      <c r="T351" s="1" t="s">
        <v>634</v>
      </c>
      <c r="U351" s="1" t="s">
        <v>634</v>
      </c>
      <c r="V351" s="1" t="s">
        <v>634</v>
      </c>
      <c r="W351" s="1" t="s">
        <v>634</v>
      </c>
      <c r="X351" s="1" t="s">
        <v>634</v>
      </c>
      <c r="Y351" s="1" t="s">
        <v>634</v>
      </c>
    </row>
    <row r="352" spans="1:25">
      <c r="A352" s="1" t="s">
        <v>495</v>
      </c>
      <c r="B352" s="1" t="s">
        <v>750</v>
      </c>
      <c r="C352" s="1">
        <v>0.48799999999999999</v>
      </c>
      <c r="D352" s="1">
        <v>0.48799999999999999</v>
      </c>
      <c r="E352" s="1">
        <v>0.48799999999999999</v>
      </c>
      <c r="F352" s="1" t="s">
        <v>1778</v>
      </c>
      <c r="G352" s="1">
        <v>4951</v>
      </c>
      <c r="H352" s="1">
        <v>6261</v>
      </c>
      <c r="I352" s="1">
        <v>7572</v>
      </c>
      <c r="J352" s="1">
        <v>8883</v>
      </c>
      <c r="K352" s="1">
        <v>11504</v>
      </c>
      <c r="L352" s="1">
        <v>14563</v>
      </c>
      <c r="M352" s="1" t="s">
        <v>1778</v>
      </c>
      <c r="N352" s="1">
        <v>0.16999141630901288</v>
      </c>
      <c r="O352" s="1">
        <v>0.21496995708154507</v>
      </c>
      <c r="P352" s="1">
        <v>0.25998283261802574</v>
      </c>
      <c r="Q352" s="1">
        <v>0.30499570815450644</v>
      </c>
      <c r="R352" s="1">
        <v>0.3949871244635193</v>
      </c>
      <c r="S352" s="1">
        <v>0.50001716738197421</v>
      </c>
      <c r="T352" s="1">
        <v>0</v>
      </c>
      <c r="U352" s="1">
        <v>0</v>
      </c>
      <c r="V352" s="1">
        <v>0</v>
      </c>
      <c r="W352" s="1">
        <v>0</v>
      </c>
      <c r="X352" s="1">
        <v>0</v>
      </c>
      <c r="Y352" s="1">
        <v>0</v>
      </c>
    </row>
    <row r="353" spans="1:25">
      <c r="A353" s="1" t="s">
        <v>496</v>
      </c>
      <c r="B353" s="1" t="s">
        <v>751</v>
      </c>
      <c r="C353" s="1" t="s">
        <v>634</v>
      </c>
      <c r="D353" s="1" t="s">
        <v>634</v>
      </c>
      <c r="E353" s="1" t="s">
        <v>634</v>
      </c>
      <c r="F353" s="1" t="s">
        <v>634</v>
      </c>
      <c r="G353" s="1" t="s">
        <v>634</v>
      </c>
      <c r="H353" s="1" t="s">
        <v>634</v>
      </c>
      <c r="I353" s="1" t="s">
        <v>634</v>
      </c>
      <c r="J353" s="1" t="s">
        <v>634</v>
      </c>
      <c r="K353" s="1" t="s">
        <v>634</v>
      </c>
      <c r="L353" s="1" t="s">
        <v>634</v>
      </c>
      <c r="M353" s="1" t="s">
        <v>634</v>
      </c>
      <c r="N353" s="1" t="s">
        <v>634</v>
      </c>
      <c r="O353" s="1" t="s">
        <v>634</v>
      </c>
      <c r="P353" s="1" t="s">
        <v>634</v>
      </c>
      <c r="Q353" s="1" t="s">
        <v>634</v>
      </c>
      <c r="R353" s="1" t="s">
        <v>634</v>
      </c>
      <c r="S353" s="1" t="s">
        <v>634</v>
      </c>
      <c r="T353" s="1" t="s">
        <v>634</v>
      </c>
      <c r="U353" s="1" t="s">
        <v>634</v>
      </c>
      <c r="V353" s="1" t="s">
        <v>634</v>
      </c>
      <c r="W353" s="1" t="s">
        <v>634</v>
      </c>
      <c r="X353" s="1" t="s">
        <v>634</v>
      </c>
      <c r="Y353" s="1" t="s">
        <v>634</v>
      </c>
    </row>
    <row r="354" spans="1:25">
      <c r="A354" s="1" t="s">
        <v>497</v>
      </c>
      <c r="B354" s="1" t="s">
        <v>1535</v>
      </c>
      <c r="C354" s="1" t="s">
        <v>634</v>
      </c>
      <c r="D354" s="1" t="s">
        <v>634</v>
      </c>
      <c r="E354" s="1" t="s">
        <v>634</v>
      </c>
      <c r="F354" s="1" t="s">
        <v>634</v>
      </c>
      <c r="G354" s="1" t="s">
        <v>634</v>
      </c>
      <c r="H354" s="1" t="s">
        <v>634</v>
      </c>
      <c r="I354" s="1" t="s">
        <v>634</v>
      </c>
      <c r="J354" s="1" t="s">
        <v>634</v>
      </c>
      <c r="K354" s="1" t="s">
        <v>634</v>
      </c>
      <c r="L354" s="1" t="s">
        <v>634</v>
      </c>
      <c r="M354" s="1" t="s">
        <v>634</v>
      </c>
      <c r="N354" s="1" t="s">
        <v>634</v>
      </c>
      <c r="O354" s="1" t="s">
        <v>634</v>
      </c>
      <c r="P354" s="1" t="s">
        <v>634</v>
      </c>
      <c r="Q354" s="1" t="s">
        <v>634</v>
      </c>
      <c r="R354" s="1" t="s">
        <v>634</v>
      </c>
      <c r="S354" s="1" t="s">
        <v>634</v>
      </c>
      <c r="T354" s="1" t="s">
        <v>634</v>
      </c>
      <c r="U354" s="1" t="s">
        <v>634</v>
      </c>
      <c r="V354" s="1" t="s">
        <v>634</v>
      </c>
      <c r="W354" s="1" t="s">
        <v>634</v>
      </c>
      <c r="X354" s="1" t="s">
        <v>634</v>
      </c>
      <c r="Y354" s="1" t="s">
        <v>634</v>
      </c>
    </row>
    <row r="355" spans="1:25">
      <c r="A355" s="1" t="s">
        <v>498</v>
      </c>
      <c r="B355" s="1" t="s">
        <v>752</v>
      </c>
      <c r="C355" s="1" t="s">
        <v>634</v>
      </c>
      <c r="D355" s="1" t="s">
        <v>634</v>
      </c>
      <c r="E355" s="1" t="s">
        <v>634</v>
      </c>
      <c r="F355" s="1" t="s">
        <v>634</v>
      </c>
      <c r="G355" s="1" t="s">
        <v>634</v>
      </c>
      <c r="H355" s="1" t="s">
        <v>634</v>
      </c>
      <c r="I355" s="1" t="s">
        <v>634</v>
      </c>
      <c r="J355" s="1" t="s">
        <v>634</v>
      </c>
      <c r="K355" s="1" t="s">
        <v>634</v>
      </c>
      <c r="L355" s="1" t="s">
        <v>634</v>
      </c>
      <c r="M355" s="1" t="s">
        <v>634</v>
      </c>
      <c r="N355" s="1" t="s">
        <v>634</v>
      </c>
      <c r="O355" s="1" t="s">
        <v>634</v>
      </c>
      <c r="P355" s="1" t="s">
        <v>634</v>
      </c>
      <c r="Q355" s="1" t="s">
        <v>634</v>
      </c>
      <c r="R355" s="1" t="s">
        <v>634</v>
      </c>
      <c r="S355" s="1" t="s">
        <v>634</v>
      </c>
      <c r="T355" s="1" t="s">
        <v>634</v>
      </c>
      <c r="U355" s="1" t="s">
        <v>634</v>
      </c>
      <c r="V355" s="1" t="s">
        <v>634</v>
      </c>
      <c r="W355" s="1" t="s">
        <v>634</v>
      </c>
      <c r="X355" s="1" t="s">
        <v>634</v>
      </c>
      <c r="Y355" s="1" t="s">
        <v>634</v>
      </c>
    </row>
    <row r="356" spans="1:25">
      <c r="A356" s="1" t="s">
        <v>499</v>
      </c>
      <c r="B356" s="1" t="s">
        <v>753</v>
      </c>
      <c r="C356" s="1" t="s">
        <v>634</v>
      </c>
      <c r="D356" s="1" t="s">
        <v>634</v>
      </c>
      <c r="E356" s="1" t="s">
        <v>634</v>
      </c>
      <c r="F356" s="1" t="s">
        <v>634</v>
      </c>
      <c r="G356" s="1" t="s">
        <v>634</v>
      </c>
      <c r="H356" s="1" t="s">
        <v>634</v>
      </c>
      <c r="I356" s="1" t="s">
        <v>634</v>
      </c>
      <c r="J356" s="1" t="s">
        <v>634</v>
      </c>
      <c r="K356" s="1" t="s">
        <v>634</v>
      </c>
      <c r="L356" s="1" t="s">
        <v>634</v>
      </c>
      <c r="M356" s="1" t="s">
        <v>634</v>
      </c>
      <c r="N356" s="1" t="s">
        <v>634</v>
      </c>
      <c r="O356" s="1" t="s">
        <v>634</v>
      </c>
      <c r="P356" s="1" t="s">
        <v>634</v>
      </c>
      <c r="Q356" s="1" t="s">
        <v>634</v>
      </c>
      <c r="R356" s="1" t="s">
        <v>634</v>
      </c>
      <c r="S356" s="1" t="s">
        <v>634</v>
      </c>
      <c r="T356" s="1" t="s">
        <v>634</v>
      </c>
      <c r="U356" s="1" t="s">
        <v>634</v>
      </c>
      <c r="V356" s="1" t="s">
        <v>634</v>
      </c>
      <c r="W356" s="1" t="s">
        <v>634</v>
      </c>
      <c r="X356" s="1" t="s">
        <v>634</v>
      </c>
      <c r="Y356" s="1" t="s">
        <v>634</v>
      </c>
    </row>
    <row r="357" spans="1:25">
      <c r="A357" s="1" t="s">
        <v>145</v>
      </c>
      <c r="B357" s="1" t="s">
        <v>265</v>
      </c>
      <c r="C357" s="1" t="s">
        <v>634</v>
      </c>
      <c r="D357" s="1" t="s">
        <v>634</v>
      </c>
      <c r="E357" s="1" t="s">
        <v>634</v>
      </c>
      <c r="F357" s="1" t="s">
        <v>634</v>
      </c>
      <c r="G357" s="1" t="s">
        <v>634</v>
      </c>
      <c r="H357" s="1" t="s">
        <v>634</v>
      </c>
      <c r="I357" s="1" t="s">
        <v>634</v>
      </c>
      <c r="J357" s="1" t="s">
        <v>634</v>
      </c>
      <c r="K357" s="1" t="s">
        <v>634</v>
      </c>
      <c r="L357" s="1" t="s">
        <v>634</v>
      </c>
      <c r="M357" s="1" t="s">
        <v>634</v>
      </c>
      <c r="N357" s="1" t="s">
        <v>634</v>
      </c>
      <c r="O357" s="1" t="s">
        <v>634</v>
      </c>
      <c r="P357" s="1" t="s">
        <v>634</v>
      </c>
      <c r="Q357" s="1" t="s">
        <v>634</v>
      </c>
      <c r="R357" s="1" t="s">
        <v>634</v>
      </c>
      <c r="S357" s="1" t="s">
        <v>634</v>
      </c>
      <c r="T357" s="1" t="s">
        <v>634</v>
      </c>
      <c r="U357" s="1" t="s">
        <v>634</v>
      </c>
      <c r="V357" s="1" t="s">
        <v>634</v>
      </c>
      <c r="W357" s="1" t="s">
        <v>634</v>
      </c>
      <c r="X357" s="1" t="s">
        <v>634</v>
      </c>
      <c r="Y357" s="1" t="s">
        <v>634</v>
      </c>
    </row>
    <row r="358" spans="1:25">
      <c r="A358" s="1" t="s">
        <v>166</v>
      </c>
      <c r="B358" s="1" t="s">
        <v>1792</v>
      </c>
      <c r="C358" s="1">
        <v>0.29799999999999999</v>
      </c>
      <c r="D358" s="1">
        <v>0.17100000000000001</v>
      </c>
      <c r="E358" s="1">
        <v>0.17100000000000001</v>
      </c>
      <c r="F358" s="1" t="s">
        <v>1778</v>
      </c>
      <c r="G358" s="1">
        <v>20894</v>
      </c>
      <c r="H358" s="1">
        <v>19092</v>
      </c>
      <c r="I358" s="1">
        <v>20755.666666666668</v>
      </c>
      <c r="J358" s="1">
        <v>22419.333333333336</v>
      </c>
      <c r="K358" s="1">
        <v>24083</v>
      </c>
      <c r="L358" s="1">
        <v>24083</v>
      </c>
      <c r="M358" s="1" t="s">
        <v>1778</v>
      </c>
      <c r="N358" s="1">
        <v>0.8675829423244612</v>
      </c>
      <c r="O358" s="1">
        <v>0.79275837727857823</v>
      </c>
      <c r="P358" s="1">
        <v>0.86183891818571889</v>
      </c>
      <c r="Q358" s="1">
        <v>0.93091945909285956</v>
      </c>
      <c r="R358" s="1">
        <v>1</v>
      </c>
      <c r="S358" s="1">
        <v>1</v>
      </c>
      <c r="T358" s="1">
        <v>0</v>
      </c>
      <c r="U358" s="1">
        <v>0</v>
      </c>
      <c r="V358" s="1">
        <v>0</v>
      </c>
      <c r="W358" s="1">
        <v>0</v>
      </c>
      <c r="X358" s="1">
        <v>0</v>
      </c>
      <c r="Y358" s="1">
        <v>0</v>
      </c>
    </row>
    <row r="359" spans="1:25">
      <c r="A359" s="1" t="s">
        <v>500</v>
      </c>
      <c r="B359" s="1" t="s">
        <v>754</v>
      </c>
      <c r="C359" s="1" t="s">
        <v>634</v>
      </c>
      <c r="D359" s="1" t="s">
        <v>634</v>
      </c>
      <c r="E359" s="1" t="s">
        <v>634</v>
      </c>
      <c r="F359" s="1" t="s">
        <v>634</v>
      </c>
      <c r="G359" s="1" t="s">
        <v>634</v>
      </c>
      <c r="H359" s="1" t="s">
        <v>634</v>
      </c>
      <c r="I359" s="1" t="s">
        <v>634</v>
      </c>
      <c r="J359" s="1" t="s">
        <v>634</v>
      </c>
      <c r="K359" s="1" t="s">
        <v>634</v>
      </c>
      <c r="L359" s="1" t="s">
        <v>634</v>
      </c>
      <c r="M359" s="1" t="s">
        <v>634</v>
      </c>
      <c r="N359" s="1" t="s">
        <v>634</v>
      </c>
      <c r="O359" s="1" t="s">
        <v>634</v>
      </c>
      <c r="P359" s="1" t="s">
        <v>634</v>
      </c>
      <c r="Q359" s="1" t="s">
        <v>634</v>
      </c>
      <c r="R359" s="1" t="s">
        <v>634</v>
      </c>
      <c r="S359" s="1" t="s">
        <v>634</v>
      </c>
      <c r="T359" s="1" t="s">
        <v>634</v>
      </c>
      <c r="U359" s="1" t="s">
        <v>634</v>
      </c>
      <c r="V359" s="1" t="s">
        <v>634</v>
      </c>
      <c r="W359" s="1" t="s">
        <v>634</v>
      </c>
      <c r="X359" s="1" t="s">
        <v>634</v>
      </c>
      <c r="Y359" s="1" t="s">
        <v>634</v>
      </c>
    </row>
    <row r="360" spans="1:25">
      <c r="A360" s="1" t="s">
        <v>501</v>
      </c>
      <c r="B360" s="1" t="s">
        <v>1387</v>
      </c>
      <c r="C360" s="1" t="s">
        <v>634</v>
      </c>
      <c r="D360" s="1" t="s">
        <v>634</v>
      </c>
      <c r="E360" s="1" t="s">
        <v>634</v>
      </c>
      <c r="F360" s="1" t="s">
        <v>634</v>
      </c>
      <c r="G360" s="1" t="s">
        <v>634</v>
      </c>
      <c r="H360" s="1" t="s">
        <v>634</v>
      </c>
      <c r="I360" s="1" t="s">
        <v>634</v>
      </c>
      <c r="J360" s="1" t="s">
        <v>634</v>
      </c>
      <c r="K360" s="1" t="s">
        <v>634</v>
      </c>
      <c r="L360" s="1" t="s">
        <v>634</v>
      </c>
      <c r="M360" s="1" t="s">
        <v>634</v>
      </c>
      <c r="N360" s="1" t="s">
        <v>634</v>
      </c>
      <c r="O360" s="1" t="s">
        <v>634</v>
      </c>
      <c r="P360" s="1" t="s">
        <v>634</v>
      </c>
      <c r="Q360" s="1" t="s">
        <v>634</v>
      </c>
      <c r="R360" s="1" t="s">
        <v>634</v>
      </c>
      <c r="S360" s="1" t="s">
        <v>634</v>
      </c>
      <c r="T360" s="1" t="s">
        <v>634</v>
      </c>
      <c r="U360" s="1" t="s">
        <v>634</v>
      </c>
      <c r="V360" s="1" t="s">
        <v>634</v>
      </c>
      <c r="W360" s="1" t="s">
        <v>634</v>
      </c>
      <c r="X360" s="1" t="s">
        <v>634</v>
      </c>
      <c r="Y360" s="1" t="s">
        <v>634</v>
      </c>
    </row>
    <row r="361" spans="1:25">
      <c r="A361" s="1" t="s">
        <v>502</v>
      </c>
      <c r="B361" s="1" t="s">
        <v>755</v>
      </c>
      <c r="C361" s="1" t="s">
        <v>634</v>
      </c>
      <c r="D361" s="1" t="s">
        <v>634</v>
      </c>
      <c r="E361" s="1" t="s">
        <v>634</v>
      </c>
      <c r="F361" s="1" t="s">
        <v>634</v>
      </c>
      <c r="G361" s="1" t="s">
        <v>634</v>
      </c>
      <c r="H361" s="1" t="s">
        <v>634</v>
      </c>
      <c r="I361" s="1" t="s">
        <v>634</v>
      </c>
      <c r="J361" s="1" t="s">
        <v>634</v>
      </c>
      <c r="K361" s="1" t="s">
        <v>634</v>
      </c>
      <c r="L361" s="1" t="s">
        <v>634</v>
      </c>
      <c r="M361" s="1" t="s">
        <v>634</v>
      </c>
      <c r="N361" s="1" t="s">
        <v>634</v>
      </c>
      <c r="O361" s="1" t="s">
        <v>634</v>
      </c>
      <c r="P361" s="1" t="s">
        <v>634</v>
      </c>
      <c r="Q361" s="1" t="s">
        <v>634</v>
      </c>
      <c r="R361" s="1" t="s">
        <v>634</v>
      </c>
      <c r="S361" s="1" t="s">
        <v>634</v>
      </c>
      <c r="T361" s="1" t="s">
        <v>634</v>
      </c>
      <c r="U361" s="1" t="s">
        <v>634</v>
      </c>
      <c r="V361" s="1" t="s">
        <v>634</v>
      </c>
      <c r="W361" s="1" t="s">
        <v>634</v>
      </c>
      <c r="X361" s="1" t="s">
        <v>634</v>
      </c>
      <c r="Y361" s="1" t="s">
        <v>634</v>
      </c>
    </row>
    <row r="362" spans="1:25">
      <c r="A362" s="1" t="s">
        <v>171</v>
      </c>
      <c r="B362" s="1" t="s">
        <v>634</v>
      </c>
      <c r="C362" s="1" t="s">
        <v>634</v>
      </c>
      <c r="D362" s="1" t="s">
        <v>634</v>
      </c>
      <c r="E362" s="1" t="s">
        <v>634</v>
      </c>
      <c r="F362" s="1" t="s">
        <v>634</v>
      </c>
      <c r="G362" s="1" t="s">
        <v>634</v>
      </c>
      <c r="H362" s="1" t="s">
        <v>634</v>
      </c>
      <c r="I362" s="1" t="s">
        <v>634</v>
      </c>
      <c r="J362" s="1" t="s">
        <v>634</v>
      </c>
      <c r="K362" s="1" t="s">
        <v>634</v>
      </c>
      <c r="L362" s="1" t="s">
        <v>634</v>
      </c>
      <c r="M362" s="1" t="s">
        <v>634</v>
      </c>
      <c r="N362" s="1" t="s">
        <v>634</v>
      </c>
      <c r="O362" s="1" t="s">
        <v>634</v>
      </c>
      <c r="P362" s="1" t="s">
        <v>634</v>
      </c>
      <c r="Q362" s="1" t="s">
        <v>634</v>
      </c>
      <c r="R362" s="1" t="s">
        <v>634</v>
      </c>
      <c r="S362" s="1" t="s">
        <v>634</v>
      </c>
      <c r="T362" s="1" t="s">
        <v>634</v>
      </c>
      <c r="U362" s="1" t="s">
        <v>634</v>
      </c>
      <c r="V362" s="1" t="s">
        <v>634</v>
      </c>
      <c r="W362" s="1" t="s">
        <v>634</v>
      </c>
      <c r="X362" s="1" t="s">
        <v>634</v>
      </c>
      <c r="Y362" s="1" t="s">
        <v>634</v>
      </c>
    </row>
    <row r="363" spans="1:25">
      <c r="A363" s="1" t="s">
        <v>118</v>
      </c>
      <c r="B363" s="1" t="s">
        <v>258</v>
      </c>
      <c r="C363" s="1" t="s">
        <v>634</v>
      </c>
      <c r="D363" s="1" t="s">
        <v>634</v>
      </c>
      <c r="E363" s="1" t="s">
        <v>634</v>
      </c>
      <c r="F363" s="1" t="s">
        <v>634</v>
      </c>
      <c r="G363" s="1" t="s">
        <v>634</v>
      </c>
      <c r="H363" s="1" t="s">
        <v>634</v>
      </c>
      <c r="I363" s="1" t="s">
        <v>634</v>
      </c>
      <c r="J363" s="1" t="s">
        <v>634</v>
      </c>
      <c r="K363" s="1" t="s">
        <v>634</v>
      </c>
      <c r="L363" s="1" t="s">
        <v>634</v>
      </c>
      <c r="M363" s="1" t="s">
        <v>634</v>
      </c>
      <c r="N363" s="1" t="s">
        <v>634</v>
      </c>
      <c r="O363" s="1" t="s">
        <v>634</v>
      </c>
      <c r="P363" s="1" t="s">
        <v>634</v>
      </c>
      <c r="Q363" s="1" t="s">
        <v>634</v>
      </c>
      <c r="R363" s="1" t="s">
        <v>634</v>
      </c>
      <c r="S363" s="1" t="s">
        <v>634</v>
      </c>
      <c r="T363" s="1" t="s">
        <v>634</v>
      </c>
      <c r="U363" s="1" t="s">
        <v>634</v>
      </c>
      <c r="V363" s="1" t="s">
        <v>634</v>
      </c>
      <c r="W363" s="1" t="s">
        <v>634</v>
      </c>
      <c r="X363" s="1" t="s">
        <v>634</v>
      </c>
      <c r="Y363" s="1" t="s">
        <v>634</v>
      </c>
    </row>
    <row r="364" spans="1:25">
      <c r="A364" s="1" t="s">
        <v>503</v>
      </c>
      <c r="B364" s="1" t="s">
        <v>634</v>
      </c>
      <c r="C364" s="1" t="s">
        <v>634</v>
      </c>
      <c r="D364" s="1" t="s">
        <v>634</v>
      </c>
      <c r="E364" s="1" t="s">
        <v>634</v>
      </c>
      <c r="F364" s="1" t="s">
        <v>634</v>
      </c>
      <c r="G364" s="1" t="s">
        <v>634</v>
      </c>
      <c r="H364" s="1" t="s">
        <v>634</v>
      </c>
      <c r="I364" s="1" t="s">
        <v>634</v>
      </c>
      <c r="J364" s="1" t="s">
        <v>634</v>
      </c>
      <c r="K364" s="1" t="s">
        <v>634</v>
      </c>
      <c r="L364" s="1" t="s">
        <v>634</v>
      </c>
      <c r="M364" s="1" t="s">
        <v>634</v>
      </c>
      <c r="N364" s="1" t="s">
        <v>634</v>
      </c>
      <c r="O364" s="1" t="s">
        <v>634</v>
      </c>
      <c r="P364" s="1" t="s">
        <v>634</v>
      </c>
      <c r="Q364" s="1" t="s">
        <v>634</v>
      </c>
      <c r="R364" s="1" t="s">
        <v>634</v>
      </c>
      <c r="S364" s="1" t="s">
        <v>634</v>
      </c>
      <c r="T364" s="1" t="s">
        <v>634</v>
      </c>
      <c r="U364" s="1" t="s">
        <v>634</v>
      </c>
      <c r="V364" s="1" t="s">
        <v>634</v>
      </c>
      <c r="W364" s="1" t="s">
        <v>634</v>
      </c>
      <c r="X364" s="1" t="s">
        <v>634</v>
      </c>
      <c r="Y364" s="1" t="s">
        <v>634</v>
      </c>
    </row>
    <row r="365" spans="1:25">
      <c r="A365" s="1" t="s">
        <v>504</v>
      </c>
      <c r="B365" s="1" t="s">
        <v>1536</v>
      </c>
      <c r="C365" s="1" t="s">
        <v>634</v>
      </c>
      <c r="D365" s="1" t="s">
        <v>634</v>
      </c>
      <c r="E365" s="1" t="s">
        <v>634</v>
      </c>
      <c r="F365" s="1" t="s">
        <v>634</v>
      </c>
      <c r="G365" s="1" t="s">
        <v>634</v>
      </c>
      <c r="H365" s="1" t="s">
        <v>634</v>
      </c>
      <c r="I365" s="1" t="s">
        <v>634</v>
      </c>
      <c r="J365" s="1" t="s">
        <v>634</v>
      </c>
      <c r="K365" s="1" t="s">
        <v>634</v>
      </c>
      <c r="L365" s="1" t="s">
        <v>634</v>
      </c>
      <c r="M365" s="1" t="s">
        <v>634</v>
      </c>
      <c r="N365" s="1" t="s">
        <v>634</v>
      </c>
      <c r="O365" s="1" t="s">
        <v>634</v>
      </c>
      <c r="P365" s="1" t="s">
        <v>634</v>
      </c>
      <c r="Q365" s="1" t="s">
        <v>634</v>
      </c>
      <c r="R365" s="1" t="s">
        <v>634</v>
      </c>
      <c r="S365" s="1" t="s">
        <v>634</v>
      </c>
      <c r="T365" s="1" t="s">
        <v>634</v>
      </c>
      <c r="U365" s="1" t="s">
        <v>634</v>
      </c>
      <c r="V365" s="1" t="s">
        <v>634</v>
      </c>
      <c r="W365" s="1" t="s">
        <v>634</v>
      </c>
      <c r="X365" s="1" t="s">
        <v>634</v>
      </c>
      <c r="Y365" s="1" t="s">
        <v>634</v>
      </c>
    </row>
    <row r="366" spans="1:25">
      <c r="A366" s="1" t="s">
        <v>505</v>
      </c>
      <c r="B366" s="1" t="s">
        <v>634</v>
      </c>
      <c r="C366" s="1" t="s">
        <v>634</v>
      </c>
      <c r="D366" s="1" t="s">
        <v>634</v>
      </c>
      <c r="E366" s="1" t="s">
        <v>634</v>
      </c>
      <c r="F366" s="1" t="s">
        <v>634</v>
      </c>
      <c r="G366" s="1" t="s">
        <v>634</v>
      </c>
      <c r="H366" s="1" t="s">
        <v>634</v>
      </c>
      <c r="I366" s="1" t="s">
        <v>634</v>
      </c>
      <c r="J366" s="1" t="s">
        <v>634</v>
      </c>
      <c r="K366" s="1" t="s">
        <v>634</v>
      </c>
      <c r="L366" s="1" t="s">
        <v>634</v>
      </c>
      <c r="M366" s="1" t="s">
        <v>634</v>
      </c>
      <c r="N366" s="1" t="s">
        <v>634</v>
      </c>
      <c r="O366" s="1" t="s">
        <v>634</v>
      </c>
      <c r="P366" s="1" t="s">
        <v>634</v>
      </c>
      <c r="Q366" s="1" t="s">
        <v>634</v>
      </c>
      <c r="R366" s="1" t="s">
        <v>634</v>
      </c>
      <c r="S366" s="1" t="s">
        <v>634</v>
      </c>
      <c r="T366" s="1" t="s">
        <v>634</v>
      </c>
      <c r="U366" s="1" t="s">
        <v>634</v>
      </c>
      <c r="V366" s="1" t="s">
        <v>634</v>
      </c>
      <c r="W366" s="1" t="s">
        <v>634</v>
      </c>
      <c r="X366" s="1" t="s">
        <v>634</v>
      </c>
      <c r="Y366" s="1" t="s">
        <v>634</v>
      </c>
    </row>
    <row r="367" spans="1:25">
      <c r="A367" s="1" t="s">
        <v>506</v>
      </c>
      <c r="B367" s="1" t="s">
        <v>756</v>
      </c>
      <c r="C367" s="1" t="s">
        <v>634</v>
      </c>
      <c r="D367" s="1" t="s">
        <v>634</v>
      </c>
      <c r="E367" s="1" t="s">
        <v>634</v>
      </c>
      <c r="F367" s="1" t="s">
        <v>634</v>
      </c>
      <c r="G367" s="1" t="s">
        <v>634</v>
      </c>
      <c r="H367" s="1" t="s">
        <v>634</v>
      </c>
      <c r="I367" s="1" t="s">
        <v>634</v>
      </c>
      <c r="J367" s="1" t="s">
        <v>634</v>
      </c>
      <c r="K367" s="1" t="s">
        <v>634</v>
      </c>
      <c r="L367" s="1" t="s">
        <v>634</v>
      </c>
      <c r="M367" s="1" t="s">
        <v>634</v>
      </c>
      <c r="N367" s="1" t="s">
        <v>634</v>
      </c>
      <c r="O367" s="1" t="s">
        <v>634</v>
      </c>
      <c r="P367" s="1" t="s">
        <v>634</v>
      </c>
      <c r="Q367" s="1" t="s">
        <v>634</v>
      </c>
      <c r="R367" s="1" t="s">
        <v>634</v>
      </c>
      <c r="S367" s="1" t="s">
        <v>634</v>
      </c>
      <c r="T367" s="1" t="s">
        <v>634</v>
      </c>
      <c r="U367" s="1" t="s">
        <v>634</v>
      </c>
      <c r="V367" s="1" t="s">
        <v>634</v>
      </c>
      <c r="W367" s="1" t="s">
        <v>634</v>
      </c>
      <c r="X367" s="1" t="s">
        <v>634</v>
      </c>
      <c r="Y367" s="1" t="s">
        <v>634</v>
      </c>
    </row>
    <row r="368" spans="1:25">
      <c r="A368" s="1" t="s">
        <v>149</v>
      </c>
      <c r="B368" s="1" t="s">
        <v>1219</v>
      </c>
      <c r="C368" s="1">
        <v>0.39400000000000002</v>
      </c>
      <c r="D368" s="1">
        <v>0.39400000000000002</v>
      </c>
      <c r="E368" s="1">
        <v>0.3</v>
      </c>
      <c r="F368" s="1" t="s">
        <v>1778</v>
      </c>
      <c r="G368" s="1">
        <v>9363.447900000001</v>
      </c>
      <c r="H368" s="1">
        <v>13733.057000000001</v>
      </c>
      <c r="I368" s="1">
        <v>18882.9535</v>
      </c>
      <c r="J368" s="1">
        <v>24925.498500000002</v>
      </c>
      <c r="K368" s="1">
        <v>36557.398000000001</v>
      </c>
      <c r="L368" s="1">
        <v>45240</v>
      </c>
      <c r="M368" s="1" t="s">
        <v>1778</v>
      </c>
      <c r="N368" s="1">
        <v>0.14999996635855375</v>
      </c>
      <c r="O368" s="1">
        <v>0.20000083011723588</v>
      </c>
      <c r="P368" s="1">
        <v>0.24999938436689084</v>
      </c>
      <c r="Q368" s="1">
        <v>0.2999999819461997</v>
      </c>
      <c r="R368" s="1">
        <v>0.40000216646789144</v>
      </c>
      <c r="S368" s="1">
        <v>0.45000149204738743</v>
      </c>
      <c r="T368" s="1">
        <v>0</v>
      </c>
      <c r="U368" s="1">
        <v>0</v>
      </c>
      <c r="V368" s="1">
        <v>0</v>
      </c>
      <c r="W368" s="1">
        <v>0</v>
      </c>
      <c r="X368" s="1">
        <v>0</v>
      </c>
      <c r="Y368" s="1">
        <v>0</v>
      </c>
    </row>
    <row r="369" spans="1:25">
      <c r="A369" s="1" t="s">
        <v>507</v>
      </c>
      <c r="B369" s="1" t="s">
        <v>757</v>
      </c>
      <c r="C369" s="1">
        <v>0.36899999999999999</v>
      </c>
      <c r="D369" s="1" t="s">
        <v>306</v>
      </c>
      <c r="E369" s="1" t="s">
        <v>306</v>
      </c>
      <c r="F369" s="1" t="s">
        <v>1778</v>
      </c>
      <c r="G369" s="1">
        <v>3500</v>
      </c>
      <c r="H369" s="1">
        <v>3500</v>
      </c>
      <c r="I369" s="1">
        <v>3500</v>
      </c>
      <c r="J369" s="1">
        <v>3500</v>
      </c>
      <c r="K369" s="1">
        <v>3500</v>
      </c>
      <c r="L369" s="1">
        <v>3500</v>
      </c>
      <c r="M369" s="1" t="s">
        <v>1778</v>
      </c>
      <c r="N369" s="1">
        <v>0.875</v>
      </c>
      <c r="O369" s="1">
        <v>0.875</v>
      </c>
      <c r="P369" s="1">
        <v>0.875</v>
      </c>
      <c r="Q369" s="1">
        <v>0.875</v>
      </c>
      <c r="R369" s="1">
        <v>0.875</v>
      </c>
      <c r="S369" s="1">
        <v>0.77777777777777779</v>
      </c>
      <c r="T369" s="1">
        <v>0</v>
      </c>
      <c r="U369" s="1">
        <v>0</v>
      </c>
      <c r="V369" s="1">
        <v>0</v>
      </c>
      <c r="W369" s="1">
        <v>0</v>
      </c>
      <c r="X369" s="1">
        <v>0</v>
      </c>
      <c r="Y369" s="1">
        <v>0</v>
      </c>
    </row>
    <row r="370" spans="1:25">
      <c r="A370" s="1" t="s">
        <v>508</v>
      </c>
      <c r="B370" s="1" t="s">
        <v>758</v>
      </c>
      <c r="C370" s="1" t="s">
        <v>634</v>
      </c>
      <c r="D370" s="1" t="s">
        <v>634</v>
      </c>
      <c r="E370" s="1" t="s">
        <v>634</v>
      </c>
      <c r="F370" s="1" t="s">
        <v>634</v>
      </c>
      <c r="G370" s="1" t="s">
        <v>634</v>
      </c>
      <c r="H370" s="1" t="s">
        <v>634</v>
      </c>
      <c r="I370" s="1" t="s">
        <v>634</v>
      </c>
      <c r="J370" s="1" t="s">
        <v>634</v>
      </c>
      <c r="K370" s="1" t="s">
        <v>634</v>
      </c>
      <c r="L370" s="1" t="s">
        <v>634</v>
      </c>
      <c r="M370" s="1" t="s">
        <v>634</v>
      </c>
      <c r="N370" s="1" t="s">
        <v>634</v>
      </c>
      <c r="O370" s="1" t="s">
        <v>634</v>
      </c>
      <c r="P370" s="1" t="s">
        <v>634</v>
      </c>
      <c r="Q370" s="1" t="s">
        <v>634</v>
      </c>
      <c r="R370" s="1" t="s">
        <v>634</v>
      </c>
      <c r="S370" s="1" t="s">
        <v>634</v>
      </c>
      <c r="T370" s="1" t="s">
        <v>634</v>
      </c>
      <c r="U370" s="1" t="s">
        <v>634</v>
      </c>
      <c r="V370" s="1" t="s">
        <v>634</v>
      </c>
      <c r="W370" s="1" t="s">
        <v>634</v>
      </c>
      <c r="X370" s="1" t="s">
        <v>634</v>
      </c>
      <c r="Y370" s="1" t="s">
        <v>634</v>
      </c>
    </row>
    <row r="371" spans="1:25">
      <c r="A371" s="1" t="s">
        <v>509</v>
      </c>
      <c r="B371" s="1" t="s">
        <v>759</v>
      </c>
      <c r="C371" s="1">
        <v>0.45</v>
      </c>
      <c r="D371" s="1">
        <v>0.45</v>
      </c>
      <c r="E371" s="1">
        <v>0.45</v>
      </c>
      <c r="F371" s="1" t="s">
        <v>1778</v>
      </c>
      <c r="G371" s="1">
        <v>3000</v>
      </c>
      <c r="H371" s="1">
        <v>3500</v>
      </c>
      <c r="I371" s="1">
        <v>4000</v>
      </c>
      <c r="J371" s="1">
        <v>4500</v>
      </c>
      <c r="K371" s="1">
        <v>5000</v>
      </c>
      <c r="L371" s="1">
        <v>5200</v>
      </c>
      <c r="M371" s="1" t="s">
        <v>1778</v>
      </c>
      <c r="N371" s="1">
        <v>0.3</v>
      </c>
      <c r="O371" s="1">
        <v>0.35</v>
      </c>
      <c r="P371" s="1">
        <v>0.4</v>
      </c>
      <c r="Q371" s="1">
        <v>0.45</v>
      </c>
      <c r="R371" s="1">
        <v>0.5</v>
      </c>
      <c r="S371" s="1">
        <v>0.52</v>
      </c>
      <c r="T371" s="1">
        <v>0</v>
      </c>
      <c r="U371" s="1">
        <v>0</v>
      </c>
      <c r="V371" s="1">
        <v>0</v>
      </c>
      <c r="W371" s="1">
        <v>0</v>
      </c>
      <c r="X371" s="1">
        <v>0</v>
      </c>
      <c r="Y371" s="1">
        <v>0</v>
      </c>
    </row>
    <row r="372" spans="1:25">
      <c r="A372" s="1" t="s">
        <v>510</v>
      </c>
      <c r="B372" s="1" t="s">
        <v>760</v>
      </c>
      <c r="C372" s="1" t="s">
        <v>634</v>
      </c>
      <c r="D372" s="1" t="s">
        <v>634</v>
      </c>
      <c r="E372" s="1" t="s">
        <v>634</v>
      </c>
      <c r="F372" s="1" t="s">
        <v>634</v>
      </c>
      <c r="G372" s="1" t="s">
        <v>634</v>
      </c>
      <c r="H372" s="1" t="s">
        <v>634</v>
      </c>
      <c r="I372" s="1" t="s">
        <v>634</v>
      </c>
      <c r="J372" s="1" t="s">
        <v>634</v>
      </c>
      <c r="K372" s="1" t="s">
        <v>634</v>
      </c>
      <c r="L372" s="1" t="s">
        <v>634</v>
      </c>
      <c r="M372" s="1" t="s">
        <v>634</v>
      </c>
      <c r="N372" s="1" t="s">
        <v>634</v>
      </c>
      <c r="O372" s="1" t="s">
        <v>634</v>
      </c>
      <c r="P372" s="1" t="s">
        <v>634</v>
      </c>
      <c r="Q372" s="1" t="s">
        <v>634</v>
      </c>
      <c r="R372" s="1" t="s">
        <v>634</v>
      </c>
      <c r="S372" s="1" t="s">
        <v>634</v>
      </c>
      <c r="T372" s="1" t="s">
        <v>634</v>
      </c>
      <c r="U372" s="1" t="s">
        <v>634</v>
      </c>
      <c r="V372" s="1" t="s">
        <v>634</v>
      </c>
      <c r="W372" s="1" t="s">
        <v>634</v>
      </c>
      <c r="X372" s="1" t="s">
        <v>634</v>
      </c>
      <c r="Y372" s="1" t="s">
        <v>634</v>
      </c>
    </row>
    <row r="373" spans="1:25">
      <c r="A373" s="1" t="s">
        <v>511</v>
      </c>
      <c r="B373" s="1" t="s">
        <v>761</v>
      </c>
      <c r="C373" s="1" t="s">
        <v>634</v>
      </c>
      <c r="D373" s="1" t="s">
        <v>634</v>
      </c>
      <c r="E373" s="1" t="s">
        <v>634</v>
      </c>
      <c r="F373" s="1" t="s">
        <v>634</v>
      </c>
      <c r="G373" s="1" t="s">
        <v>634</v>
      </c>
      <c r="H373" s="1" t="s">
        <v>634</v>
      </c>
      <c r="I373" s="1" t="s">
        <v>634</v>
      </c>
      <c r="J373" s="1" t="s">
        <v>634</v>
      </c>
      <c r="K373" s="1" t="s">
        <v>634</v>
      </c>
      <c r="L373" s="1" t="s">
        <v>634</v>
      </c>
      <c r="M373" s="1" t="s">
        <v>634</v>
      </c>
      <c r="N373" s="1" t="s">
        <v>634</v>
      </c>
      <c r="O373" s="1" t="s">
        <v>634</v>
      </c>
      <c r="P373" s="1" t="s">
        <v>634</v>
      </c>
      <c r="Q373" s="1" t="s">
        <v>634</v>
      </c>
      <c r="R373" s="1" t="s">
        <v>634</v>
      </c>
      <c r="S373" s="1" t="s">
        <v>634</v>
      </c>
      <c r="T373" s="1" t="s">
        <v>634</v>
      </c>
      <c r="U373" s="1" t="s">
        <v>634</v>
      </c>
      <c r="V373" s="1" t="s">
        <v>634</v>
      </c>
      <c r="W373" s="1" t="s">
        <v>634</v>
      </c>
      <c r="X373" s="1" t="s">
        <v>634</v>
      </c>
      <c r="Y373" s="1" t="s">
        <v>634</v>
      </c>
    </row>
    <row r="374" spans="1:25">
      <c r="A374" s="1" t="s">
        <v>512</v>
      </c>
      <c r="B374" s="1" t="s">
        <v>1072</v>
      </c>
      <c r="C374" s="1">
        <v>0.442</v>
      </c>
      <c r="D374" s="1" t="s">
        <v>2040</v>
      </c>
      <c r="E374" s="1" t="s">
        <v>2040</v>
      </c>
      <c r="F374" s="1" t="s">
        <v>1778</v>
      </c>
      <c r="G374" s="1">
        <v>57</v>
      </c>
      <c r="H374" s="1">
        <v>57</v>
      </c>
      <c r="I374" s="1">
        <v>0</v>
      </c>
      <c r="J374" s="1">
        <v>0</v>
      </c>
      <c r="K374" s="1">
        <v>0</v>
      </c>
      <c r="L374" s="1">
        <v>0</v>
      </c>
      <c r="M374" s="1" t="s">
        <v>1778</v>
      </c>
      <c r="N374" s="1">
        <v>8.1779053084648487E-2</v>
      </c>
      <c r="O374" s="1">
        <v>8.1779053084648487E-2</v>
      </c>
      <c r="P374" s="1">
        <v>0</v>
      </c>
      <c r="Q374" s="1">
        <v>0</v>
      </c>
      <c r="R374" s="1">
        <v>0</v>
      </c>
      <c r="S374" s="1">
        <v>0</v>
      </c>
      <c r="T374" s="1">
        <v>0</v>
      </c>
      <c r="U374" s="1">
        <v>0</v>
      </c>
      <c r="V374" s="1" t="s">
        <v>818</v>
      </c>
      <c r="W374" s="1">
        <v>0</v>
      </c>
      <c r="X374" s="1" t="s">
        <v>818</v>
      </c>
      <c r="Y374" s="1">
        <v>0</v>
      </c>
    </row>
    <row r="375" spans="1:25">
      <c r="A375" s="1" t="s">
        <v>513</v>
      </c>
      <c r="B375" s="1" t="s">
        <v>762</v>
      </c>
      <c r="C375" s="1">
        <v>0.54700000000000004</v>
      </c>
      <c r="D375" s="1">
        <v>0.54700000000000004</v>
      </c>
      <c r="E375" s="1" t="s">
        <v>822</v>
      </c>
      <c r="F375" s="1" t="s">
        <v>1778</v>
      </c>
      <c r="G375" s="1">
        <v>0</v>
      </c>
      <c r="H375" s="1">
        <v>0</v>
      </c>
      <c r="I375" s="1">
        <v>0</v>
      </c>
      <c r="J375" s="1">
        <v>0</v>
      </c>
      <c r="K375" s="1">
        <v>0</v>
      </c>
      <c r="L375" s="1">
        <v>0</v>
      </c>
      <c r="M375" s="1" t="s">
        <v>1778</v>
      </c>
      <c r="N375" s="1">
        <v>0</v>
      </c>
      <c r="O375" s="1">
        <v>0</v>
      </c>
      <c r="P375" s="1">
        <v>0</v>
      </c>
      <c r="Q375" s="1">
        <v>0</v>
      </c>
      <c r="R375" s="1">
        <v>0</v>
      </c>
      <c r="S375" s="1">
        <v>0</v>
      </c>
      <c r="T375" s="1">
        <v>0</v>
      </c>
      <c r="U375" s="1">
        <v>0</v>
      </c>
      <c r="V375" s="1">
        <v>0</v>
      </c>
      <c r="W375" s="1">
        <v>0</v>
      </c>
      <c r="X375" s="1">
        <v>0</v>
      </c>
      <c r="Y375" s="1">
        <v>0</v>
      </c>
    </row>
    <row r="376" spans="1:25">
      <c r="A376" s="1" t="s">
        <v>514</v>
      </c>
      <c r="B376" s="1" t="s">
        <v>634</v>
      </c>
      <c r="C376" s="1" t="s">
        <v>634</v>
      </c>
      <c r="D376" s="1" t="s">
        <v>634</v>
      </c>
      <c r="E376" s="1" t="s">
        <v>634</v>
      </c>
      <c r="F376" s="1" t="s">
        <v>634</v>
      </c>
      <c r="G376" s="1" t="s">
        <v>634</v>
      </c>
      <c r="H376" s="1" t="s">
        <v>634</v>
      </c>
      <c r="I376" s="1" t="s">
        <v>634</v>
      </c>
      <c r="J376" s="1" t="s">
        <v>634</v>
      </c>
      <c r="K376" s="1" t="s">
        <v>634</v>
      </c>
      <c r="L376" s="1" t="s">
        <v>634</v>
      </c>
      <c r="M376" s="1" t="s">
        <v>634</v>
      </c>
      <c r="N376" s="1" t="s">
        <v>634</v>
      </c>
      <c r="O376" s="1" t="s">
        <v>634</v>
      </c>
      <c r="P376" s="1" t="s">
        <v>634</v>
      </c>
      <c r="Q376" s="1" t="s">
        <v>634</v>
      </c>
      <c r="R376" s="1" t="s">
        <v>634</v>
      </c>
      <c r="S376" s="1" t="s">
        <v>634</v>
      </c>
      <c r="T376" s="1" t="s">
        <v>634</v>
      </c>
      <c r="U376" s="1" t="s">
        <v>634</v>
      </c>
      <c r="V376" s="1" t="s">
        <v>634</v>
      </c>
      <c r="W376" s="1" t="s">
        <v>634</v>
      </c>
      <c r="X376" s="1" t="s">
        <v>634</v>
      </c>
      <c r="Y376" s="1" t="s">
        <v>634</v>
      </c>
    </row>
    <row r="377" spans="1:25">
      <c r="A377" s="1" t="s">
        <v>515</v>
      </c>
      <c r="B377" s="1" t="s">
        <v>2041</v>
      </c>
      <c r="C377" s="1" t="s">
        <v>634</v>
      </c>
      <c r="D377" s="1" t="s">
        <v>634</v>
      </c>
      <c r="E377" s="1" t="s">
        <v>634</v>
      </c>
      <c r="F377" s="1" t="s">
        <v>634</v>
      </c>
      <c r="G377" s="1" t="s">
        <v>634</v>
      </c>
      <c r="H377" s="1" t="s">
        <v>634</v>
      </c>
      <c r="I377" s="1" t="s">
        <v>634</v>
      </c>
      <c r="J377" s="1" t="s">
        <v>634</v>
      </c>
      <c r="K377" s="1" t="s">
        <v>634</v>
      </c>
      <c r="L377" s="1" t="s">
        <v>634</v>
      </c>
      <c r="M377" s="1" t="s">
        <v>634</v>
      </c>
      <c r="N377" s="1" t="s">
        <v>634</v>
      </c>
      <c r="O377" s="1" t="s">
        <v>634</v>
      </c>
      <c r="P377" s="1" t="s">
        <v>634</v>
      </c>
      <c r="Q377" s="1" t="s">
        <v>634</v>
      </c>
      <c r="R377" s="1" t="s">
        <v>634</v>
      </c>
      <c r="S377" s="1" t="s">
        <v>634</v>
      </c>
      <c r="T377" s="1" t="s">
        <v>634</v>
      </c>
      <c r="U377" s="1" t="s">
        <v>634</v>
      </c>
      <c r="V377" s="1" t="s">
        <v>634</v>
      </c>
      <c r="W377" s="1" t="s">
        <v>634</v>
      </c>
      <c r="X377" s="1" t="s">
        <v>634</v>
      </c>
      <c r="Y377" s="1" t="s">
        <v>634</v>
      </c>
    </row>
    <row r="378" spans="1:25">
      <c r="A378" s="1" t="s">
        <v>516</v>
      </c>
      <c r="B378" s="1" t="s">
        <v>634</v>
      </c>
      <c r="C378" s="1" t="s">
        <v>634</v>
      </c>
      <c r="D378" s="1" t="s">
        <v>634</v>
      </c>
      <c r="E378" s="1" t="s">
        <v>634</v>
      </c>
      <c r="F378" s="1" t="s">
        <v>634</v>
      </c>
      <c r="G378" s="1" t="s">
        <v>634</v>
      </c>
      <c r="H378" s="1" t="s">
        <v>634</v>
      </c>
      <c r="I378" s="1" t="s">
        <v>634</v>
      </c>
      <c r="J378" s="1" t="s">
        <v>634</v>
      </c>
      <c r="K378" s="1" t="s">
        <v>634</v>
      </c>
      <c r="L378" s="1" t="s">
        <v>634</v>
      </c>
      <c r="M378" s="1" t="s">
        <v>634</v>
      </c>
      <c r="N378" s="1" t="s">
        <v>634</v>
      </c>
      <c r="O378" s="1" t="s">
        <v>634</v>
      </c>
      <c r="P378" s="1" t="s">
        <v>634</v>
      </c>
      <c r="Q378" s="1" t="s">
        <v>634</v>
      </c>
      <c r="R378" s="1" t="s">
        <v>634</v>
      </c>
      <c r="S378" s="1" t="s">
        <v>634</v>
      </c>
      <c r="T378" s="1" t="s">
        <v>634</v>
      </c>
      <c r="U378" s="1" t="s">
        <v>634</v>
      </c>
      <c r="V378" s="1" t="s">
        <v>634</v>
      </c>
      <c r="W378" s="1" t="s">
        <v>634</v>
      </c>
      <c r="X378" s="1" t="s">
        <v>634</v>
      </c>
      <c r="Y378" s="1" t="s">
        <v>634</v>
      </c>
    </row>
    <row r="379" spans="1:25">
      <c r="A379" s="1" t="s">
        <v>517</v>
      </c>
      <c r="B379" s="1" t="s">
        <v>763</v>
      </c>
      <c r="C379" s="1" t="s">
        <v>634</v>
      </c>
      <c r="D379" s="1" t="s">
        <v>634</v>
      </c>
      <c r="E379" s="1" t="s">
        <v>634</v>
      </c>
      <c r="F379" s="1" t="s">
        <v>634</v>
      </c>
      <c r="G379" s="1" t="s">
        <v>634</v>
      </c>
      <c r="H379" s="1" t="s">
        <v>634</v>
      </c>
      <c r="I379" s="1" t="s">
        <v>634</v>
      </c>
      <c r="J379" s="1" t="s">
        <v>634</v>
      </c>
      <c r="K379" s="1" t="s">
        <v>634</v>
      </c>
      <c r="L379" s="1" t="s">
        <v>634</v>
      </c>
      <c r="M379" s="1" t="s">
        <v>634</v>
      </c>
      <c r="N379" s="1" t="s">
        <v>634</v>
      </c>
      <c r="O379" s="1" t="s">
        <v>634</v>
      </c>
      <c r="P379" s="1" t="s">
        <v>634</v>
      </c>
      <c r="Q379" s="1" t="s">
        <v>634</v>
      </c>
      <c r="R379" s="1" t="s">
        <v>634</v>
      </c>
      <c r="S379" s="1" t="s">
        <v>634</v>
      </c>
      <c r="T379" s="1" t="s">
        <v>634</v>
      </c>
      <c r="U379" s="1" t="s">
        <v>634</v>
      </c>
      <c r="V379" s="1" t="s">
        <v>634</v>
      </c>
      <c r="W379" s="1" t="s">
        <v>634</v>
      </c>
      <c r="X379" s="1" t="s">
        <v>634</v>
      </c>
      <c r="Y379" s="1" t="s">
        <v>634</v>
      </c>
    </row>
    <row r="380" spans="1:25">
      <c r="A380" s="1" t="s">
        <v>518</v>
      </c>
      <c r="B380" s="1" t="s">
        <v>764</v>
      </c>
      <c r="C380" s="1" t="s">
        <v>634</v>
      </c>
      <c r="D380" s="1" t="s">
        <v>634</v>
      </c>
      <c r="E380" s="1" t="s">
        <v>634</v>
      </c>
      <c r="F380" s="1" t="s">
        <v>634</v>
      </c>
      <c r="G380" s="1" t="s">
        <v>634</v>
      </c>
      <c r="H380" s="1" t="s">
        <v>634</v>
      </c>
      <c r="I380" s="1" t="s">
        <v>634</v>
      </c>
      <c r="J380" s="1" t="s">
        <v>634</v>
      </c>
      <c r="K380" s="1" t="s">
        <v>634</v>
      </c>
      <c r="L380" s="1" t="s">
        <v>634</v>
      </c>
      <c r="M380" s="1" t="s">
        <v>634</v>
      </c>
      <c r="N380" s="1" t="s">
        <v>634</v>
      </c>
      <c r="O380" s="1" t="s">
        <v>634</v>
      </c>
      <c r="P380" s="1" t="s">
        <v>634</v>
      </c>
      <c r="Q380" s="1" t="s">
        <v>634</v>
      </c>
      <c r="R380" s="1" t="s">
        <v>634</v>
      </c>
      <c r="S380" s="1" t="s">
        <v>634</v>
      </c>
      <c r="T380" s="1" t="s">
        <v>634</v>
      </c>
      <c r="U380" s="1" t="s">
        <v>634</v>
      </c>
      <c r="V380" s="1" t="s">
        <v>634</v>
      </c>
      <c r="W380" s="1" t="s">
        <v>634</v>
      </c>
      <c r="X380" s="1" t="s">
        <v>634</v>
      </c>
      <c r="Y380" s="1" t="s">
        <v>634</v>
      </c>
    </row>
    <row r="381" spans="1:25">
      <c r="A381" s="1" t="s">
        <v>519</v>
      </c>
      <c r="B381" s="1" t="s">
        <v>765</v>
      </c>
      <c r="C381" s="1" t="s">
        <v>634</v>
      </c>
      <c r="D381" s="1" t="s">
        <v>634</v>
      </c>
      <c r="E381" s="1" t="s">
        <v>634</v>
      </c>
      <c r="F381" s="1" t="s">
        <v>634</v>
      </c>
      <c r="G381" s="1" t="s">
        <v>634</v>
      </c>
      <c r="H381" s="1" t="s">
        <v>634</v>
      </c>
      <c r="I381" s="1" t="s">
        <v>634</v>
      </c>
      <c r="J381" s="1" t="s">
        <v>634</v>
      </c>
      <c r="K381" s="1" t="s">
        <v>634</v>
      </c>
      <c r="L381" s="1" t="s">
        <v>634</v>
      </c>
      <c r="M381" s="1" t="s">
        <v>634</v>
      </c>
      <c r="N381" s="1" t="s">
        <v>634</v>
      </c>
      <c r="O381" s="1" t="s">
        <v>634</v>
      </c>
      <c r="P381" s="1" t="s">
        <v>634</v>
      </c>
      <c r="Q381" s="1" t="s">
        <v>634</v>
      </c>
      <c r="R381" s="1" t="s">
        <v>634</v>
      </c>
      <c r="S381" s="1" t="s">
        <v>634</v>
      </c>
      <c r="T381" s="1" t="s">
        <v>634</v>
      </c>
      <c r="U381" s="1" t="s">
        <v>634</v>
      </c>
      <c r="V381" s="1" t="s">
        <v>634</v>
      </c>
      <c r="W381" s="1" t="s">
        <v>634</v>
      </c>
      <c r="X381" s="1" t="s">
        <v>634</v>
      </c>
      <c r="Y381" s="1" t="s">
        <v>634</v>
      </c>
    </row>
    <row r="382" spans="1:25">
      <c r="A382" s="1" t="s">
        <v>520</v>
      </c>
      <c r="B382" s="1" t="s">
        <v>2042</v>
      </c>
      <c r="C382" s="1" t="s">
        <v>634</v>
      </c>
      <c r="D382" s="1" t="s">
        <v>634</v>
      </c>
      <c r="E382" s="1" t="s">
        <v>634</v>
      </c>
      <c r="F382" s="1" t="s">
        <v>634</v>
      </c>
      <c r="G382" s="1" t="s">
        <v>634</v>
      </c>
      <c r="H382" s="1" t="s">
        <v>634</v>
      </c>
      <c r="I382" s="1" t="s">
        <v>634</v>
      </c>
      <c r="J382" s="1" t="s">
        <v>634</v>
      </c>
      <c r="K382" s="1" t="s">
        <v>634</v>
      </c>
      <c r="L382" s="1" t="s">
        <v>634</v>
      </c>
      <c r="M382" s="1" t="s">
        <v>634</v>
      </c>
      <c r="N382" s="1" t="s">
        <v>634</v>
      </c>
      <c r="O382" s="1" t="s">
        <v>634</v>
      </c>
      <c r="P382" s="1" t="s">
        <v>634</v>
      </c>
      <c r="Q382" s="1" t="s">
        <v>634</v>
      </c>
      <c r="R382" s="1" t="s">
        <v>634</v>
      </c>
      <c r="S382" s="1" t="s">
        <v>634</v>
      </c>
      <c r="T382" s="1" t="s">
        <v>634</v>
      </c>
      <c r="U382" s="1" t="s">
        <v>634</v>
      </c>
      <c r="V382" s="1" t="s">
        <v>634</v>
      </c>
      <c r="W382" s="1" t="s">
        <v>634</v>
      </c>
      <c r="X382" s="1" t="s">
        <v>634</v>
      </c>
      <c r="Y382" s="1" t="s">
        <v>634</v>
      </c>
    </row>
    <row r="383" spans="1:25">
      <c r="A383" s="1" t="s">
        <v>521</v>
      </c>
      <c r="B383" s="1" t="s">
        <v>766</v>
      </c>
      <c r="C383" s="1" t="s">
        <v>634</v>
      </c>
      <c r="D383" s="1" t="s">
        <v>634</v>
      </c>
      <c r="E383" s="1" t="s">
        <v>634</v>
      </c>
      <c r="F383" s="1" t="s">
        <v>634</v>
      </c>
      <c r="G383" s="1" t="s">
        <v>634</v>
      </c>
      <c r="H383" s="1" t="s">
        <v>634</v>
      </c>
      <c r="I383" s="1" t="s">
        <v>634</v>
      </c>
      <c r="J383" s="1" t="s">
        <v>634</v>
      </c>
      <c r="K383" s="1" t="s">
        <v>634</v>
      </c>
      <c r="L383" s="1" t="s">
        <v>634</v>
      </c>
      <c r="M383" s="1" t="s">
        <v>634</v>
      </c>
      <c r="N383" s="1" t="s">
        <v>634</v>
      </c>
      <c r="O383" s="1" t="s">
        <v>634</v>
      </c>
      <c r="P383" s="1" t="s">
        <v>634</v>
      </c>
      <c r="Q383" s="1" t="s">
        <v>634</v>
      </c>
      <c r="R383" s="1" t="s">
        <v>634</v>
      </c>
      <c r="S383" s="1" t="s">
        <v>634</v>
      </c>
      <c r="T383" s="1" t="s">
        <v>634</v>
      </c>
      <c r="U383" s="1" t="s">
        <v>634</v>
      </c>
      <c r="V383" s="1" t="s">
        <v>634</v>
      </c>
      <c r="W383" s="1" t="s">
        <v>634</v>
      </c>
      <c r="X383" s="1" t="s">
        <v>634</v>
      </c>
      <c r="Y383" s="1" t="s">
        <v>634</v>
      </c>
    </row>
    <row r="384" spans="1:25">
      <c r="A384" s="1" t="s">
        <v>522</v>
      </c>
      <c r="B384" s="1" t="s">
        <v>767</v>
      </c>
      <c r="C384" s="1">
        <v>0.45</v>
      </c>
      <c r="D384" s="1">
        <v>0.4</v>
      </c>
      <c r="E384" s="1">
        <v>0.3</v>
      </c>
      <c r="F384" s="1" t="s">
        <v>1778</v>
      </c>
      <c r="G384" s="1">
        <v>5700</v>
      </c>
      <c r="H384" s="1">
        <v>6500</v>
      </c>
      <c r="I384" s="1">
        <v>7500</v>
      </c>
      <c r="J384" s="1">
        <v>8700</v>
      </c>
      <c r="K384" s="1">
        <v>10400</v>
      </c>
      <c r="L384" s="1">
        <v>12000</v>
      </c>
      <c r="M384" s="1" t="s">
        <v>1778</v>
      </c>
      <c r="N384" s="1">
        <v>0.76</v>
      </c>
      <c r="O384" s="1">
        <v>0.76470588235294112</v>
      </c>
      <c r="P384" s="1">
        <v>0.78947368421052633</v>
      </c>
      <c r="Q384" s="1">
        <v>0.79090909090909089</v>
      </c>
      <c r="R384" s="1">
        <v>0.8</v>
      </c>
      <c r="S384" s="1">
        <v>0.8</v>
      </c>
      <c r="T384" s="1">
        <v>0</v>
      </c>
      <c r="U384" s="1">
        <v>0</v>
      </c>
      <c r="V384" s="1">
        <v>0</v>
      </c>
      <c r="W384" s="1">
        <v>0</v>
      </c>
      <c r="X384" s="1">
        <v>3600</v>
      </c>
      <c r="Y384" s="1">
        <v>0.24</v>
      </c>
    </row>
    <row r="385" spans="1:25">
      <c r="A385" s="1" t="s">
        <v>523</v>
      </c>
      <c r="B385" s="1" t="s">
        <v>841</v>
      </c>
      <c r="C385" s="1">
        <v>0.46300000000000002</v>
      </c>
      <c r="D385" s="1">
        <v>0.35</v>
      </c>
      <c r="E385" s="1">
        <v>0</v>
      </c>
      <c r="F385" s="1" t="s">
        <v>1778</v>
      </c>
      <c r="G385" s="1">
        <v>1</v>
      </c>
      <c r="H385" s="1">
        <v>1</v>
      </c>
      <c r="I385" s="1">
        <v>1</v>
      </c>
      <c r="J385" s="1">
        <v>5</v>
      </c>
      <c r="K385" s="1">
        <v>10</v>
      </c>
      <c r="L385" s="1">
        <v>10</v>
      </c>
      <c r="M385" s="1" t="s">
        <v>1778</v>
      </c>
      <c r="N385" s="1">
        <v>1</v>
      </c>
      <c r="O385" s="1">
        <v>1</v>
      </c>
      <c r="P385" s="1">
        <v>1</v>
      </c>
      <c r="Q385" s="1">
        <v>1</v>
      </c>
      <c r="R385" s="1">
        <v>1</v>
      </c>
      <c r="S385" s="1">
        <v>1</v>
      </c>
      <c r="T385" s="1">
        <v>0</v>
      </c>
      <c r="U385" s="1">
        <v>0</v>
      </c>
      <c r="V385" s="1">
        <v>0</v>
      </c>
      <c r="W385" s="1">
        <v>0</v>
      </c>
      <c r="X385" s="1">
        <v>0</v>
      </c>
      <c r="Y385" s="1">
        <v>0</v>
      </c>
    </row>
    <row r="386" spans="1:25">
      <c r="A386" s="1" t="s">
        <v>524</v>
      </c>
      <c r="B386" s="1" t="s">
        <v>768</v>
      </c>
      <c r="C386" s="1" t="s">
        <v>634</v>
      </c>
      <c r="D386" s="1" t="s">
        <v>634</v>
      </c>
      <c r="E386" s="1" t="s">
        <v>634</v>
      </c>
      <c r="F386" s="1" t="s">
        <v>634</v>
      </c>
      <c r="G386" s="1" t="s">
        <v>634</v>
      </c>
      <c r="H386" s="1" t="s">
        <v>634</v>
      </c>
      <c r="I386" s="1" t="s">
        <v>634</v>
      </c>
      <c r="J386" s="1" t="s">
        <v>634</v>
      </c>
      <c r="K386" s="1" t="s">
        <v>634</v>
      </c>
      <c r="L386" s="1" t="s">
        <v>634</v>
      </c>
      <c r="M386" s="1" t="s">
        <v>634</v>
      </c>
      <c r="N386" s="1" t="s">
        <v>634</v>
      </c>
      <c r="O386" s="1" t="s">
        <v>634</v>
      </c>
      <c r="P386" s="1" t="s">
        <v>634</v>
      </c>
      <c r="Q386" s="1" t="s">
        <v>634</v>
      </c>
      <c r="R386" s="1" t="s">
        <v>634</v>
      </c>
      <c r="S386" s="1" t="s">
        <v>634</v>
      </c>
      <c r="T386" s="1" t="s">
        <v>634</v>
      </c>
      <c r="U386" s="1" t="s">
        <v>634</v>
      </c>
      <c r="V386" s="1" t="s">
        <v>634</v>
      </c>
      <c r="W386" s="1" t="s">
        <v>634</v>
      </c>
      <c r="X386" s="1" t="s">
        <v>634</v>
      </c>
      <c r="Y386" s="1" t="s">
        <v>634</v>
      </c>
    </row>
    <row r="387" spans="1:25">
      <c r="A387" s="1" t="s">
        <v>198</v>
      </c>
      <c r="B387" s="1" t="s">
        <v>634</v>
      </c>
      <c r="C387" s="1" t="s">
        <v>634</v>
      </c>
      <c r="D387" s="1" t="s">
        <v>634</v>
      </c>
      <c r="E387" s="1" t="s">
        <v>634</v>
      </c>
      <c r="F387" s="1" t="s">
        <v>634</v>
      </c>
      <c r="G387" s="1" t="s">
        <v>634</v>
      </c>
      <c r="H387" s="1" t="s">
        <v>634</v>
      </c>
      <c r="I387" s="1" t="s">
        <v>634</v>
      </c>
      <c r="J387" s="1" t="s">
        <v>634</v>
      </c>
      <c r="K387" s="1" t="s">
        <v>634</v>
      </c>
      <c r="L387" s="1" t="s">
        <v>634</v>
      </c>
      <c r="M387" s="1" t="s">
        <v>634</v>
      </c>
      <c r="N387" s="1" t="s">
        <v>634</v>
      </c>
      <c r="O387" s="1" t="s">
        <v>634</v>
      </c>
      <c r="P387" s="1" t="s">
        <v>634</v>
      </c>
      <c r="Q387" s="1" t="s">
        <v>634</v>
      </c>
      <c r="R387" s="1" t="s">
        <v>634</v>
      </c>
      <c r="S387" s="1" t="s">
        <v>634</v>
      </c>
      <c r="T387" s="1" t="s">
        <v>634</v>
      </c>
      <c r="U387" s="1" t="s">
        <v>634</v>
      </c>
      <c r="V387" s="1" t="s">
        <v>634</v>
      </c>
      <c r="W387" s="1" t="s">
        <v>634</v>
      </c>
      <c r="X387" s="1" t="s">
        <v>634</v>
      </c>
      <c r="Y387" s="1" t="s">
        <v>634</v>
      </c>
    </row>
    <row r="388" spans="1:25">
      <c r="A388" s="1" t="s">
        <v>525</v>
      </c>
      <c r="B388" s="1" t="s">
        <v>842</v>
      </c>
      <c r="C388" s="1" t="s">
        <v>634</v>
      </c>
      <c r="D388" s="1" t="s">
        <v>634</v>
      </c>
      <c r="E388" s="1" t="s">
        <v>634</v>
      </c>
      <c r="F388" s="1" t="s">
        <v>634</v>
      </c>
      <c r="G388" s="1" t="s">
        <v>634</v>
      </c>
      <c r="H388" s="1" t="s">
        <v>634</v>
      </c>
      <c r="I388" s="1" t="s">
        <v>634</v>
      </c>
      <c r="J388" s="1" t="s">
        <v>634</v>
      </c>
      <c r="K388" s="1" t="s">
        <v>634</v>
      </c>
      <c r="L388" s="1" t="s">
        <v>634</v>
      </c>
      <c r="M388" s="1" t="s">
        <v>634</v>
      </c>
      <c r="N388" s="1" t="s">
        <v>634</v>
      </c>
      <c r="O388" s="1" t="s">
        <v>634</v>
      </c>
      <c r="P388" s="1" t="s">
        <v>634</v>
      </c>
      <c r="Q388" s="1" t="s">
        <v>634</v>
      </c>
      <c r="R388" s="1" t="s">
        <v>634</v>
      </c>
      <c r="S388" s="1" t="s">
        <v>634</v>
      </c>
      <c r="T388" s="1" t="s">
        <v>634</v>
      </c>
      <c r="U388" s="1" t="s">
        <v>634</v>
      </c>
      <c r="V388" s="1" t="s">
        <v>634</v>
      </c>
      <c r="W388" s="1" t="s">
        <v>634</v>
      </c>
      <c r="X388" s="1" t="s">
        <v>634</v>
      </c>
      <c r="Y388" s="1" t="s">
        <v>634</v>
      </c>
    </row>
    <row r="389" spans="1:25">
      <c r="A389" s="1" t="s">
        <v>213</v>
      </c>
      <c r="B389" s="1" t="s">
        <v>300</v>
      </c>
      <c r="C389" s="1">
        <v>0.4</v>
      </c>
      <c r="D389" s="1">
        <v>0.4</v>
      </c>
      <c r="E389" s="1" t="s">
        <v>306</v>
      </c>
      <c r="F389" s="1" t="s">
        <v>1778</v>
      </c>
      <c r="G389" s="1">
        <v>2</v>
      </c>
      <c r="H389" s="1">
        <v>3</v>
      </c>
      <c r="I389" s="1">
        <v>4</v>
      </c>
      <c r="J389" s="1">
        <v>5</v>
      </c>
      <c r="K389" s="1">
        <v>6</v>
      </c>
      <c r="L389" s="1">
        <v>7</v>
      </c>
      <c r="M389" s="1" t="s">
        <v>1778</v>
      </c>
      <c r="N389" s="1">
        <v>2E-3</v>
      </c>
      <c r="O389" s="1">
        <v>3.0000000000000001E-3</v>
      </c>
      <c r="P389" s="1">
        <v>4.0000000000000001E-3</v>
      </c>
      <c r="Q389" s="1">
        <v>5.0000000000000001E-3</v>
      </c>
      <c r="R389" s="1">
        <v>6.0000000000000001E-3</v>
      </c>
      <c r="S389" s="1">
        <v>7.0000000000000001E-3</v>
      </c>
      <c r="T389" s="1">
        <v>0</v>
      </c>
      <c r="U389" s="1">
        <v>0</v>
      </c>
      <c r="V389" s="1">
        <v>0</v>
      </c>
      <c r="W389" s="1">
        <v>0</v>
      </c>
      <c r="X389" s="1" t="s">
        <v>821</v>
      </c>
      <c r="Y389" s="1">
        <v>0</v>
      </c>
    </row>
    <row r="390" spans="1:25">
      <c r="A390" s="1" t="s">
        <v>526</v>
      </c>
      <c r="B390" s="1" t="s">
        <v>769</v>
      </c>
      <c r="C390" s="1" t="s">
        <v>634</v>
      </c>
      <c r="D390" s="1" t="s">
        <v>634</v>
      </c>
      <c r="E390" s="1" t="s">
        <v>634</v>
      </c>
      <c r="F390" s="1" t="s">
        <v>634</v>
      </c>
      <c r="G390" s="1" t="s">
        <v>634</v>
      </c>
      <c r="H390" s="1" t="s">
        <v>634</v>
      </c>
      <c r="I390" s="1" t="s">
        <v>634</v>
      </c>
      <c r="J390" s="1" t="s">
        <v>634</v>
      </c>
      <c r="K390" s="1" t="s">
        <v>634</v>
      </c>
      <c r="L390" s="1" t="s">
        <v>634</v>
      </c>
      <c r="M390" s="1" t="s">
        <v>634</v>
      </c>
      <c r="N390" s="1" t="s">
        <v>634</v>
      </c>
      <c r="O390" s="1" t="s">
        <v>634</v>
      </c>
      <c r="P390" s="1" t="s">
        <v>634</v>
      </c>
      <c r="Q390" s="1" t="s">
        <v>634</v>
      </c>
      <c r="R390" s="1" t="s">
        <v>634</v>
      </c>
      <c r="S390" s="1" t="s">
        <v>634</v>
      </c>
      <c r="T390" s="1" t="s">
        <v>634</v>
      </c>
      <c r="U390" s="1" t="s">
        <v>634</v>
      </c>
      <c r="V390" s="1" t="s">
        <v>634</v>
      </c>
      <c r="W390" s="1" t="s">
        <v>634</v>
      </c>
      <c r="X390" s="1" t="s">
        <v>634</v>
      </c>
      <c r="Y390" s="1" t="s">
        <v>634</v>
      </c>
    </row>
    <row r="391" spans="1:25">
      <c r="A391" s="1" t="s">
        <v>217</v>
      </c>
      <c r="B391" s="1" t="s">
        <v>2043</v>
      </c>
      <c r="C391" s="1" t="s">
        <v>306</v>
      </c>
      <c r="D391" s="1" t="s">
        <v>306</v>
      </c>
      <c r="E391" s="1" t="s">
        <v>306</v>
      </c>
      <c r="F391" s="1" t="s">
        <v>1778</v>
      </c>
      <c r="G391" s="1">
        <v>34359.980365373485</v>
      </c>
      <c r="H391" s="1">
        <v>46939.179821893318</v>
      </c>
      <c r="I391" s="1">
        <v>59912.707670220501</v>
      </c>
      <c r="J391" s="1">
        <v>73289.971608174354</v>
      </c>
      <c r="K391" s="1">
        <v>87080.579583613726</v>
      </c>
      <c r="L391" s="1">
        <v>101294.34379650171</v>
      </c>
      <c r="M391" s="1" t="s">
        <v>1778</v>
      </c>
      <c r="N391" s="1">
        <v>0.16159999999999997</v>
      </c>
      <c r="O391" s="1">
        <v>0.21727999999999997</v>
      </c>
      <c r="P391" s="1">
        <v>0.27295999999999998</v>
      </c>
      <c r="Q391" s="1">
        <v>0.32863999999999999</v>
      </c>
      <c r="R391" s="1">
        <v>0.38431999999999999</v>
      </c>
      <c r="S391" s="1">
        <v>0.44</v>
      </c>
      <c r="T391" s="1">
        <v>0</v>
      </c>
      <c r="U391" s="1">
        <v>0</v>
      </c>
      <c r="V391" s="1">
        <v>0</v>
      </c>
      <c r="W391" s="1">
        <v>0</v>
      </c>
      <c r="X391" s="1">
        <v>0</v>
      </c>
      <c r="Y391" s="1">
        <v>0</v>
      </c>
    </row>
    <row r="392" spans="1:25">
      <c r="A392" s="1" t="s">
        <v>527</v>
      </c>
      <c r="B392" s="1" t="s">
        <v>770</v>
      </c>
      <c r="C392" s="1" t="s">
        <v>634</v>
      </c>
      <c r="D392" s="1" t="s">
        <v>634</v>
      </c>
      <c r="E392" s="1" t="s">
        <v>634</v>
      </c>
      <c r="F392" s="1" t="s">
        <v>634</v>
      </c>
      <c r="G392" s="1" t="s">
        <v>634</v>
      </c>
      <c r="H392" s="1" t="s">
        <v>634</v>
      </c>
      <c r="I392" s="1" t="s">
        <v>634</v>
      </c>
      <c r="J392" s="1" t="s">
        <v>634</v>
      </c>
      <c r="K392" s="1" t="s">
        <v>634</v>
      </c>
      <c r="L392" s="1" t="s">
        <v>634</v>
      </c>
      <c r="M392" s="1" t="s">
        <v>634</v>
      </c>
      <c r="N392" s="1" t="s">
        <v>634</v>
      </c>
      <c r="O392" s="1" t="s">
        <v>634</v>
      </c>
      <c r="P392" s="1" t="s">
        <v>634</v>
      </c>
      <c r="Q392" s="1" t="s">
        <v>634</v>
      </c>
      <c r="R392" s="1" t="s">
        <v>634</v>
      </c>
      <c r="S392" s="1" t="s">
        <v>634</v>
      </c>
      <c r="T392" s="1" t="s">
        <v>634</v>
      </c>
      <c r="U392" s="1" t="s">
        <v>634</v>
      </c>
      <c r="V392" s="1" t="s">
        <v>634</v>
      </c>
      <c r="W392" s="1" t="s">
        <v>634</v>
      </c>
      <c r="X392" s="1" t="s">
        <v>634</v>
      </c>
      <c r="Y392" s="1" t="s">
        <v>634</v>
      </c>
    </row>
    <row r="393" spans="1:25">
      <c r="A393" s="1" t="s">
        <v>528</v>
      </c>
      <c r="B393" s="1" t="s">
        <v>634</v>
      </c>
      <c r="C393" s="1" t="s">
        <v>634</v>
      </c>
      <c r="D393" s="1" t="s">
        <v>634</v>
      </c>
      <c r="E393" s="1" t="s">
        <v>634</v>
      </c>
      <c r="F393" s="1" t="s">
        <v>634</v>
      </c>
      <c r="G393" s="1" t="s">
        <v>634</v>
      </c>
      <c r="H393" s="1" t="s">
        <v>634</v>
      </c>
      <c r="I393" s="1" t="s">
        <v>634</v>
      </c>
      <c r="J393" s="1" t="s">
        <v>634</v>
      </c>
      <c r="K393" s="1" t="s">
        <v>634</v>
      </c>
      <c r="L393" s="1" t="s">
        <v>634</v>
      </c>
      <c r="M393" s="1" t="s">
        <v>634</v>
      </c>
      <c r="N393" s="1" t="s">
        <v>634</v>
      </c>
      <c r="O393" s="1" t="s">
        <v>634</v>
      </c>
      <c r="P393" s="1" t="s">
        <v>634</v>
      </c>
      <c r="Q393" s="1" t="s">
        <v>634</v>
      </c>
      <c r="R393" s="1" t="s">
        <v>634</v>
      </c>
      <c r="S393" s="1" t="s">
        <v>634</v>
      </c>
      <c r="T393" s="1" t="s">
        <v>634</v>
      </c>
      <c r="U393" s="1" t="s">
        <v>634</v>
      </c>
      <c r="V393" s="1" t="s">
        <v>634</v>
      </c>
      <c r="W393" s="1" t="s">
        <v>634</v>
      </c>
      <c r="X393" s="1" t="s">
        <v>634</v>
      </c>
      <c r="Y393" s="1" t="s">
        <v>634</v>
      </c>
    </row>
    <row r="394" spans="1:25">
      <c r="A394" s="1" t="s">
        <v>529</v>
      </c>
      <c r="B394" s="1" t="s">
        <v>843</v>
      </c>
      <c r="C394" s="1">
        <v>0.56299999999999994</v>
      </c>
      <c r="D394" s="1" t="s">
        <v>306</v>
      </c>
      <c r="E394" s="1" t="s">
        <v>306</v>
      </c>
      <c r="F394" s="1" t="s">
        <v>1778</v>
      </c>
      <c r="G394" s="1">
        <v>0</v>
      </c>
      <c r="H394" s="1">
        <v>0</v>
      </c>
      <c r="I394" s="1">
        <v>0</v>
      </c>
      <c r="J394" s="1">
        <v>0</v>
      </c>
      <c r="K394" s="1">
        <v>0</v>
      </c>
      <c r="L394" s="1">
        <v>0</v>
      </c>
      <c r="M394" s="1" t="s">
        <v>1778</v>
      </c>
      <c r="N394" s="1">
        <v>0</v>
      </c>
      <c r="O394" s="1">
        <v>0</v>
      </c>
      <c r="P394" s="1">
        <v>0</v>
      </c>
      <c r="Q394" s="1">
        <v>0</v>
      </c>
      <c r="R394" s="1">
        <v>0</v>
      </c>
      <c r="S394" s="1">
        <v>0</v>
      </c>
      <c r="T394" s="1">
        <v>0</v>
      </c>
      <c r="U394" s="1">
        <v>0</v>
      </c>
      <c r="V394" s="1" t="s">
        <v>817</v>
      </c>
      <c r="W394" s="1">
        <v>0</v>
      </c>
      <c r="X394" s="1" t="s">
        <v>817</v>
      </c>
      <c r="Y394" s="1">
        <v>0</v>
      </c>
    </row>
    <row r="395" spans="1:25">
      <c r="A395" s="1" t="s">
        <v>530</v>
      </c>
      <c r="B395" s="1" t="s">
        <v>771</v>
      </c>
      <c r="C395" s="1" t="s">
        <v>634</v>
      </c>
      <c r="D395" s="1" t="s">
        <v>634</v>
      </c>
      <c r="E395" s="1" t="s">
        <v>634</v>
      </c>
      <c r="F395" s="1" t="s">
        <v>634</v>
      </c>
      <c r="G395" s="1" t="s">
        <v>634</v>
      </c>
      <c r="H395" s="1" t="s">
        <v>634</v>
      </c>
      <c r="I395" s="1" t="s">
        <v>634</v>
      </c>
      <c r="J395" s="1" t="s">
        <v>634</v>
      </c>
      <c r="K395" s="1" t="s">
        <v>634</v>
      </c>
      <c r="L395" s="1" t="s">
        <v>634</v>
      </c>
      <c r="M395" s="1" t="s">
        <v>634</v>
      </c>
      <c r="N395" s="1" t="s">
        <v>634</v>
      </c>
      <c r="O395" s="1" t="s">
        <v>634</v>
      </c>
      <c r="P395" s="1" t="s">
        <v>634</v>
      </c>
      <c r="Q395" s="1" t="s">
        <v>634</v>
      </c>
      <c r="R395" s="1" t="s">
        <v>634</v>
      </c>
      <c r="S395" s="1" t="s">
        <v>634</v>
      </c>
      <c r="T395" s="1" t="s">
        <v>634</v>
      </c>
      <c r="U395" s="1" t="s">
        <v>634</v>
      </c>
      <c r="V395" s="1" t="s">
        <v>634</v>
      </c>
      <c r="W395" s="1" t="s">
        <v>634</v>
      </c>
      <c r="X395" s="1" t="s">
        <v>634</v>
      </c>
      <c r="Y395" s="1" t="s">
        <v>634</v>
      </c>
    </row>
    <row r="396" spans="1:25">
      <c r="A396" s="1" t="s">
        <v>531</v>
      </c>
      <c r="B396" s="1" t="s">
        <v>634</v>
      </c>
      <c r="C396" s="1" t="s">
        <v>634</v>
      </c>
      <c r="D396" s="1" t="s">
        <v>634</v>
      </c>
      <c r="E396" s="1" t="s">
        <v>634</v>
      </c>
      <c r="F396" s="1" t="s">
        <v>634</v>
      </c>
      <c r="G396" s="1" t="s">
        <v>634</v>
      </c>
      <c r="H396" s="1" t="s">
        <v>634</v>
      </c>
      <c r="I396" s="1" t="s">
        <v>634</v>
      </c>
      <c r="J396" s="1" t="s">
        <v>634</v>
      </c>
      <c r="K396" s="1" t="s">
        <v>634</v>
      </c>
      <c r="L396" s="1" t="s">
        <v>634</v>
      </c>
      <c r="M396" s="1" t="s">
        <v>634</v>
      </c>
      <c r="N396" s="1" t="s">
        <v>634</v>
      </c>
      <c r="O396" s="1" t="s">
        <v>634</v>
      </c>
      <c r="P396" s="1" t="s">
        <v>634</v>
      </c>
      <c r="Q396" s="1" t="s">
        <v>634</v>
      </c>
      <c r="R396" s="1" t="s">
        <v>634</v>
      </c>
      <c r="S396" s="1" t="s">
        <v>634</v>
      </c>
      <c r="T396" s="1" t="s">
        <v>634</v>
      </c>
      <c r="U396" s="1" t="s">
        <v>634</v>
      </c>
      <c r="V396" s="1" t="s">
        <v>634</v>
      </c>
      <c r="W396" s="1" t="s">
        <v>634</v>
      </c>
      <c r="X396" s="1" t="s">
        <v>634</v>
      </c>
      <c r="Y396" s="1" t="s">
        <v>634</v>
      </c>
    </row>
    <row r="397" spans="1:25">
      <c r="A397" s="1" t="s">
        <v>532</v>
      </c>
      <c r="B397" s="1" t="s">
        <v>772</v>
      </c>
      <c r="C397" s="1" t="s">
        <v>634</v>
      </c>
      <c r="D397" s="1" t="s">
        <v>634</v>
      </c>
      <c r="E397" s="1" t="s">
        <v>634</v>
      </c>
      <c r="F397" s="1" t="s">
        <v>634</v>
      </c>
      <c r="G397" s="1" t="s">
        <v>634</v>
      </c>
      <c r="H397" s="1" t="s">
        <v>634</v>
      </c>
      <c r="I397" s="1" t="s">
        <v>634</v>
      </c>
      <c r="J397" s="1" t="s">
        <v>634</v>
      </c>
      <c r="K397" s="1" t="s">
        <v>634</v>
      </c>
      <c r="L397" s="1" t="s">
        <v>634</v>
      </c>
      <c r="M397" s="1" t="s">
        <v>634</v>
      </c>
      <c r="N397" s="1" t="s">
        <v>634</v>
      </c>
      <c r="O397" s="1" t="s">
        <v>634</v>
      </c>
      <c r="P397" s="1" t="s">
        <v>634</v>
      </c>
      <c r="Q397" s="1" t="s">
        <v>634</v>
      </c>
      <c r="R397" s="1" t="s">
        <v>634</v>
      </c>
      <c r="S397" s="1" t="s">
        <v>634</v>
      </c>
      <c r="T397" s="1" t="s">
        <v>634</v>
      </c>
      <c r="U397" s="1" t="s">
        <v>634</v>
      </c>
      <c r="V397" s="1" t="s">
        <v>634</v>
      </c>
      <c r="W397" s="1" t="s">
        <v>634</v>
      </c>
      <c r="X397" s="1" t="s">
        <v>634</v>
      </c>
      <c r="Y397" s="1" t="s">
        <v>634</v>
      </c>
    </row>
    <row r="398" spans="1:25">
      <c r="A398" s="1" t="s">
        <v>533</v>
      </c>
      <c r="B398" s="1" t="s">
        <v>634</v>
      </c>
      <c r="C398" s="1" t="s">
        <v>634</v>
      </c>
      <c r="D398" s="1" t="s">
        <v>634</v>
      </c>
      <c r="E398" s="1" t="s">
        <v>634</v>
      </c>
      <c r="F398" s="1" t="s">
        <v>634</v>
      </c>
      <c r="G398" s="1" t="s">
        <v>634</v>
      </c>
      <c r="H398" s="1" t="s">
        <v>634</v>
      </c>
      <c r="I398" s="1" t="s">
        <v>634</v>
      </c>
      <c r="J398" s="1" t="s">
        <v>634</v>
      </c>
      <c r="K398" s="1" t="s">
        <v>634</v>
      </c>
      <c r="L398" s="1" t="s">
        <v>634</v>
      </c>
      <c r="M398" s="1" t="s">
        <v>634</v>
      </c>
      <c r="N398" s="1" t="s">
        <v>634</v>
      </c>
      <c r="O398" s="1" t="s">
        <v>634</v>
      </c>
      <c r="P398" s="1" t="s">
        <v>634</v>
      </c>
      <c r="Q398" s="1" t="s">
        <v>634</v>
      </c>
      <c r="R398" s="1" t="s">
        <v>634</v>
      </c>
      <c r="S398" s="1" t="s">
        <v>634</v>
      </c>
      <c r="T398" s="1" t="s">
        <v>634</v>
      </c>
      <c r="U398" s="1" t="s">
        <v>634</v>
      </c>
      <c r="V398" s="1" t="s">
        <v>634</v>
      </c>
      <c r="W398" s="1" t="s">
        <v>634</v>
      </c>
      <c r="X398" s="1" t="s">
        <v>634</v>
      </c>
      <c r="Y398" s="1" t="s">
        <v>634</v>
      </c>
    </row>
    <row r="399" spans="1:25">
      <c r="A399" s="1" t="s">
        <v>534</v>
      </c>
      <c r="B399" s="1" t="s">
        <v>773</v>
      </c>
      <c r="C399" s="1" t="s">
        <v>634</v>
      </c>
      <c r="D399" s="1" t="s">
        <v>634</v>
      </c>
      <c r="E399" s="1" t="s">
        <v>634</v>
      </c>
      <c r="F399" s="1" t="s">
        <v>634</v>
      </c>
      <c r="G399" s="1" t="s">
        <v>634</v>
      </c>
      <c r="H399" s="1" t="s">
        <v>634</v>
      </c>
      <c r="I399" s="1" t="s">
        <v>634</v>
      </c>
      <c r="J399" s="1" t="s">
        <v>634</v>
      </c>
      <c r="K399" s="1" t="s">
        <v>634</v>
      </c>
      <c r="L399" s="1" t="s">
        <v>634</v>
      </c>
      <c r="M399" s="1" t="s">
        <v>634</v>
      </c>
      <c r="N399" s="1" t="s">
        <v>634</v>
      </c>
      <c r="O399" s="1" t="s">
        <v>634</v>
      </c>
      <c r="P399" s="1" t="s">
        <v>634</v>
      </c>
      <c r="Q399" s="1" t="s">
        <v>634</v>
      </c>
      <c r="R399" s="1" t="s">
        <v>634</v>
      </c>
      <c r="S399" s="1" t="s">
        <v>634</v>
      </c>
      <c r="T399" s="1" t="s">
        <v>634</v>
      </c>
      <c r="U399" s="1" t="s">
        <v>634</v>
      </c>
      <c r="V399" s="1" t="s">
        <v>634</v>
      </c>
      <c r="W399" s="1" t="s">
        <v>634</v>
      </c>
      <c r="X399" s="1" t="s">
        <v>634</v>
      </c>
      <c r="Y399" s="1" t="s">
        <v>634</v>
      </c>
    </row>
    <row r="400" spans="1:25">
      <c r="A400" s="1" t="s">
        <v>535</v>
      </c>
      <c r="B400" s="1" t="s">
        <v>774</v>
      </c>
      <c r="C400" s="1" t="s">
        <v>634</v>
      </c>
      <c r="D400" s="1" t="s">
        <v>634</v>
      </c>
      <c r="E400" s="1" t="s">
        <v>634</v>
      </c>
      <c r="F400" s="1" t="s">
        <v>634</v>
      </c>
      <c r="G400" s="1" t="s">
        <v>634</v>
      </c>
      <c r="H400" s="1" t="s">
        <v>634</v>
      </c>
      <c r="I400" s="1" t="s">
        <v>634</v>
      </c>
      <c r="J400" s="1" t="s">
        <v>634</v>
      </c>
      <c r="K400" s="1" t="s">
        <v>634</v>
      </c>
      <c r="L400" s="1" t="s">
        <v>634</v>
      </c>
      <c r="M400" s="1" t="s">
        <v>634</v>
      </c>
      <c r="N400" s="1" t="s">
        <v>634</v>
      </c>
      <c r="O400" s="1" t="s">
        <v>634</v>
      </c>
      <c r="P400" s="1" t="s">
        <v>634</v>
      </c>
      <c r="Q400" s="1" t="s">
        <v>634</v>
      </c>
      <c r="R400" s="1" t="s">
        <v>634</v>
      </c>
      <c r="S400" s="1" t="s">
        <v>634</v>
      </c>
      <c r="T400" s="1" t="s">
        <v>634</v>
      </c>
      <c r="U400" s="1" t="s">
        <v>634</v>
      </c>
      <c r="V400" s="1" t="s">
        <v>634</v>
      </c>
      <c r="W400" s="1" t="s">
        <v>634</v>
      </c>
      <c r="X400" s="1" t="s">
        <v>634</v>
      </c>
      <c r="Y400" s="1" t="s">
        <v>634</v>
      </c>
    </row>
    <row r="401" spans="1:25">
      <c r="A401" s="1" t="s">
        <v>536</v>
      </c>
      <c r="B401" s="1" t="s">
        <v>2044</v>
      </c>
      <c r="C401" s="1">
        <v>0.63600000000000001</v>
      </c>
      <c r="D401" s="1" t="s">
        <v>1633</v>
      </c>
      <c r="E401" s="1" t="s">
        <v>1774</v>
      </c>
      <c r="F401" s="1" t="s">
        <v>1778</v>
      </c>
      <c r="G401" s="1">
        <v>0</v>
      </c>
      <c r="H401" s="1">
        <v>0</v>
      </c>
      <c r="I401" s="1">
        <v>0</v>
      </c>
      <c r="J401" s="1">
        <v>650</v>
      </c>
      <c r="K401" s="1">
        <v>700</v>
      </c>
      <c r="L401" s="1">
        <v>750</v>
      </c>
      <c r="M401" s="1" t="s">
        <v>1778</v>
      </c>
      <c r="N401" s="1">
        <v>0</v>
      </c>
      <c r="O401" s="1">
        <v>0</v>
      </c>
      <c r="P401" s="1">
        <v>0</v>
      </c>
      <c r="Q401" s="1">
        <v>0.43333333333333335</v>
      </c>
      <c r="R401" s="1">
        <v>0.46666666666666667</v>
      </c>
      <c r="S401" s="1">
        <v>0.5</v>
      </c>
      <c r="T401" s="1">
        <v>0</v>
      </c>
      <c r="U401" s="1">
        <v>0</v>
      </c>
      <c r="V401" s="1">
        <v>0</v>
      </c>
      <c r="W401" s="1">
        <v>0</v>
      </c>
      <c r="X401" s="1">
        <v>15</v>
      </c>
      <c r="Y401" s="1">
        <v>0.01</v>
      </c>
    </row>
    <row r="402" spans="1:25">
      <c r="A402" s="1" t="s">
        <v>537</v>
      </c>
      <c r="B402" s="1" t="s">
        <v>634</v>
      </c>
      <c r="C402" s="1" t="s">
        <v>634</v>
      </c>
      <c r="D402" s="1" t="s">
        <v>634</v>
      </c>
      <c r="E402" s="1" t="s">
        <v>634</v>
      </c>
      <c r="F402" s="1" t="s">
        <v>634</v>
      </c>
      <c r="G402" s="1" t="s">
        <v>634</v>
      </c>
      <c r="H402" s="1" t="s">
        <v>634</v>
      </c>
      <c r="I402" s="1" t="s">
        <v>634</v>
      </c>
      <c r="J402" s="1" t="s">
        <v>634</v>
      </c>
      <c r="K402" s="1" t="s">
        <v>634</v>
      </c>
      <c r="L402" s="1" t="s">
        <v>634</v>
      </c>
      <c r="M402" s="1" t="s">
        <v>634</v>
      </c>
      <c r="N402" s="1" t="s">
        <v>634</v>
      </c>
      <c r="O402" s="1" t="s">
        <v>634</v>
      </c>
      <c r="P402" s="1" t="s">
        <v>634</v>
      </c>
      <c r="Q402" s="1" t="s">
        <v>634</v>
      </c>
      <c r="R402" s="1" t="s">
        <v>634</v>
      </c>
      <c r="S402" s="1" t="s">
        <v>634</v>
      </c>
      <c r="T402" s="1" t="s">
        <v>634</v>
      </c>
      <c r="U402" s="1" t="s">
        <v>634</v>
      </c>
      <c r="V402" s="1" t="s">
        <v>634</v>
      </c>
      <c r="W402" s="1" t="s">
        <v>634</v>
      </c>
      <c r="X402" s="1" t="s">
        <v>634</v>
      </c>
      <c r="Y402" s="1" t="s">
        <v>634</v>
      </c>
    </row>
    <row r="403" spans="1:25">
      <c r="A403" s="1" t="s">
        <v>538</v>
      </c>
      <c r="B403" s="1" t="s">
        <v>634</v>
      </c>
      <c r="C403" s="1" t="s">
        <v>634</v>
      </c>
      <c r="D403" s="1" t="s">
        <v>634</v>
      </c>
      <c r="E403" s="1" t="s">
        <v>634</v>
      </c>
      <c r="F403" s="1" t="s">
        <v>634</v>
      </c>
      <c r="G403" s="1" t="s">
        <v>634</v>
      </c>
      <c r="H403" s="1" t="s">
        <v>634</v>
      </c>
      <c r="I403" s="1" t="s">
        <v>634</v>
      </c>
      <c r="J403" s="1" t="s">
        <v>634</v>
      </c>
      <c r="K403" s="1" t="s">
        <v>634</v>
      </c>
      <c r="L403" s="1" t="s">
        <v>634</v>
      </c>
      <c r="M403" s="1" t="s">
        <v>634</v>
      </c>
      <c r="N403" s="1" t="s">
        <v>634</v>
      </c>
      <c r="O403" s="1" t="s">
        <v>634</v>
      </c>
      <c r="P403" s="1" t="s">
        <v>634</v>
      </c>
      <c r="Q403" s="1" t="s">
        <v>634</v>
      </c>
      <c r="R403" s="1" t="s">
        <v>634</v>
      </c>
      <c r="S403" s="1" t="s">
        <v>634</v>
      </c>
      <c r="T403" s="1" t="s">
        <v>634</v>
      </c>
      <c r="U403" s="1" t="s">
        <v>634</v>
      </c>
      <c r="V403" s="1" t="s">
        <v>634</v>
      </c>
      <c r="W403" s="1" t="s">
        <v>634</v>
      </c>
      <c r="X403" s="1" t="s">
        <v>634</v>
      </c>
      <c r="Y403" s="1" t="s">
        <v>634</v>
      </c>
    </row>
    <row r="404" spans="1:25">
      <c r="A404" s="1" t="s">
        <v>71</v>
      </c>
      <c r="B404" s="1" t="s">
        <v>634</v>
      </c>
      <c r="C404" s="1" t="s">
        <v>634</v>
      </c>
      <c r="D404" s="1" t="s">
        <v>634</v>
      </c>
      <c r="E404" s="1" t="s">
        <v>634</v>
      </c>
      <c r="F404" s="1" t="s">
        <v>634</v>
      </c>
      <c r="G404" s="1" t="s">
        <v>634</v>
      </c>
      <c r="H404" s="1" t="s">
        <v>634</v>
      </c>
      <c r="I404" s="1" t="s">
        <v>634</v>
      </c>
      <c r="J404" s="1" t="s">
        <v>634</v>
      </c>
      <c r="K404" s="1" t="s">
        <v>634</v>
      </c>
      <c r="L404" s="1" t="s">
        <v>634</v>
      </c>
      <c r="M404" s="1" t="s">
        <v>634</v>
      </c>
      <c r="N404" s="1" t="s">
        <v>634</v>
      </c>
      <c r="O404" s="1" t="s">
        <v>634</v>
      </c>
      <c r="P404" s="1" t="s">
        <v>634</v>
      </c>
      <c r="Q404" s="1" t="s">
        <v>634</v>
      </c>
      <c r="R404" s="1" t="s">
        <v>634</v>
      </c>
      <c r="S404" s="1" t="s">
        <v>634</v>
      </c>
      <c r="T404" s="1" t="s">
        <v>634</v>
      </c>
      <c r="U404" s="1" t="s">
        <v>634</v>
      </c>
      <c r="V404" s="1" t="s">
        <v>634</v>
      </c>
      <c r="W404" s="1" t="s">
        <v>634</v>
      </c>
      <c r="X404" s="1" t="s">
        <v>634</v>
      </c>
      <c r="Y404" s="1" t="s">
        <v>634</v>
      </c>
    </row>
    <row r="405" spans="1:25">
      <c r="A405" s="1" t="s">
        <v>539</v>
      </c>
      <c r="B405" s="1" t="s">
        <v>1793</v>
      </c>
      <c r="C405" s="1" t="s">
        <v>634</v>
      </c>
      <c r="D405" s="1" t="s">
        <v>634</v>
      </c>
      <c r="E405" s="1" t="s">
        <v>634</v>
      </c>
      <c r="F405" s="1" t="s">
        <v>634</v>
      </c>
      <c r="G405" s="1" t="s">
        <v>634</v>
      </c>
      <c r="H405" s="1" t="s">
        <v>634</v>
      </c>
      <c r="I405" s="1" t="s">
        <v>634</v>
      </c>
      <c r="J405" s="1" t="s">
        <v>634</v>
      </c>
      <c r="K405" s="1" t="s">
        <v>634</v>
      </c>
      <c r="L405" s="1" t="s">
        <v>634</v>
      </c>
      <c r="M405" s="1" t="s">
        <v>634</v>
      </c>
      <c r="N405" s="1" t="s">
        <v>634</v>
      </c>
      <c r="O405" s="1" t="s">
        <v>634</v>
      </c>
      <c r="P405" s="1" t="s">
        <v>634</v>
      </c>
      <c r="Q405" s="1" t="s">
        <v>634</v>
      </c>
      <c r="R405" s="1" t="s">
        <v>634</v>
      </c>
      <c r="S405" s="1" t="s">
        <v>634</v>
      </c>
      <c r="T405" s="1" t="s">
        <v>634</v>
      </c>
      <c r="U405" s="1" t="s">
        <v>634</v>
      </c>
      <c r="V405" s="1" t="s">
        <v>634</v>
      </c>
      <c r="W405" s="1" t="s">
        <v>634</v>
      </c>
      <c r="X405" s="1" t="s">
        <v>634</v>
      </c>
      <c r="Y405" s="1" t="s">
        <v>634</v>
      </c>
    </row>
    <row r="406" spans="1:25">
      <c r="A406" s="1" t="s">
        <v>540</v>
      </c>
      <c r="B406" s="1" t="s">
        <v>775</v>
      </c>
      <c r="C406" s="1" t="s">
        <v>634</v>
      </c>
      <c r="D406" s="1" t="s">
        <v>634</v>
      </c>
      <c r="E406" s="1" t="s">
        <v>634</v>
      </c>
      <c r="F406" s="1" t="s">
        <v>634</v>
      </c>
      <c r="G406" s="1" t="s">
        <v>634</v>
      </c>
      <c r="H406" s="1" t="s">
        <v>634</v>
      </c>
      <c r="I406" s="1" t="s">
        <v>634</v>
      </c>
      <c r="J406" s="1" t="s">
        <v>634</v>
      </c>
      <c r="K406" s="1" t="s">
        <v>634</v>
      </c>
      <c r="L406" s="1" t="s">
        <v>634</v>
      </c>
      <c r="M406" s="1" t="s">
        <v>634</v>
      </c>
      <c r="N406" s="1" t="s">
        <v>634</v>
      </c>
      <c r="O406" s="1" t="s">
        <v>634</v>
      </c>
      <c r="P406" s="1" t="s">
        <v>634</v>
      </c>
      <c r="Q406" s="1" t="s">
        <v>634</v>
      </c>
      <c r="R406" s="1" t="s">
        <v>634</v>
      </c>
      <c r="S406" s="1" t="s">
        <v>634</v>
      </c>
      <c r="T406" s="1" t="s">
        <v>634</v>
      </c>
      <c r="U406" s="1" t="s">
        <v>634</v>
      </c>
      <c r="V406" s="1" t="s">
        <v>634</v>
      </c>
      <c r="W406" s="1" t="s">
        <v>634</v>
      </c>
      <c r="X406" s="1" t="s">
        <v>634</v>
      </c>
      <c r="Y406" s="1" t="s">
        <v>634</v>
      </c>
    </row>
    <row r="407" spans="1:25">
      <c r="A407" s="1" t="s">
        <v>541</v>
      </c>
      <c r="B407" s="1" t="s">
        <v>634</v>
      </c>
      <c r="C407" s="1" t="s">
        <v>634</v>
      </c>
      <c r="D407" s="1" t="s">
        <v>634</v>
      </c>
      <c r="E407" s="1" t="s">
        <v>634</v>
      </c>
      <c r="F407" s="1" t="s">
        <v>634</v>
      </c>
      <c r="G407" s="1" t="s">
        <v>634</v>
      </c>
      <c r="H407" s="1" t="s">
        <v>634</v>
      </c>
      <c r="I407" s="1" t="s">
        <v>634</v>
      </c>
      <c r="J407" s="1" t="s">
        <v>634</v>
      </c>
      <c r="K407" s="1" t="s">
        <v>634</v>
      </c>
      <c r="L407" s="1" t="s">
        <v>634</v>
      </c>
      <c r="M407" s="1" t="s">
        <v>634</v>
      </c>
      <c r="N407" s="1" t="s">
        <v>634</v>
      </c>
      <c r="O407" s="1" t="s">
        <v>634</v>
      </c>
      <c r="P407" s="1" t="s">
        <v>634</v>
      </c>
      <c r="Q407" s="1" t="s">
        <v>634</v>
      </c>
      <c r="R407" s="1" t="s">
        <v>634</v>
      </c>
      <c r="S407" s="1" t="s">
        <v>634</v>
      </c>
      <c r="T407" s="1" t="s">
        <v>634</v>
      </c>
      <c r="U407" s="1" t="s">
        <v>634</v>
      </c>
      <c r="V407" s="1" t="s">
        <v>634</v>
      </c>
      <c r="W407" s="1" t="s">
        <v>634</v>
      </c>
      <c r="X407" s="1" t="s">
        <v>634</v>
      </c>
      <c r="Y407" s="1" t="s">
        <v>634</v>
      </c>
    </row>
    <row r="408" spans="1:25">
      <c r="A408" s="1" t="s">
        <v>542</v>
      </c>
      <c r="B408" s="1" t="s">
        <v>1388</v>
      </c>
      <c r="C408" s="1">
        <v>0.4</v>
      </c>
      <c r="D408" s="1" t="s">
        <v>308</v>
      </c>
      <c r="E408" s="1">
        <v>0.3</v>
      </c>
      <c r="F408" s="1" t="s">
        <v>1778</v>
      </c>
      <c r="G408" s="1">
        <v>200</v>
      </c>
      <c r="H408" s="1">
        <v>300</v>
      </c>
      <c r="I408" s="1">
        <v>400</v>
      </c>
      <c r="J408" s="1">
        <v>500</v>
      </c>
      <c r="K408" s="1">
        <v>600</v>
      </c>
      <c r="L408" s="1">
        <v>700</v>
      </c>
      <c r="M408" s="1" t="s">
        <v>1778</v>
      </c>
      <c r="N408" s="1">
        <v>3.6363636363636362E-2</v>
      </c>
      <c r="O408" s="1">
        <v>4.2857142857142858E-2</v>
      </c>
      <c r="P408" s="1">
        <v>4.7058823529411764E-2</v>
      </c>
      <c r="Q408" s="1">
        <v>5.2631578947368418E-2</v>
      </c>
      <c r="R408" s="1">
        <v>5.7142857142857141E-2</v>
      </c>
      <c r="S408" s="1">
        <v>5.8333333333333334E-2</v>
      </c>
      <c r="T408" s="1">
        <v>0</v>
      </c>
      <c r="U408" s="1">
        <v>0</v>
      </c>
      <c r="V408" s="1">
        <v>0</v>
      </c>
      <c r="W408" s="1">
        <v>0</v>
      </c>
      <c r="X408" s="1">
        <v>0</v>
      </c>
      <c r="Y408" s="1">
        <v>0</v>
      </c>
    </row>
    <row r="409" spans="1:25">
      <c r="A409" s="1" t="s">
        <v>543</v>
      </c>
      <c r="B409" s="1" t="s">
        <v>776</v>
      </c>
      <c r="C409" s="1" t="s">
        <v>634</v>
      </c>
      <c r="D409" s="1" t="s">
        <v>634</v>
      </c>
      <c r="E409" s="1" t="s">
        <v>634</v>
      </c>
      <c r="F409" s="1" t="s">
        <v>634</v>
      </c>
      <c r="G409" s="1" t="s">
        <v>634</v>
      </c>
      <c r="H409" s="1" t="s">
        <v>634</v>
      </c>
      <c r="I409" s="1" t="s">
        <v>634</v>
      </c>
      <c r="J409" s="1" t="s">
        <v>634</v>
      </c>
      <c r="K409" s="1" t="s">
        <v>634</v>
      </c>
      <c r="L409" s="1" t="s">
        <v>634</v>
      </c>
      <c r="M409" s="1" t="s">
        <v>634</v>
      </c>
      <c r="N409" s="1" t="s">
        <v>634</v>
      </c>
      <c r="O409" s="1" t="s">
        <v>634</v>
      </c>
      <c r="P409" s="1" t="s">
        <v>634</v>
      </c>
      <c r="Q409" s="1" t="s">
        <v>634</v>
      </c>
      <c r="R409" s="1" t="s">
        <v>634</v>
      </c>
      <c r="S409" s="1" t="s">
        <v>634</v>
      </c>
      <c r="T409" s="1" t="s">
        <v>634</v>
      </c>
      <c r="U409" s="1" t="s">
        <v>634</v>
      </c>
      <c r="V409" s="1" t="s">
        <v>634</v>
      </c>
      <c r="W409" s="1" t="s">
        <v>634</v>
      </c>
      <c r="X409" s="1" t="s">
        <v>634</v>
      </c>
      <c r="Y409" s="1" t="s">
        <v>634</v>
      </c>
    </row>
    <row r="410" spans="1:25">
      <c r="A410" s="1" t="s">
        <v>544</v>
      </c>
      <c r="B410" s="1" t="s">
        <v>1644</v>
      </c>
      <c r="C410" s="1" t="s">
        <v>634</v>
      </c>
      <c r="D410" s="1" t="s">
        <v>634</v>
      </c>
      <c r="E410" s="1" t="s">
        <v>634</v>
      </c>
      <c r="F410" s="1" t="s">
        <v>634</v>
      </c>
      <c r="G410" s="1" t="s">
        <v>634</v>
      </c>
      <c r="H410" s="1" t="s">
        <v>634</v>
      </c>
      <c r="I410" s="1" t="s">
        <v>634</v>
      </c>
      <c r="J410" s="1" t="s">
        <v>634</v>
      </c>
      <c r="K410" s="1" t="s">
        <v>634</v>
      </c>
      <c r="L410" s="1" t="s">
        <v>634</v>
      </c>
      <c r="M410" s="1" t="s">
        <v>634</v>
      </c>
      <c r="N410" s="1" t="s">
        <v>634</v>
      </c>
      <c r="O410" s="1" t="s">
        <v>634</v>
      </c>
      <c r="P410" s="1" t="s">
        <v>634</v>
      </c>
      <c r="Q410" s="1" t="s">
        <v>634</v>
      </c>
      <c r="R410" s="1" t="s">
        <v>634</v>
      </c>
      <c r="S410" s="1" t="s">
        <v>634</v>
      </c>
      <c r="T410" s="1" t="s">
        <v>634</v>
      </c>
      <c r="U410" s="1" t="s">
        <v>634</v>
      </c>
      <c r="V410" s="1" t="s">
        <v>634</v>
      </c>
      <c r="W410" s="1" t="s">
        <v>634</v>
      </c>
      <c r="X410" s="1" t="s">
        <v>634</v>
      </c>
      <c r="Y410" s="1" t="s">
        <v>634</v>
      </c>
    </row>
    <row r="411" spans="1:25">
      <c r="A411" s="1" t="s">
        <v>545</v>
      </c>
      <c r="B411" s="1" t="s">
        <v>634</v>
      </c>
      <c r="C411" s="1" t="s">
        <v>634</v>
      </c>
      <c r="D411" s="1" t="s">
        <v>634</v>
      </c>
      <c r="E411" s="1" t="s">
        <v>634</v>
      </c>
      <c r="F411" s="1" t="s">
        <v>634</v>
      </c>
      <c r="G411" s="1" t="s">
        <v>634</v>
      </c>
      <c r="H411" s="1" t="s">
        <v>634</v>
      </c>
      <c r="I411" s="1" t="s">
        <v>634</v>
      </c>
      <c r="J411" s="1" t="s">
        <v>634</v>
      </c>
      <c r="K411" s="1" t="s">
        <v>634</v>
      </c>
      <c r="L411" s="1" t="s">
        <v>634</v>
      </c>
      <c r="M411" s="1" t="s">
        <v>634</v>
      </c>
      <c r="N411" s="1" t="s">
        <v>634</v>
      </c>
      <c r="O411" s="1" t="s">
        <v>634</v>
      </c>
      <c r="P411" s="1" t="s">
        <v>634</v>
      </c>
      <c r="Q411" s="1" t="s">
        <v>634</v>
      </c>
      <c r="R411" s="1" t="s">
        <v>634</v>
      </c>
      <c r="S411" s="1" t="s">
        <v>634</v>
      </c>
      <c r="T411" s="1" t="s">
        <v>634</v>
      </c>
      <c r="U411" s="1" t="s">
        <v>634</v>
      </c>
      <c r="V411" s="1" t="s">
        <v>634</v>
      </c>
      <c r="W411" s="1" t="s">
        <v>634</v>
      </c>
      <c r="X411" s="1" t="s">
        <v>634</v>
      </c>
      <c r="Y411" s="1" t="s">
        <v>634</v>
      </c>
    </row>
    <row r="412" spans="1:25">
      <c r="A412" s="1" t="s">
        <v>546</v>
      </c>
      <c r="B412" s="1" t="s">
        <v>1073</v>
      </c>
      <c r="C412" s="1" t="s">
        <v>634</v>
      </c>
      <c r="D412" s="1" t="s">
        <v>634</v>
      </c>
      <c r="E412" s="1" t="s">
        <v>634</v>
      </c>
      <c r="F412" s="1" t="s">
        <v>634</v>
      </c>
      <c r="G412" s="1" t="s">
        <v>634</v>
      </c>
      <c r="H412" s="1" t="s">
        <v>634</v>
      </c>
      <c r="I412" s="1" t="s">
        <v>634</v>
      </c>
      <c r="J412" s="1" t="s">
        <v>634</v>
      </c>
      <c r="K412" s="1" t="s">
        <v>634</v>
      </c>
      <c r="L412" s="1" t="s">
        <v>634</v>
      </c>
      <c r="M412" s="1" t="s">
        <v>634</v>
      </c>
      <c r="N412" s="1" t="s">
        <v>634</v>
      </c>
      <c r="O412" s="1" t="s">
        <v>634</v>
      </c>
      <c r="P412" s="1" t="s">
        <v>634</v>
      </c>
      <c r="Q412" s="1" t="s">
        <v>634</v>
      </c>
      <c r="R412" s="1" t="s">
        <v>634</v>
      </c>
      <c r="S412" s="1" t="s">
        <v>634</v>
      </c>
      <c r="T412" s="1" t="s">
        <v>634</v>
      </c>
      <c r="U412" s="1" t="s">
        <v>634</v>
      </c>
      <c r="V412" s="1" t="s">
        <v>634</v>
      </c>
      <c r="W412" s="1" t="s">
        <v>634</v>
      </c>
      <c r="X412" s="1" t="s">
        <v>634</v>
      </c>
      <c r="Y412" s="1" t="s">
        <v>634</v>
      </c>
    </row>
    <row r="413" spans="1:25">
      <c r="A413" s="1" t="s">
        <v>547</v>
      </c>
      <c r="B413" s="1" t="s">
        <v>634</v>
      </c>
      <c r="C413" s="1" t="s">
        <v>634</v>
      </c>
      <c r="D413" s="1" t="s">
        <v>634</v>
      </c>
      <c r="E413" s="1" t="s">
        <v>634</v>
      </c>
      <c r="F413" s="1" t="s">
        <v>634</v>
      </c>
      <c r="G413" s="1" t="s">
        <v>634</v>
      </c>
      <c r="H413" s="1" t="s">
        <v>634</v>
      </c>
      <c r="I413" s="1" t="s">
        <v>634</v>
      </c>
      <c r="J413" s="1" t="s">
        <v>634</v>
      </c>
      <c r="K413" s="1" t="s">
        <v>634</v>
      </c>
      <c r="L413" s="1" t="s">
        <v>634</v>
      </c>
      <c r="M413" s="1" t="s">
        <v>634</v>
      </c>
      <c r="N413" s="1" t="s">
        <v>634</v>
      </c>
      <c r="O413" s="1" t="s">
        <v>634</v>
      </c>
      <c r="P413" s="1" t="s">
        <v>634</v>
      </c>
      <c r="Q413" s="1" t="s">
        <v>634</v>
      </c>
      <c r="R413" s="1" t="s">
        <v>634</v>
      </c>
      <c r="S413" s="1" t="s">
        <v>634</v>
      </c>
      <c r="T413" s="1" t="s">
        <v>634</v>
      </c>
      <c r="U413" s="1" t="s">
        <v>634</v>
      </c>
      <c r="V413" s="1" t="s">
        <v>634</v>
      </c>
      <c r="W413" s="1" t="s">
        <v>634</v>
      </c>
      <c r="X413" s="1" t="s">
        <v>634</v>
      </c>
      <c r="Y413" s="1" t="s">
        <v>634</v>
      </c>
    </row>
    <row r="414" spans="1:25">
      <c r="A414" s="1" t="s">
        <v>548</v>
      </c>
      <c r="B414" s="1" t="s">
        <v>777</v>
      </c>
      <c r="C414" s="1" t="s">
        <v>634</v>
      </c>
      <c r="D414" s="1" t="s">
        <v>634</v>
      </c>
      <c r="E414" s="1" t="s">
        <v>634</v>
      </c>
      <c r="F414" s="1" t="s">
        <v>634</v>
      </c>
      <c r="G414" s="1" t="s">
        <v>634</v>
      </c>
      <c r="H414" s="1" t="s">
        <v>634</v>
      </c>
      <c r="I414" s="1" t="s">
        <v>634</v>
      </c>
      <c r="J414" s="1" t="s">
        <v>634</v>
      </c>
      <c r="K414" s="1" t="s">
        <v>634</v>
      </c>
      <c r="L414" s="1" t="s">
        <v>634</v>
      </c>
      <c r="M414" s="1" t="s">
        <v>634</v>
      </c>
      <c r="N414" s="1" t="s">
        <v>634</v>
      </c>
      <c r="O414" s="1" t="s">
        <v>634</v>
      </c>
      <c r="P414" s="1" t="s">
        <v>634</v>
      </c>
      <c r="Q414" s="1" t="s">
        <v>634</v>
      </c>
      <c r="R414" s="1" t="s">
        <v>634</v>
      </c>
      <c r="S414" s="1" t="s">
        <v>634</v>
      </c>
      <c r="T414" s="1" t="s">
        <v>634</v>
      </c>
      <c r="U414" s="1" t="s">
        <v>634</v>
      </c>
      <c r="V414" s="1" t="s">
        <v>634</v>
      </c>
      <c r="W414" s="1" t="s">
        <v>634</v>
      </c>
      <c r="X414" s="1" t="s">
        <v>634</v>
      </c>
      <c r="Y414" s="1" t="s">
        <v>634</v>
      </c>
    </row>
    <row r="415" spans="1:25">
      <c r="A415" s="1" t="s">
        <v>549</v>
      </c>
      <c r="B415" s="1" t="s">
        <v>634</v>
      </c>
      <c r="C415" s="1" t="s">
        <v>634</v>
      </c>
      <c r="D415" s="1" t="s">
        <v>634</v>
      </c>
      <c r="E415" s="1" t="s">
        <v>634</v>
      </c>
      <c r="F415" s="1" t="s">
        <v>634</v>
      </c>
      <c r="G415" s="1" t="s">
        <v>634</v>
      </c>
      <c r="H415" s="1" t="s">
        <v>634</v>
      </c>
      <c r="I415" s="1" t="s">
        <v>634</v>
      </c>
      <c r="J415" s="1" t="s">
        <v>634</v>
      </c>
      <c r="K415" s="1" t="s">
        <v>634</v>
      </c>
      <c r="L415" s="1" t="s">
        <v>634</v>
      </c>
      <c r="M415" s="1" t="s">
        <v>634</v>
      </c>
      <c r="N415" s="1" t="s">
        <v>634</v>
      </c>
      <c r="O415" s="1" t="s">
        <v>634</v>
      </c>
      <c r="P415" s="1" t="s">
        <v>634</v>
      </c>
      <c r="Q415" s="1" t="s">
        <v>634</v>
      </c>
      <c r="R415" s="1" t="s">
        <v>634</v>
      </c>
      <c r="S415" s="1" t="s">
        <v>634</v>
      </c>
      <c r="T415" s="1" t="s">
        <v>634</v>
      </c>
      <c r="U415" s="1" t="s">
        <v>634</v>
      </c>
      <c r="V415" s="1" t="s">
        <v>634</v>
      </c>
      <c r="W415" s="1" t="s">
        <v>634</v>
      </c>
      <c r="X415" s="1" t="s">
        <v>634</v>
      </c>
      <c r="Y415" s="1" t="s">
        <v>634</v>
      </c>
    </row>
    <row r="416" spans="1:25">
      <c r="A416" s="1" t="s">
        <v>550</v>
      </c>
      <c r="B416" s="1" t="s">
        <v>778</v>
      </c>
      <c r="C416" s="1" t="s">
        <v>634</v>
      </c>
      <c r="D416" s="1" t="s">
        <v>634</v>
      </c>
      <c r="E416" s="1" t="s">
        <v>634</v>
      </c>
      <c r="F416" s="1" t="s">
        <v>634</v>
      </c>
      <c r="G416" s="1" t="s">
        <v>634</v>
      </c>
      <c r="H416" s="1" t="s">
        <v>634</v>
      </c>
      <c r="I416" s="1" t="s">
        <v>634</v>
      </c>
      <c r="J416" s="1" t="s">
        <v>634</v>
      </c>
      <c r="K416" s="1" t="s">
        <v>634</v>
      </c>
      <c r="L416" s="1" t="s">
        <v>634</v>
      </c>
      <c r="M416" s="1" t="s">
        <v>634</v>
      </c>
      <c r="N416" s="1" t="s">
        <v>634</v>
      </c>
      <c r="O416" s="1" t="s">
        <v>634</v>
      </c>
      <c r="P416" s="1" t="s">
        <v>634</v>
      </c>
      <c r="Q416" s="1" t="s">
        <v>634</v>
      </c>
      <c r="R416" s="1" t="s">
        <v>634</v>
      </c>
      <c r="S416" s="1" t="s">
        <v>634</v>
      </c>
      <c r="T416" s="1" t="s">
        <v>634</v>
      </c>
      <c r="U416" s="1" t="s">
        <v>634</v>
      </c>
      <c r="V416" s="1" t="s">
        <v>634</v>
      </c>
      <c r="W416" s="1" t="s">
        <v>634</v>
      </c>
      <c r="X416" s="1" t="s">
        <v>634</v>
      </c>
      <c r="Y416" s="1" t="s">
        <v>634</v>
      </c>
    </row>
    <row r="417" spans="1:25">
      <c r="A417" s="1" t="s">
        <v>551</v>
      </c>
      <c r="B417" s="1" t="s">
        <v>634</v>
      </c>
      <c r="C417" s="1" t="s">
        <v>634</v>
      </c>
      <c r="D417" s="1" t="s">
        <v>634</v>
      </c>
      <c r="E417" s="1" t="s">
        <v>634</v>
      </c>
      <c r="F417" s="1" t="s">
        <v>634</v>
      </c>
      <c r="G417" s="1" t="s">
        <v>634</v>
      </c>
      <c r="H417" s="1" t="s">
        <v>634</v>
      </c>
      <c r="I417" s="1" t="s">
        <v>634</v>
      </c>
      <c r="J417" s="1" t="s">
        <v>634</v>
      </c>
      <c r="K417" s="1" t="s">
        <v>634</v>
      </c>
      <c r="L417" s="1" t="s">
        <v>634</v>
      </c>
      <c r="M417" s="1" t="s">
        <v>634</v>
      </c>
      <c r="N417" s="1" t="s">
        <v>634</v>
      </c>
      <c r="O417" s="1" t="s">
        <v>634</v>
      </c>
      <c r="P417" s="1" t="s">
        <v>634</v>
      </c>
      <c r="Q417" s="1" t="s">
        <v>634</v>
      </c>
      <c r="R417" s="1" t="s">
        <v>634</v>
      </c>
      <c r="S417" s="1" t="s">
        <v>634</v>
      </c>
      <c r="T417" s="1" t="s">
        <v>634</v>
      </c>
      <c r="U417" s="1" t="s">
        <v>634</v>
      </c>
      <c r="V417" s="1" t="s">
        <v>634</v>
      </c>
      <c r="W417" s="1" t="s">
        <v>634</v>
      </c>
      <c r="X417" s="1" t="s">
        <v>634</v>
      </c>
      <c r="Y417" s="1" t="s">
        <v>634</v>
      </c>
    </row>
    <row r="418" spans="1:25">
      <c r="A418" s="1" t="s">
        <v>552</v>
      </c>
      <c r="B418" s="1" t="s">
        <v>844</v>
      </c>
      <c r="C418" s="1">
        <v>0.45600000000000002</v>
      </c>
      <c r="D418" s="1">
        <v>0.52</v>
      </c>
      <c r="E418" s="1">
        <v>0.41499999999999998</v>
      </c>
      <c r="F418" s="1" t="s">
        <v>1778</v>
      </c>
      <c r="G418" s="1">
        <v>74</v>
      </c>
      <c r="H418" s="1">
        <v>74</v>
      </c>
      <c r="I418" s="1">
        <v>74</v>
      </c>
      <c r="J418" s="1">
        <v>74</v>
      </c>
      <c r="K418" s="1">
        <v>74</v>
      </c>
      <c r="L418" s="1">
        <v>74</v>
      </c>
      <c r="M418" s="1" t="s">
        <v>1778</v>
      </c>
      <c r="N418" s="1">
        <v>0.5</v>
      </c>
      <c r="O418" s="1">
        <v>0.5</v>
      </c>
      <c r="P418" s="1">
        <v>0.5</v>
      </c>
      <c r="Q418" s="1">
        <v>0.5</v>
      </c>
      <c r="R418" s="1">
        <v>0.5</v>
      </c>
      <c r="S418" s="1">
        <v>0.5</v>
      </c>
      <c r="T418" s="1">
        <v>0</v>
      </c>
      <c r="U418" s="1">
        <v>0</v>
      </c>
      <c r="V418" s="1">
        <v>0</v>
      </c>
      <c r="W418" s="1">
        <v>0</v>
      </c>
      <c r="X418" s="1">
        <v>1</v>
      </c>
      <c r="Y418" s="1">
        <v>6.7567567567567571E-3</v>
      </c>
    </row>
    <row r="419" spans="1:25">
      <c r="A419" s="1" t="s">
        <v>553</v>
      </c>
      <c r="B419" s="1" t="s">
        <v>1794</v>
      </c>
      <c r="C419" s="1" t="s">
        <v>634</v>
      </c>
      <c r="D419" s="1" t="s">
        <v>634</v>
      </c>
      <c r="E419" s="1" t="s">
        <v>634</v>
      </c>
      <c r="F419" s="1" t="s">
        <v>634</v>
      </c>
      <c r="G419" s="1" t="s">
        <v>634</v>
      </c>
      <c r="H419" s="1" t="s">
        <v>634</v>
      </c>
      <c r="I419" s="1" t="s">
        <v>634</v>
      </c>
      <c r="J419" s="1" t="s">
        <v>634</v>
      </c>
      <c r="K419" s="1" t="s">
        <v>634</v>
      </c>
      <c r="L419" s="1" t="s">
        <v>634</v>
      </c>
      <c r="M419" s="1" t="s">
        <v>634</v>
      </c>
      <c r="N419" s="1" t="s">
        <v>634</v>
      </c>
      <c r="O419" s="1" t="s">
        <v>634</v>
      </c>
      <c r="P419" s="1" t="s">
        <v>634</v>
      </c>
      <c r="Q419" s="1" t="s">
        <v>634</v>
      </c>
      <c r="R419" s="1" t="s">
        <v>634</v>
      </c>
      <c r="S419" s="1" t="s">
        <v>634</v>
      </c>
      <c r="T419" s="1" t="s">
        <v>634</v>
      </c>
      <c r="U419" s="1" t="s">
        <v>634</v>
      </c>
      <c r="V419" s="1" t="s">
        <v>634</v>
      </c>
      <c r="W419" s="1" t="s">
        <v>634</v>
      </c>
      <c r="X419" s="1" t="s">
        <v>634</v>
      </c>
      <c r="Y419" s="1" t="s">
        <v>634</v>
      </c>
    </row>
    <row r="420" spans="1:25">
      <c r="A420" s="1" t="s">
        <v>554</v>
      </c>
      <c r="B420" s="1" t="s">
        <v>634</v>
      </c>
      <c r="C420" s="1" t="s">
        <v>634</v>
      </c>
      <c r="D420" s="1" t="s">
        <v>634</v>
      </c>
      <c r="E420" s="1" t="s">
        <v>634</v>
      </c>
      <c r="F420" s="1" t="s">
        <v>634</v>
      </c>
      <c r="G420" s="1" t="s">
        <v>634</v>
      </c>
      <c r="H420" s="1" t="s">
        <v>634</v>
      </c>
      <c r="I420" s="1" t="s">
        <v>634</v>
      </c>
      <c r="J420" s="1" t="s">
        <v>634</v>
      </c>
      <c r="K420" s="1" t="s">
        <v>634</v>
      </c>
      <c r="L420" s="1" t="s">
        <v>634</v>
      </c>
      <c r="M420" s="1" t="s">
        <v>634</v>
      </c>
      <c r="N420" s="1" t="s">
        <v>634</v>
      </c>
      <c r="O420" s="1" t="s">
        <v>634</v>
      </c>
      <c r="P420" s="1" t="s">
        <v>634</v>
      </c>
      <c r="Q420" s="1" t="s">
        <v>634</v>
      </c>
      <c r="R420" s="1" t="s">
        <v>634</v>
      </c>
      <c r="S420" s="1" t="s">
        <v>634</v>
      </c>
      <c r="T420" s="1" t="s">
        <v>634</v>
      </c>
      <c r="U420" s="1" t="s">
        <v>634</v>
      </c>
      <c r="V420" s="1" t="s">
        <v>634</v>
      </c>
      <c r="W420" s="1" t="s">
        <v>634</v>
      </c>
      <c r="X420" s="1" t="s">
        <v>634</v>
      </c>
      <c r="Y420" s="1" t="s">
        <v>634</v>
      </c>
    </row>
    <row r="421" spans="1:25">
      <c r="A421" s="1" t="s">
        <v>555</v>
      </c>
      <c r="B421" s="1" t="s">
        <v>634</v>
      </c>
      <c r="C421" s="1" t="s">
        <v>634</v>
      </c>
      <c r="D421" s="1" t="s">
        <v>634</v>
      </c>
      <c r="E421" s="1" t="s">
        <v>634</v>
      </c>
      <c r="F421" s="1" t="s">
        <v>634</v>
      </c>
      <c r="G421" s="1" t="s">
        <v>634</v>
      </c>
      <c r="H421" s="1" t="s">
        <v>634</v>
      </c>
      <c r="I421" s="1" t="s">
        <v>634</v>
      </c>
      <c r="J421" s="1" t="s">
        <v>634</v>
      </c>
      <c r="K421" s="1" t="s">
        <v>634</v>
      </c>
      <c r="L421" s="1" t="s">
        <v>634</v>
      </c>
      <c r="M421" s="1" t="s">
        <v>634</v>
      </c>
      <c r="N421" s="1" t="s">
        <v>634</v>
      </c>
      <c r="O421" s="1" t="s">
        <v>634</v>
      </c>
      <c r="P421" s="1" t="s">
        <v>634</v>
      </c>
      <c r="Q421" s="1" t="s">
        <v>634</v>
      </c>
      <c r="R421" s="1" t="s">
        <v>634</v>
      </c>
      <c r="S421" s="1" t="s">
        <v>634</v>
      </c>
      <c r="T421" s="1" t="s">
        <v>634</v>
      </c>
      <c r="U421" s="1" t="s">
        <v>634</v>
      </c>
      <c r="V421" s="1" t="s">
        <v>634</v>
      </c>
      <c r="W421" s="1" t="s">
        <v>634</v>
      </c>
      <c r="X421" s="1" t="s">
        <v>634</v>
      </c>
      <c r="Y421" s="1" t="s">
        <v>634</v>
      </c>
    </row>
    <row r="422" spans="1:25">
      <c r="A422" s="1" t="s">
        <v>556</v>
      </c>
      <c r="B422" s="1" t="s">
        <v>779</v>
      </c>
      <c r="C422" s="1" t="s">
        <v>634</v>
      </c>
      <c r="D422" s="1" t="s">
        <v>634</v>
      </c>
      <c r="E422" s="1" t="s">
        <v>634</v>
      </c>
      <c r="F422" s="1" t="s">
        <v>634</v>
      </c>
      <c r="G422" s="1" t="s">
        <v>634</v>
      </c>
      <c r="H422" s="1" t="s">
        <v>634</v>
      </c>
      <c r="I422" s="1" t="s">
        <v>634</v>
      </c>
      <c r="J422" s="1" t="s">
        <v>634</v>
      </c>
      <c r="K422" s="1" t="s">
        <v>634</v>
      </c>
      <c r="L422" s="1" t="s">
        <v>634</v>
      </c>
      <c r="M422" s="1" t="s">
        <v>634</v>
      </c>
      <c r="N422" s="1" t="s">
        <v>634</v>
      </c>
      <c r="O422" s="1" t="s">
        <v>634</v>
      </c>
      <c r="P422" s="1" t="s">
        <v>634</v>
      </c>
      <c r="Q422" s="1" t="s">
        <v>634</v>
      </c>
      <c r="R422" s="1" t="s">
        <v>634</v>
      </c>
      <c r="S422" s="1" t="s">
        <v>634</v>
      </c>
      <c r="T422" s="1" t="s">
        <v>634</v>
      </c>
      <c r="U422" s="1" t="s">
        <v>634</v>
      </c>
      <c r="V422" s="1" t="s">
        <v>634</v>
      </c>
      <c r="W422" s="1" t="s">
        <v>634</v>
      </c>
      <c r="X422" s="1" t="s">
        <v>634</v>
      </c>
      <c r="Y422" s="1" t="s">
        <v>634</v>
      </c>
    </row>
    <row r="423" spans="1:25">
      <c r="A423" s="1" t="s">
        <v>557</v>
      </c>
      <c r="B423" s="1" t="s">
        <v>780</v>
      </c>
      <c r="C423" s="1" t="s">
        <v>634</v>
      </c>
      <c r="D423" s="1" t="s">
        <v>634</v>
      </c>
      <c r="E423" s="1" t="s">
        <v>634</v>
      </c>
      <c r="F423" s="1" t="s">
        <v>634</v>
      </c>
      <c r="G423" s="1" t="s">
        <v>634</v>
      </c>
      <c r="H423" s="1" t="s">
        <v>634</v>
      </c>
      <c r="I423" s="1" t="s">
        <v>634</v>
      </c>
      <c r="J423" s="1" t="s">
        <v>634</v>
      </c>
      <c r="K423" s="1" t="s">
        <v>634</v>
      </c>
      <c r="L423" s="1" t="s">
        <v>634</v>
      </c>
      <c r="M423" s="1" t="s">
        <v>634</v>
      </c>
      <c r="N423" s="1" t="s">
        <v>634</v>
      </c>
      <c r="O423" s="1" t="s">
        <v>634</v>
      </c>
      <c r="P423" s="1" t="s">
        <v>634</v>
      </c>
      <c r="Q423" s="1" t="s">
        <v>634</v>
      </c>
      <c r="R423" s="1" t="s">
        <v>634</v>
      </c>
      <c r="S423" s="1" t="s">
        <v>634</v>
      </c>
      <c r="T423" s="1" t="s">
        <v>634</v>
      </c>
      <c r="U423" s="1" t="s">
        <v>634</v>
      </c>
      <c r="V423" s="1" t="s">
        <v>634</v>
      </c>
      <c r="W423" s="1" t="s">
        <v>634</v>
      </c>
      <c r="X423" s="1" t="s">
        <v>634</v>
      </c>
      <c r="Y423" s="1" t="s">
        <v>634</v>
      </c>
    </row>
    <row r="424" spans="1:25">
      <c r="A424" s="1" t="s">
        <v>558</v>
      </c>
      <c r="B424" s="1" t="s">
        <v>634</v>
      </c>
      <c r="C424" s="1" t="s">
        <v>634</v>
      </c>
      <c r="D424" s="1" t="s">
        <v>634</v>
      </c>
      <c r="E424" s="1" t="s">
        <v>634</v>
      </c>
      <c r="F424" s="1" t="s">
        <v>634</v>
      </c>
      <c r="G424" s="1" t="s">
        <v>634</v>
      </c>
      <c r="H424" s="1" t="s">
        <v>634</v>
      </c>
      <c r="I424" s="1" t="s">
        <v>634</v>
      </c>
      <c r="J424" s="1" t="s">
        <v>634</v>
      </c>
      <c r="K424" s="1" t="s">
        <v>634</v>
      </c>
      <c r="L424" s="1" t="s">
        <v>634</v>
      </c>
      <c r="M424" s="1" t="s">
        <v>634</v>
      </c>
      <c r="N424" s="1" t="s">
        <v>634</v>
      </c>
      <c r="O424" s="1" t="s">
        <v>634</v>
      </c>
      <c r="P424" s="1" t="s">
        <v>634</v>
      </c>
      <c r="Q424" s="1" t="s">
        <v>634</v>
      </c>
      <c r="R424" s="1" t="s">
        <v>634</v>
      </c>
      <c r="S424" s="1" t="s">
        <v>634</v>
      </c>
      <c r="T424" s="1" t="s">
        <v>634</v>
      </c>
      <c r="U424" s="1" t="s">
        <v>634</v>
      </c>
      <c r="V424" s="1" t="s">
        <v>634</v>
      </c>
      <c r="W424" s="1" t="s">
        <v>634</v>
      </c>
      <c r="X424" s="1" t="s">
        <v>634</v>
      </c>
      <c r="Y424" s="1" t="s">
        <v>634</v>
      </c>
    </row>
    <row r="425" spans="1:25">
      <c r="A425" s="1" t="s">
        <v>559</v>
      </c>
      <c r="B425" s="1" t="s">
        <v>1537</v>
      </c>
      <c r="C425" s="1" t="s">
        <v>634</v>
      </c>
      <c r="D425" s="1" t="s">
        <v>634</v>
      </c>
      <c r="E425" s="1" t="s">
        <v>634</v>
      </c>
      <c r="F425" s="1" t="s">
        <v>634</v>
      </c>
      <c r="G425" s="1" t="s">
        <v>634</v>
      </c>
      <c r="H425" s="1" t="s">
        <v>634</v>
      </c>
      <c r="I425" s="1" t="s">
        <v>634</v>
      </c>
      <c r="J425" s="1" t="s">
        <v>634</v>
      </c>
      <c r="K425" s="1" t="s">
        <v>634</v>
      </c>
      <c r="L425" s="1" t="s">
        <v>634</v>
      </c>
      <c r="M425" s="1" t="s">
        <v>634</v>
      </c>
      <c r="N425" s="1" t="s">
        <v>634</v>
      </c>
      <c r="O425" s="1" t="s">
        <v>634</v>
      </c>
      <c r="P425" s="1" t="s">
        <v>634</v>
      </c>
      <c r="Q425" s="1" t="s">
        <v>634</v>
      </c>
      <c r="R425" s="1" t="s">
        <v>634</v>
      </c>
      <c r="S425" s="1" t="s">
        <v>634</v>
      </c>
      <c r="T425" s="1" t="s">
        <v>634</v>
      </c>
      <c r="U425" s="1" t="s">
        <v>634</v>
      </c>
      <c r="V425" s="1" t="s">
        <v>634</v>
      </c>
      <c r="W425" s="1" t="s">
        <v>634</v>
      </c>
      <c r="X425" s="1" t="s">
        <v>634</v>
      </c>
      <c r="Y425" s="1" t="s">
        <v>634</v>
      </c>
    </row>
    <row r="426" spans="1:25">
      <c r="A426" s="1" t="s">
        <v>560</v>
      </c>
      <c r="B426" s="1" t="s">
        <v>634</v>
      </c>
      <c r="C426" s="1" t="s">
        <v>634</v>
      </c>
      <c r="D426" s="1" t="s">
        <v>634</v>
      </c>
      <c r="E426" s="1" t="s">
        <v>634</v>
      </c>
      <c r="F426" s="1" t="s">
        <v>634</v>
      </c>
      <c r="G426" s="1" t="s">
        <v>634</v>
      </c>
      <c r="H426" s="1" t="s">
        <v>634</v>
      </c>
      <c r="I426" s="1" t="s">
        <v>634</v>
      </c>
      <c r="J426" s="1" t="s">
        <v>634</v>
      </c>
      <c r="K426" s="1" t="s">
        <v>634</v>
      </c>
      <c r="L426" s="1" t="s">
        <v>634</v>
      </c>
      <c r="M426" s="1" t="s">
        <v>634</v>
      </c>
      <c r="N426" s="1" t="s">
        <v>634</v>
      </c>
      <c r="O426" s="1" t="s">
        <v>634</v>
      </c>
      <c r="P426" s="1" t="s">
        <v>634</v>
      </c>
      <c r="Q426" s="1" t="s">
        <v>634</v>
      </c>
      <c r="R426" s="1" t="s">
        <v>634</v>
      </c>
      <c r="S426" s="1" t="s">
        <v>634</v>
      </c>
      <c r="T426" s="1" t="s">
        <v>634</v>
      </c>
      <c r="U426" s="1" t="s">
        <v>634</v>
      </c>
      <c r="V426" s="1" t="s">
        <v>634</v>
      </c>
      <c r="W426" s="1" t="s">
        <v>634</v>
      </c>
      <c r="X426" s="1" t="s">
        <v>634</v>
      </c>
      <c r="Y426" s="1" t="s">
        <v>634</v>
      </c>
    </row>
    <row r="427" spans="1:25">
      <c r="A427" s="1" t="s">
        <v>561</v>
      </c>
      <c r="B427" s="1" t="s">
        <v>634</v>
      </c>
      <c r="C427" s="1" t="s">
        <v>634</v>
      </c>
      <c r="D427" s="1" t="s">
        <v>634</v>
      </c>
      <c r="E427" s="1" t="s">
        <v>634</v>
      </c>
      <c r="F427" s="1" t="s">
        <v>634</v>
      </c>
      <c r="G427" s="1" t="s">
        <v>634</v>
      </c>
      <c r="H427" s="1" t="s">
        <v>634</v>
      </c>
      <c r="I427" s="1" t="s">
        <v>634</v>
      </c>
      <c r="J427" s="1" t="s">
        <v>634</v>
      </c>
      <c r="K427" s="1" t="s">
        <v>634</v>
      </c>
      <c r="L427" s="1" t="s">
        <v>634</v>
      </c>
      <c r="M427" s="1" t="s">
        <v>634</v>
      </c>
      <c r="N427" s="1" t="s">
        <v>634</v>
      </c>
      <c r="O427" s="1" t="s">
        <v>634</v>
      </c>
      <c r="P427" s="1" t="s">
        <v>634</v>
      </c>
      <c r="Q427" s="1" t="s">
        <v>634</v>
      </c>
      <c r="R427" s="1" t="s">
        <v>634</v>
      </c>
      <c r="S427" s="1" t="s">
        <v>634</v>
      </c>
      <c r="T427" s="1" t="s">
        <v>634</v>
      </c>
      <c r="U427" s="1" t="s">
        <v>634</v>
      </c>
      <c r="V427" s="1" t="s">
        <v>634</v>
      </c>
      <c r="W427" s="1" t="s">
        <v>634</v>
      </c>
      <c r="X427" s="1" t="s">
        <v>634</v>
      </c>
      <c r="Y427" s="1" t="s">
        <v>634</v>
      </c>
    </row>
    <row r="428" spans="1:25">
      <c r="A428" s="1" t="s">
        <v>562</v>
      </c>
      <c r="B428" s="1" t="s">
        <v>781</v>
      </c>
      <c r="C428" s="1">
        <v>0.42199999999999999</v>
      </c>
      <c r="D428" s="1" t="s">
        <v>306</v>
      </c>
      <c r="E428" s="1" t="s">
        <v>306</v>
      </c>
      <c r="F428" s="1" t="s">
        <v>1778</v>
      </c>
      <c r="G428" s="1">
        <v>0</v>
      </c>
      <c r="H428" s="1">
        <v>0</v>
      </c>
      <c r="I428" s="1">
        <v>0</v>
      </c>
      <c r="J428" s="1">
        <v>0</v>
      </c>
      <c r="K428" s="1">
        <v>0</v>
      </c>
      <c r="L428" s="1">
        <v>0</v>
      </c>
      <c r="M428" s="1" t="s">
        <v>1778</v>
      </c>
      <c r="N428" s="1">
        <v>0</v>
      </c>
      <c r="O428" s="1">
        <v>0</v>
      </c>
      <c r="P428" s="1">
        <v>0</v>
      </c>
      <c r="Q428" s="1">
        <v>0</v>
      </c>
      <c r="R428" s="1">
        <v>0</v>
      </c>
      <c r="S428" s="1">
        <v>0</v>
      </c>
      <c r="T428" s="1">
        <v>0</v>
      </c>
      <c r="U428" s="1">
        <v>0</v>
      </c>
      <c r="V428" s="1">
        <v>0</v>
      </c>
      <c r="W428" s="1">
        <v>0</v>
      </c>
      <c r="X428" s="1">
        <v>0</v>
      </c>
      <c r="Y428" s="1">
        <v>0</v>
      </c>
    </row>
    <row r="429" spans="1:25">
      <c r="A429" s="1" t="s">
        <v>563</v>
      </c>
      <c r="B429" s="1" t="s">
        <v>1538</v>
      </c>
      <c r="C429" s="1" t="s">
        <v>634</v>
      </c>
      <c r="D429" s="1" t="s">
        <v>634</v>
      </c>
      <c r="E429" s="1" t="s">
        <v>634</v>
      </c>
      <c r="F429" s="1" t="s">
        <v>634</v>
      </c>
      <c r="G429" s="1" t="s">
        <v>634</v>
      </c>
      <c r="H429" s="1" t="s">
        <v>634</v>
      </c>
      <c r="I429" s="1" t="s">
        <v>634</v>
      </c>
      <c r="J429" s="1" t="s">
        <v>634</v>
      </c>
      <c r="K429" s="1" t="s">
        <v>634</v>
      </c>
      <c r="L429" s="1" t="s">
        <v>634</v>
      </c>
      <c r="M429" s="1" t="s">
        <v>634</v>
      </c>
      <c r="N429" s="1" t="s">
        <v>634</v>
      </c>
      <c r="O429" s="1" t="s">
        <v>634</v>
      </c>
      <c r="P429" s="1" t="s">
        <v>634</v>
      </c>
      <c r="Q429" s="1" t="s">
        <v>634</v>
      </c>
      <c r="R429" s="1" t="s">
        <v>634</v>
      </c>
      <c r="S429" s="1" t="s">
        <v>634</v>
      </c>
      <c r="T429" s="1" t="s">
        <v>634</v>
      </c>
      <c r="U429" s="1" t="s">
        <v>634</v>
      </c>
      <c r="V429" s="1" t="s">
        <v>634</v>
      </c>
      <c r="W429" s="1" t="s">
        <v>634</v>
      </c>
      <c r="X429" s="1" t="s">
        <v>634</v>
      </c>
      <c r="Y429" s="1" t="s">
        <v>634</v>
      </c>
    </row>
    <row r="430" spans="1:25">
      <c r="A430" s="1" t="s">
        <v>564</v>
      </c>
      <c r="B430" s="1" t="s">
        <v>1795</v>
      </c>
      <c r="C430" s="1" t="s">
        <v>634</v>
      </c>
      <c r="D430" s="1" t="s">
        <v>634</v>
      </c>
      <c r="E430" s="1" t="s">
        <v>634</v>
      </c>
      <c r="F430" s="1" t="s">
        <v>634</v>
      </c>
      <c r="G430" s="1" t="s">
        <v>634</v>
      </c>
      <c r="H430" s="1" t="s">
        <v>634</v>
      </c>
      <c r="I430" s="1" t="s">
        <v>634</v>
      </c>
      <c r="J430" s="1" t="s">
        <v>634</v>
      </c>
      <c r="K430" s="1" t="s">
        <v>634</v>
      </c>
      <c r="L430" s="1" t="s">
        <v>634</v>
      </c>
      <c r="M430" s="1" t="s">
        <v>634</v>
      </c>
      <c r="N430" s="1" t="s">
        <v>634</v>
      </c>
      <c r="O430" s="1" t="s">
        <v>634</v>
      </c>
      <c r="P430" s="1" t="s">
        <v>634</v>
      </c>
      <c r="Q430" s="1" t="s">
        <v>634</v>
      </c>
      <c r="R430" s="1" t="s">
        <v>634</v>
      </c>
      <c r="S430" s="1" t="s">
        <v>634</v>
      </c>
      <c r="T430" s="1" t="s">
        <v>634</v>
      </c>
      <c r="U430" s="1" t="s">
        <v>634</v>
      </c>
      <c r="V430" s="1" t="s">
        <v>634</v>
      </c>
      <c r="W430" s="1" t="s">
        <v>634</v>
      </c>
      <c r="X430" s="1" t="s">
        <v>634</v>
      </c>
      <c r="Y430" s="1" t="s">
        <v>634</v>
      </c>
    </row>
    <row r="431" spans="1:25">
      <c r="A431" s="1" t="s">
        <v>565</v>
      </c>
      <c r="B431" s="1" t="s">
        <v>634</v>
      </c>
      <c r="C431" s="1" t="s">
        <v>634</v>
      </c>
      <c r="D431" s="1" t="s">
        <v>634</v>
      </c>
      <c r="E431" s="1" t="s">
        <v>634</v>
      </c>
      <c r="F431" s="1" t="s">
        <v>634</v>
      </c>
      <c r="G431" s="1" t="s">
        <v>634</v>
      </c>
      <c r="H431" s="1" t="s">
        <v>634</v>
      </c>
      <c r="I431" s="1" t="s">
        <v>634</v>
      </c>
      <c r="J431" s="1" t="s">
        <v>634</v>
      </c>
      <c r="K431" s="1" t="s">
        <v>634</v>
      </c>
      <c r="L431" s="1" t="s">
        <v>634</v>
      </c>
      <c r="M431" s="1" t="s">
        <v>634</v>
      </c>
      <c r="N431" s="1" t="s">
        <v>634</v>
      </c>
      <c r="O431" s="1" t="s">
        <v>634</v>
      </c>
      <c r="P431" s="1" t="s">
        <v>634</v>
      </c>
      <c r="Q431" s="1" t="s">
        <v>634</v>
      </c>
      <c r="R431" s="1" t="s">
        <v>634</v>
      </c>
      <c r="S431" s="1" t="s">
        <v>634</v>
      </c>
      <c r="T431" s="1" t="s">
        <v>634</v>
      </c>
      <c r="U431" s="1" t="s">
        <v>634</v>
      </c>
      <c r="V431" s="1" t="s">
        <v>634</v>
      </c>
      <c r="W431" s="1" t="s">
        <v>634</v>
      </c>
      <c r="X431" s="1" t="s">
        <v>634</v>
      </c>
      <c r="Y431" s="1" t="s">
        <v>634</v>
      </c>
    </row>
    <row r="432" spans="1:25">
      <c r="A432" s="1" t="s">
        <v>566</v>
      </c>
      <c r="B432" s="1" t="s">
        <v>782</v>
      </c>
      <c r="C432" s="1" t="s">
        <v>634</v>
      </c>
      <c r="D432" s="1" t="s">
        <v>634</v>
      </c>
      <c r="E432" s="1" t="s">
        <v>634</v>
      </c>
      <c r="F432" s="1" t="s">
        <v>634</v>
      </c>
      <c r="G432" s="1" t="s">
        <v>634</v>
      </c>
      <c r="H432" s="1" t="s">
        <v>634</v>
      </c>
      <c r="I432" s="1" t="s">
        <v>634</v>
      </c>
      <c r="J432" s="1" t="s">
        <v>634</v>
      </c>
      <c r="K432" s="1" t="s">
        <v>634</v>
      </c>
      <c r="L432" s="1" t="s">
        <v>634</v>
      </c>
      <c r="M432" s="1" t="s">
        <v>634</v>
      </c>
      <c r="N432" s="1" t="s">
        <v>634</v>
      </c>
      <c r="O432" s="1" t="s">
        <v>634</v>
      </c>
      <c r="P432" s="1" t="s">
        <v>634</v>
      </c>
      <c r="Q432" s="1" t="s">
        <v>634</v>
      </c>
      <c r="R432" s="1" t="s">
        <v>634</v>
      </c>
      <c r="S432" s="1" t="s">
        <v>634</v>
      </c>
      <c r="T432" s="1" t="s">
        <v>634</v>
      </c>
      <c r="U432" s="1" t="s">
        <v>634</v>
      </c>
      <c r="V432" s="1" t="s">
        <v>634</v>
      </c>
      <c r="W432" s="1" t="s">
        <v>634</v>
      </c>
      <c r="X432" s="1" t="s">
        <v>634</v>
      </c>
      <c r="Y432" s="1" t="s">
        <v>634</v>
      </c>
    </row>
    <row r="433" spans="1:25">
      <c r="A433" s="1" t="s">
        <v>567</v>
      </c>
      <c r="B433" s="1" t="s">
        <v>783</v>
      </c>
      <c r="C433" s="1" t="s">
        <v>634</v>
      </c>
      <c r="D433" s="1" t="s">
        <v>634</v>
      </c>
      <c r="E433" s="1" t="s">
        <v>634</v>
      </c>
      <c r="F433" s="1" t="s">
        <v>634</v>
      </c>
      <c r="G433" s="1" t="s">
        <v>634</v>
      </c>
      <c r="H433" s="1" t="s">
        <v>634</v>
      </c>
      <c r="I433" s="1" t="s">
        <v>634</v>
      </c>
      <c r="J433" s="1" t="s">
        <v>634</v>
      </c>
      <c r="K433" s="1" t="s">
        <v>634</v>
      </c>
      <c r="L433" s="1" t="s">
        <v>634</v>
      </c>
      <c r="M433" s="1" t="s">
        <v>634</v>
      </c>
      <c r="N433" s="1" t="s">
        <v>634</v>
      </c>
      <c r="O433" s="1" t="s">
        <v>634</v>
      </c>
      <c r="P433" s="1" t="s">
        <v>634</v>
      </c>
      <c r="Q433" s="1" t="s">
        <v>634</v>
      </c>
      <c r="R433" s="1" t="s">
        <v>634</v>
      </c>
      <c r="S433" s="1" t="s">
        <v>634</v>
      </c>
      <c r="T433" s="1" t="s">
        <v>634</v>
      </c>
      <c r="U433" s="1" t="s">
        <v>634</v>
      </c>
      <c r="V433" s="1" t="s">
        <v>634</v>
      </c>
      <c r="W433" s="1" t="s">
        <v>634</v>
      </c>
      <c r="X433" s="1" t="s">
        <v>634</v>
      </c>
      <c r="Y433" s="1" t="s">
        <v>634</v>
      </c>
    </row>
    <row r="434" spans="1:25">
      <c r="A434" s="1" t="s">
        <v>568</v>
      </c>
      <c r="B434" s="1" t="s">
        <v>784</v>
      </c>
      <c r="C434" s="1">
        <v>0.314</v>
      </c>
      <c r="D434" s="1">
        <v>0.314</v>
      </c>
      <c r="E434" s="1">
        <v>0.37</v>
      </c>
      <c r="F434" s="1" t="s">
        <v>1778</v>
      </c>
      <c r="G434" s="1">
        <v>0</v>
      </c>
      <c r="H434" s="1">
        <v>0</v>
      </c>
      <c r="I434" s="1">
        <v>0</v>
      </c>
      <c r="J434" s="1">
        <v>2000</v>
      </c>
      <c r="K434" s="1">
        <v>4000</v>
      </c>
      <c r="L434" s="1">
        <v>6000</v>
      </c>
      <c r="M434" s="1" t="s">
        <v>1778</v>
      </c>
      <c r="N434" s="1">
        <v>0</v>
      </c>
      <c r="O434" s="1">
        <v>0</v>
      </c>
      <c r="P434" s="1">
        <v>0</v>
      </c>
      <c r="Q434" s="1">
        <v>0.24189646831156264</v>
      </c>
      <c r="R434" s="1">
        <v>0.43980208905992302</v>
      </c>
      <c r="S434" s="1">
        <v>0.59976009596161539</v>
      </c>
      <c r="T434" s="1">
        <v>0</v>
      </c>
      <c r="U434" s="1">
        <v>0</v>
      </c>
      <c r="V434" s="1">
        <v>0</v>
      </c>
      <c r="W434" s="1">
        <v>0</v>
      </c>
      <c r="X434" s="1">
        <v>110</v>
      </c>
      <c r="Y434" s="1">
        <v>1.0995601759296281E-2</v>
      </c>
    </row>
    <row r="435" spans="1:25">
      <c r="A435" s="1" t="s">
        <v>569</v>
      </c>
      <c r="B435" s="1" t="s">
        <v>785</v>
      </c>
      <c r="C435" s="1" t="s">
        <v>634</v>
      </c>
      <c r="D435" s="1" t="s">
        <v>634</v>
      </c>
      <c r="E435" s="1" t="s">
        <v>634</v>
      </c>
      <c r="F435" s="1" t="s">
        <v>634</v>
      </c>
      <c r="G435" s="1" t="s">
        <v>634</v>
      </c>
      <c r="H435" s="1" t="s">
        <v>634</v>
      </c>
      <c r="I435" s="1" t="s">
        <v>634</v>
      </c>
      <c r="J435" s="1" t="s">
        <v>634</v>
      </c>
      <c r="K435" s="1" t="s">
        <v>634</v>
      </c>
      <c r="L435" s="1" t="s">
        <v>634</v>
      </c>
      <c r="M435" s="1" t="s">
        <v>634</v>
      </c>
      <c r="N435" s="1" t="s">
        <v>634</v>
      </c>
      <c r="O435" s="1" t="s">
        <v>634</v>
      </c>
      <c r="P435" s="1" t="s">
        <v>634</v>
      </c>
      <c r="Q435" s="1" t="s">
        <v>634</v>
      </c>
      <c r="R435" s="1" t="s">
        <v>634</v>
      </c>
      <c r="S435" s="1" t="s">
        <v>634</v>
      </c>
      <c r="T435" s="1" t="s">
        <v>634</v>
      </c>
      <c r="U435" s="1" t="s">
        <v>634</v>
      </c>
      <c r="V435" s="1" t="s">
        <v>634</v>
      </c>
      <c r="W435" s="1" t="s">
        <v>634</v>
      </c>
      <c r="X435" s="1" t="s">
        <v>634</v>
      </c>
      <c r="Y435" s="1" t="s">
        <v>634</v>
      </c>
    </row>
    <row r="436" spans="1:25">
      <c r="A436" s="1" t="s">
        <v>570</v>
      </c>
      <c r="B436" s="1" t="s">
        <v>634</v>
      </c>
      <c r="C436" s="1" t="s">
        <v>634</v>
      </c>
      <c r="D436" s="1" t="s">
        <v>634</v>
      </c>
      <c r="E436" s="1" t="s">
        <v>634</v>
      </c>
      <c r="F436" s="1" t="s">
        <v>634</v>
      </c>
      <c r="G436" s="1" t="s">
        <v>634</v>
      </c>
      <c r="H436" s="1" t="s">
        <v>634</v>
      </c>
      <c r="I436" s="1" t="s">
        <v>634</v>
      </c>
      <c r="J436" s="1" t="s">
        <v>634</v>
      </c>
      <c r="K436" s="1" t="s">
        <v>634</v>
      </c>
      <c r="L436" s="1" t="s">
        <v>634</v>
      </c>
      <c r="M436" s="1" t="s">
        <v>634</v>
      </c>
      <c r="N436" s="1" t="s">
        <v>634</v>
      </c>
      <c r="O436" s="1" t="s">
        <v>634</v>
      </c>
      <c r="P436" s="1" t="s">
        <v>634</v>
      </c>
      <c r="Q436" s="1" t="s">
        <v>634</v>
      </c>
      <c r="R436" s="1" t="s">
        <v>634</v>
      </c>
      <c r="S436" s="1" t="s">
        <v>634</v>
      </c>
      <c r="T436" s="1" t="s">
        <v>634</v>
      </c>
      <c r="U436" s="1" t="s">
        <v>634</v>
      </c>
      <c r="V436" s="1" t="s">
        <v>634</v>
      </c>
      <c r="W436" s="1" t="s">
        <v>634</v>
      </c>
      <c r="X436" s="1" t="s">
        <v>634</v>
      </c>
      <c r="Y436" s="1" t="s">
        <v>634</v>
      </c>
    </row>
    <row r="437" spans="1:25">
      <c r="A437" s="1" t="s">
        <v>571</v>
      </c>
      <c r="B437" s="1" t="s">
        <v>2045</v>
      </c>
      <c r="C437" s="1" t="s">
        <v>634</v>
      </c>
      <c r="D437" s="1" t="s">
        <v>634</v>
      </c>
      <c r="E437" s="1" t="s">
        <v>634</v>
      </c>
      <c r="F437" s="1" t="s">
        <v>634</v>
      </c>
      <c r="G437" s="1" t="s">
        <v>634</v>
      </c>
      <c r="H437" s="1" t="s">
        <v>634</v>
      </c>
      <c r="I437" s="1" t="s">
        <v>634</v>
      </c>
      <c r="J437" s="1" t="s">
        <v>634</v>
      </c>
      <c r="K437" s="1" t="s">
        <v>634</v>
      </c>
      <c r="L437" s="1" t="s">
        <v>634</v>
      </c>
      <c r="M437" s="1" t="s">
        <v>634</v>
      </c>
      <c r="N437" s="1" t="s">
        <v>634</v>
      </c>
      <c r="O437" s="1" t="s">
        <v>634</v>
      </c>
      <c r="P437" s="1" t="s">
        <v>634</v>
      </c>
      <c r="Q437" s="1" t="s">
        <v>634</v>
      </c>
      <c r="R437" s="1" t="s">
        <v>634</v>
      </c>
      <c r="S437" s="1" t="s">
        <v>634</v>
      </c>
      <c r="T437" s="1" t="s">
        <v>634</v>
      </c>
      <c r="U437" s="1" t="s">
        <v>634</v>
      </c>
      <c r="V437" s="1" t="s">
        <v>634</v>
      </c>
      <c r="W437" s="1" t="s">
        <v>634</v>
      </c>
      <c r="X437" s="1" t="s">
        <v>634</v>
      </c>
      <c r="Y437" s="1" t="s">
        <v>634</v>
      </c>
    </row>
    <row r="438" spans="1:25">
      <c r="A438" s="1" t="s">
        <v>572</v>
      </c>
      <c r="B438" s="1" t="s">
        <v>786</v>
      </c>
      <c r="C438" s="1" t="s">
        <v>634</v>
      </c>
      <c r="D438" s="1" t="s">
        <v>634</v>
      </c>
      <c r="E438" s="1" t="s">
        <v>634</v>
      </c>
      <c r="F438" s="1" t="s">
        <v>634</v>
      </c>
      <c r="G438" s="1" t="s">
        <v>634</v>
      </c>
      <c r="H438" s="1" t="s">
        <v>634</v>
      </c>
      <c r="I438" s="1" t="s">
        <v>634</v>
      </c>
      <c r="J438" s="1" t="s">
        <v>634</v>
      </c>
      <c r="K438" s="1" t="s">
        <v>634</v>
      </c>
      <c r="L438" s="1" t="s">
        <v>634</v>
      </c>
      <c r="M438" s="1" t="s">
        <v>634</v>
      </c>
      <c r="N438" s="1" t="s">
        <v>634</v>
      </c>
      <c r="O438" s="1" t="s">
        <v>634</v>
      </c>
      <c r="P438" s="1" t="s">
        <v>634</v>
      </c>
      <c r="Q438" s="1" t="s">
        <v>634</v>
      </c>
      <c r="R438" s="1" t="s">
        <v>634</v>
      </c>
      <c r="S438" s="1" t="s">
        <v>634</v>
      </c>
      <c r="T438" s="1" t="s">
        <v>634</v>
      </c>
      <c r="U438" s="1" t="s">
        <v>634</v>
      </c>
      <c r="V438" s="1" t="s">
        <v>634</v>
      </c>
      <c r="W438" s="1" t="s">
        <v>634</v>
      </c>
      <c r="X438" s="1" t="s">
        <v>634</v>
      </c>
      <c r="Y438" s="1" t="s">
        <v>634</v>
      </c>
    </row>
    <row r="439" spans="1:25">
      <c r="A439" s="1" t="s">
        <v>573</v>
      </c>
      <c r="B439" s="1" t="s">
        <v>787</v>
      </c>
      <c r="C439" s="1" t="s">
        <v>634</v>
      </c>
      <c r="D439" s="1" t="s">
        <v>634</v>
      </c>
      <c r="E439" s="1" t="s">
        <v>634</v>
      </c>
      <c r="F439" s="1" t="s">
        <v>634</v>
      </c>
      <c r="G439" s="1" t="s">
        <v>634</v>
      </c>
      <c r="H439" s="1" t="s">
        <v>634</v>
      </c>
      <c r="I439" s="1" t="s">
        <v>634</v>
      </c>
      <c r="J439" s="1" t="s">
        <v>634</v>
      </c>
      <c r="K439" s="1" t="s">
        <v>634</v>
      </c>
      <c r="L439" s="1" t="s">
        <v>634</v>
      </c>
      <c r="M439" s="1" t="s">
        <v>634</v>
      </c>
      <c r="N439" s="1" t="s">
        <v>634</v>
      </c>
      <c r="O439" s="1" t="s">
        <v>634</v>
      </c>
      <c r="P439" s="1" t="s">
        <v>634</v>
      </c>
      <c r="Q439" s="1" t="s">
        <v>634</v>
      </c>
      <c r="R439" s="1" t="s">
        <v>634</v>
      </c>
      <c r="S439" s="1" t="s">
        <v>634</v>
      </c>
      <c r="T439" s="1" t="s">
        <v>634</v>
      </c>
      <c r="U439" s="1" t="s">
        <v>634</v>
      </c>
      <c r="V439" s="1" t="s">
        <v>634</v>
      </c>
      <c r="W439" s="1" t="s">
        <v>634</v>
      </c>
      <c r="X439" s="1" t="s">
        <v>634</v>
      </c>
      <c r="Y439" s="1" t="s">
        <v>634</v>
      </c>
    </row>
    <row r="440" spans="1:25">
      <c r="A440" s="1" t="s">
        <v>574</v>
      </c>
      <c r="B440" s="1" t="s">
        <v>788</v>
      </c>
      <c r="C440" s="1" t="s">
        <v>634</v>
      </c>
      <c r="D440" s="1" t="s">
        <v>634</v>
      </c>
      <c r="E440" s="1" t="s">
        <v>634</v>
      </c>
      <c r="F440" s="1" t="s">
        <v>634</v>
      </c>
      <c r="G440" s="1" t="s">
        <v>634</v>
      </c>
      <c r="H440" s="1" t="s">
        <v>634</v>
      </c>
      <c r="I440" s="1" t="s">
        <v>634</v>
      </c>
      <c r="J440" s="1" t="s">
        <v>634</v>
      </c>
      <c r="K440" s="1" t="s">
        <v>634</v>
      </c>
      <c r="L440" s="1" t="s">
        <v>634</v>
      </c>
      <c r="M440" s="1" t="s">
        <v>634</v>
      </c>
      <c r="N440" s="1" t="s">
        <v>634</v>
      </c>
      <c r="O440" s="1" t="s">
        <v>634</v>
      </c>
      <c r="P440" s="1" t="s">
        <v>634</v>
      </c>
      <c r="Q440" s="1" t="s">
        <v>634</v>
      </c>
      <c r="R440" s="1" t="s">
        <v>634</v>
      </c>
      <c r="S440" s="1" t="s">
        <v>634</v>
      </c>
      <c r="T440" s="1" t="s">
        <v>634</v>
      </c>
      <c r="U440" s="1" t="s">
        <v>634</v>
      </c>
      <c r="V440" s="1" t="s">
        <v>634</v>
      </c>
      <c r="W440" s="1" t="s">
        <v>634</v>
      </c>
      <c r="X440" s="1" t="s">
        <v>634</v>
      </c>
      <c r="Y440" s="1" t="s">
        <v>634</v>
      </c>
    </row>
    <row r="441" spans="1:25">
      <c r="A441" s="1" t="s">
        <v>575</v>
      </c>
      <c r="B441" s="1" t="s">
        <v>789</v>
      </c>
      <c r="C441" s="1" t="s">
        <v>634</v>
      </c>
      <c r="D441" s="1" t="s">
        <v>634</v>
      </c>
      <c r="E441" s="1" t="s">
        <v>634</v>
      </c>
      <c r="F441" s="1" t="s">
        <v>634</v>
      </c>
      <c r="G441" s="1" t="s">
        <v>634</v>
      </c>
      <c r="H441" s="1" t="s">
        <v>634</v>
      </c>
      <c r="I441" s="1" t="s">
        <v>634</v>
      </c>
      <c r="J441" s="1" t="s">
        <v>634</v>
      </c>
      <c r="K441" s="1" t="s">
        <v>634</v>
      </c>
      <c r="L441" s="1" t="s">
        <v>634</v>
      </c>
      <c r="M441" s="1" t="s">
        <v>634</v>
      </c>
      <c r="N441" s="1" t="s">
        <v>634</v>
      </c>
      <c r="O441" s="1" t="s">
        <v>634</v>
      </c>
      <c r="P441" s="1" t="s">
        <v>634</v>
      </c>
      <c r="Q441" s="1" t="s">
        <v>634</v>
      </c>
      <c r="R441" s="1" t="s">
        <v>634</v>
      </c>
      <c r="S441" s="1" t="s">
        <v>634</v>
      </c>
      <c r="T441" s="1" t="s">
        <v>634</v>
      </c>
      <c r="U441" s="1" t="s">
        <v>634</v>
      </c>
      <c r="V441" s="1" t="s">
        <v>634</v>
      </c>
      <c r="W441" s="1" t="s">
        <v>634</v>
      </c>
      <c r="X441" s="1" t="s">
        <v>634</v>
      </c>
      <c r="Y441" s="1" t="s">
        <v>634</v>
      </c>
    </row>
    <row r="442" spans="1:25">
      <c r="A442" s="1" t="s">
        <v>576</v>
      </c>
      <c r="B442" s="1" t="s">
        <v>790</v>
      </c>
      <c r="C442" s="1" t="s">
        <v>634</v>
      </c>
      <c r="D442" s="1" t="s">
        <v>634</v>
      </c>
      <c r="E442" s="1" t="s">
        <v>634</v>
      </c>
      <c r="F442" s="1" t="s">
        <v>634</v>
      </c>
      <c r="G442" s="1" t="s">
        <v>634</v>
      </c>
      <c r="H442" s="1" t="s">
        <v>634</v>
      </c>
      <c r="I442" s="1" t="s">
        <v>634</v>
      </c>
      <c r="J442" s="1" t="s">
        <v>634</v>
      </c>
      <c r="K442" s="1" t="s">
        <v>634</v>
      </c>
      <c r="L442" s="1" t="s">
        <v>634</v>
      </c>
      <c r="M442" s="1" t="s">
        <v>634</v>
      </c>
      <c r="N442" s="1" t="s">
        <v>634</v>
      </c>
      <c r="O442" s="1" t="s">
        <v>634</v>
      </c>
      <c r="P442" s="1" t="s">
        <v>634</v>
      </c>
      <c r="Q442" s="1" t="s">
        <v>634</v>
      </c>
      <c r="R442" s="1" t="s">
        <v>634</v>
      </c>
      <c r="S442" s="1" t="s">
        <v>634</v>
      </c>
      <c r="T442" s="1" t="s">
        <v>634</v>
      </c>
      <c r="U442" s="1" t="s">
        <v>634</v>
      </c>
      <c r="V442" s="1" t="s">
        <v>634</v>
      </c>
      <c r="W442" s="1" t="s">
        <v>634</v>
      </c>
      <c r="X442" s="1" t="s">
        <v>634</v>
      </c>
      <c r="Y442" s="1" t="s">
        <v>634</v>
      </c>
    </row>
    <row r="443" spans="1:25">
      <c r="A443" s="1" t="s">
        <v>577</v>
      </c>
      <c r="B443" s="1" t="s">
        <v>845</v>
      </c>
      <c r="C443" s="1">
        <v>0.312</v>
      </c>
      <c r="D443" s="1">
        <v>0.312</v>
      </c>
      <c r="E443" s="1" t="s">
        <v>306</v>
      </c>
      <c r="F443" s="1" t="s">
        <v>1778</v>
      </c>
      <c r="G443" s="1">
        <v>37636</v>
      </c>
      <c r="H443" s="1">
        <v>48077</v>
      </c>
      <c r="I443" s="1">
        <v>58952</v>
      </c>
      <c r="J443" s="1">
        <v>70248</v>
      </c>
      <c r="K443" s="1">
        <v>81963</v>
      </c>
      <c r="L443" s="1">
        <v>104554</v>
      </c>
      <c r="M443" s="1" t="s">
        <v>1778</v>
      </c>
      <c r="N443" s="1">
        <v>0.20008718859318014</v>
      </c>
      <c r="O443" s="1">
        <v>0.24999870000883995</v>
      </c>
      <c r="P443" s="1">
        <v>0.29999643782218627</v>
      </c>
      <c r="Q443" s="1">
        <v>0.34999925264935805</v>
      </c>
      <c r="R443" s="1">
        <v>0.39999707187092809</v>
      </c>
      <c r="S443" s="1">
        <v>0.49999760890253409</v>
      </c>
      <c r="T443" s="1">
        <v>0</v>
      </c>
      <c r="U443" s="1">
        <v>0</v>
      </c>
      <c r="V443" s="1">
        <v>0</v>
      </c>
      <c r="W443" s="1">
        <v>0</v>
      </c>
      <c r="X443" s="1">
        <v>0</v>
      </c>
      <c r="Y443" s="1">
        <v>0</v>
      </c>
    </row>
    <row r="444" spans="1:25">
      <c r="A444" s="1" t="s">
        <v>578</v>
      </c>
      <c r="B444" s="1" t="s">
        <v>1796</v>
      </c>
      <c r="C444" s="1" t="s">
        <v>634</v>
      </c>
      <c r="D444" s="1" t="s">
        <v>634</v>
      </c>
      <c r="E444" s="1" t="s">
        <v>634</v>
      </c>
      <c r="F444" s="1" t="s">
        <v>634</v>
      </c>
      <c r="G444" s="1" t="s">
        <v>634</v>
      </c>
      <c r="H444" s="1" t="s">
        <v>634</v>
      </c>
      <c r="I444" s="1" t="s">
        <v>634</v>
      </c>
      <c r="J444" s="1" t="s">
        <v>634</v>
      </c>
      <c r="K444" s="1" t="s">
        <v>634</v>
      </c>
      <c r="L444" s="1" t="s">
        <v>634</v>
      </c>
      <c r="M444" s="1" t="s">
        <v>634</v>
      </c>
      <c r="N444" s="1" t="s">
        <v>634</v>
      </c>
      <c r="O444" s="1" t="s">
        <v>634</v>
      </c>
      <c r="P444" s="1" t="s">
        <v>634</v>
      </c>
      <c r="Q444" s="1" t="s">
        <v>634</v>
      </c>
      <c r="R444" s="1" t="s">
        <v>634</v>
      </c>
      <c r="S444" s="1" t="s">
        <v>634</v>
      </c>
      <c r="T444" s="1" t="s">
        <v>634</v>
      </c>
      <c r="U444" s="1" t="s">
        <v>634</v>
      </c>
      <c r="V444" s="1" t="s">
        <v>634</v>
      </c>
      <c r="W444" s="1" t="s">
        <v>634</v>
      </c>
      <c r="X444" s="1" t="s">
        <v>634</v>
      </c>
      <c r="Y444" s="1" t="s">
        <v>634</v>
      </c>
    </row>
    <row r="445" spans="1:25">
      <c r="A445" s="1" t="s">
        <v>579</v>
      </c>
      <c r="B445" s="1" t="s">
        <v>791</v>
      </c>
      <c r="C445" s="1">
        <v>0.43</v>
      </c>
      <c r="D445" s="1">
        <v>0.4</v>
      </c>
      <c r="E445" s="1">
        <v>0.35</v>
      </c>
      <c r="F445" s="1" t="s">
        <v>1778</v>
      </c>
      <c r="G445" s="1">
        <v>105</v>
      </c>
      <c r="H445" s="1">
        <v>160</v>
      </c>
      <c r="I445" s="1">
        <v>180</v>
      </c>
      <c r="J445" s="1">
        <v>200</v>
      </c>
      <c r="K445" s="1">
        <v>220</v>
      </c>
      <c r="L445" s="1">
        <v>240</v>
      </c>
      <c r="M445" s="1" t="s">
        <v>1778</v>
      </c>
      <c r="N445" s="1">
        <v>0.03</v>
      </c>
      <c r="O445" s="1">
        <v>0.04</v>
      </c>
      <c r="P445" s="1">
        <v>0.04</v>
      </c>
      <c r="Q445" s="1">
        <v>0.04</v>
      </c>
      <c r="R445" s="1">
        <v>0.04</v>
      </c>
      <c r="S445" s="1">
        <v>0.04</v>
      </c>
      <c r="T445" s="1">
        <v>0</v>
      </c>
      <c r="U445" s="1">
        <v>0</v>
      </c>
      <c r="V445" s="1">
        <v>0</v>
      </c>
      <c r="W445" s="1">
        <v>0</v>
      </c>
      <c r="X445" s="1">
        <v>0</v>
      </c>
      <c r="Y445" s="1">
        <v>0</v>
      </c>
    </row>
    <row r="446" spans="1:25">
      <c r="A446" s="1" t="s">
        <v>580</v>
      </c>
      <c r="B446" s="1" t="s">
        <v>792</v>
      </c>
      <c r="C446" s="1">
        <v>0.50600000000000001</v>
      </c>
      <c r="D446" s="1">
        <v>0.50600000000000001</v>
      </c>
      <c r="E446" s="1">
        <v>0.27700000000000002</v>
      </c>
      <c r="F446" s="1" t="s">
        <v>1778</v>
      </c>
      <c r="G446" s="1">
        <v>0</v>
      </c>
      <c r="H446" s="1">
        <v>0</v>
      </c>
      <c r="I446" s="1">
        <v>0</v>
      </c>
      <c r="J446" s="1">
        <v>0</v>
      </c>
      <c r="K446" s="1">
        <v>0</v>
      </c>
      <c r="L446" s="1">
        <v>0</v>
      </c>
      <c r="M446" s="1" t="s">
        <v>1778</v>
      </c>
      <c r="N446" s="1">
        <v>0</v>
      </c>
      <c r="O446" s="1">
        <v>0</v>
      </c>
      <c r="P446" s="1">
        <v>0</v>
      </c>
      <c r="Q446" s="1">
        <v>0</v>
      </c>
      <c r="R446" s="1">
        <v>0</v>
      </c>
      <c r="S446" s="1">
        <v>0</v>
      </c>
      <c r="T446" s="1">
        <v>0</v>
      </c>
      <c r="U446" s="1">
        <v>0</v>
      </c>
      <c r="V446" s="1">
        <v>0</v>
      </c>
      <c r="W446" s="1">
        <v>0</v>
      </c>
      <c r="X446" s="1">
        <v>0</v>
      </c>
      <c r="Y446" s="1">
        <v>0</v>
      </c>
    </row>
    <row r="447" spans="1:25">
      <c r="A447" s="1" t="s">
        <v>581</v>
      </c>
      <c r="B447" s="1" t="s">
        <v>1389</v>
      </c>
      <c r="C447" s="1" t="s">
        <v>634</v>
      </c>
      <c r="D447" s="1" t="s">
        <v>634</v>
      </c>
      <c r="E447" s="1" t="s">
        <v>634</v>
      </c>
      <c r="F447" s="1" t="s">
        <v>634</v>
      </c>
      <c r="G447" s="1" t="s">
        <v>634</v>
      </c>
      <c r="H447" s="1" t="s">
        <v>634</v>
      </c>
      <c r="I447" s="1" t="s">
        <v>634</v>
      </c>
      <c r="J447" s="1" t="s">
        <v>634</v>
      </c>
      <c r="K447" s="1" t="s">
        <v>634</v>
      </c>
      <c r="L447" s="1" t="s">
        <v>634</v>
      </c>
      <c r="M447" s="1" t="s">
        <v>634</v>
      </c>
      <c r="N447" s="1" t="s">
        <v>634</v>
      </c>
      <c r="O447" s="1" t="s">
        <v>634</v>
      </c>
      <c r="P447" s="1" t="s">
        <v>634</v>
      </c>
      <c r="Q447" s="1" t="s">
        <v>634</v>
      </c>
      <c r="R447" s="1" t="s">
        <v>634</v>
      </c>
      <c r="S447" s="1" t="s">
        <v>634</v>
      </c>
      <c r="T447" s="1" t="s">
        <v>634</v>
      </c>
      <c r="U447" s="1" t="s">
        <v>634</v>
      </c>
      <c r="V447" s="1" t="s">
        <v>634</v>
      </c>
      <c r="W447" s="1" t="s">
        <v>634</v>
      </c>
      <c r="X447" s="1" t="s">
        <v>634</v>
      </c>
      <c r="Y447" s="1" t="s">
        <v>634</v>
      </c>
    </row>
    <row r="448" spans="1:25">
      <c r="A448" s="1" t="s">
        <v>582</v>
      </c>
      <c r="B448" s="1" t="s">
        <v>1797</v>
      </c>
      <c r="C448" s="1" t="s">
        <v>634</v>
      </c>
      <c r="D448" s="1" t="s">
        <v>634</v>
      </c>
      <c r="E448" s="1" t="s">
        <v>634</v>
      </c>
      <c r="F448" s="1" t="s">
        <v>634</v>
      </c>
      <c r="G448" s="1" t="s">
        <v>634</v>
      </c>
      <c r="H448" s="1" t="s">
        <v>634</v>
      </c>
      <c r="I448" s="1" t="s">
        <v>634</v>
      </c>
      <c r="J448" s="1" t="s">
        <v>634</v>
      </c>
      <c r="K448" s="1" t="s">
        <v>634</v>
      </c>
      <c r="L448" s="1" t="s">
        <v>634</v>
      </c>
      <c r="M448" s="1" t="s">
        <v>634</v>
      </c>
      <c r="N448" s="1" t="s">
        <v>634</v>
      </c>
      <c r="O448" s="1" t="s">
        <v>634</v>
      </c>
      <c r="P448" s="1" t="s">
        <v>634</v>
      </c>
      <c r="Q448" s="1" t="s">
        <v>634</v>
      </c>
      <c r="R448" s="1" t="s">
        <v>634</v>
      </c>
      <c r="S448" s="1" t="s">
        <v>634</v>
      </c>
      <c r="T448" s="1" t="s">
        <v>634</v>
      </c>
      <c r="U448" s="1" t="s">
        <v>634</v>
      </c>
      <c r="V448" s="1" t="s">
        <v>634</v>
      </c>
      <c r="W448" s="1" t="s">
        <v>634</v>
      </c>
      <c r="X448" s="1" t="s">
        <v>634</v>
      </c>
      <c r="Y448" s="1" t="s">
        <v>634</v>
      </c>
    </row>
    <row r="449" spans="1:25">
      <c r="A449" s="1" t="s">
        <v>583</v>
      </c>
      <c r="B449" s="1" t="s">
        <v>793</v>
      </c>
      <c r="C449" s="1">
        <v>0.47</v>
      </c>
      <c r="D449" s="1">
        <v>0.47</v>
      </c>
      <c r="E449" s="1" t="s">
        <v>1074</v>
      </c>
      <c r="F449" s="1" t="s">
        <v>1778</v>
      </c>
      <c r="G449" s="1">
        <v>0</v>
      </c>
      <c r="H449" s="1">
        <v>200</v>
      </c>
      <c r="I449" s="1">
        <v>400</v>
      </c>
      <c r="J449" s="1">
        <v>600</v>
      </c>
      <c r="K449" s="1">
        <v>900</v>
      </c>
      <c r="L449" s="1">
        <v>1300</v>
      </c>
      <c r="M449" s="1" t="s">
        <v>1778</v>
      </c>
      <c r="N449" s="1">
        <v>0</v>
      </c>
      <c r="O449" s="1">
        <v>7.407407407407407E-2</v>
      </c>
      <c r="P449" s="1">
        <v>0.14814814814814814</v>
      </c>
      <c r="Q449" s="1">
        <v>0.22222222222222221</v>
      </c>
      <c r="R449" s="1">
        <v>0.33333333333333331</v>
      </c>
      <c r="S449" s="1">
        <v>0.48148148148148145</v>
      </c>
      <c r="T449" s="1">
        <v>0</v>
      </c>
      <c r="U449" s="1">
        <v>0</v>
      </c>
      <c r="V449" s="1">
        <v>0</v>
      </c>
      <c r="W449" s="1">
        <v>0</v>
      </c>
      <c r="X449" s="1">
        <v>0</v>
      </c>
      <c r="Y449" s="1">
        <v>0</v>
      </c>
    </row>
    <row r="450" spans="1:25">
      <c r="A450" s="1" t="s">
        <v>584</v>
      </c>
      <c r="B450" s="1" t="s">
        <v>2046</v>
      </c>
      <c r="C450" s="1">
        <v>0.623</v>
      </c>
      <c r="D450" s="1">
        <v>0.623</v>
      </c>
      <c r="E450" s="1">
        <v>0.623</v>
      </c>
      <c r="F450" s="1" t="s">
        <v>1778</v>
      </c>
      <c r="G450" s="1">
        <v>0</v>
      </c>
      <c r="H450" s="1">
        <v>0</v>
      </c>
      <c r="I450" s="1">
        <v>0</v>
      </c>
      <c r="J450" s="1">
        <v>0</v>
      </c>
      <c r="K450" s="1">
        <v>0</v>
      </c>
      <c r="L450" s="1">
        <v>0</v>
      </c>
      <c r="M450" s="1" t="s">
        <v>1778</v>
      </c>
      <c r="N450" s="1">
        <v>0</v>
      </c>
      <c r="O450" s="1">
        <v>0</v>
      </c>
      <c r="P450" s="1">
        <v>0</v>
      </c>
      <c r="Q450" s="1">
        <v>0</v>
      </c>
      <c r="R450" s="1">
        <v>0</v>
      </c>
      <c r="S450" s="1">
        <v>0</v>
      </c>
      <c r="T450" s="1">
        <v>0</v>
      </c>
      <c r="U450" s="1">
        <v>0</v>
      </c>
      <c r="V450" s="1">
        <v>0</v>
      </c>
      <c r="W450" s="1">
        <v>0</v>
      </c>
      <c r="X450" s="1">
        <v>0</v>
      </c>
      <c r="Y450" s="1">
        <v>0</v>
      </c>
    </row>
    <row r="451" spans="1:25">
      <c r="A451" s="1" t="s">
        <v>585</v>
      </c>
      <c r="B451" s="1" t="s">
        <v>634</v>
      </c>
      <c r="C451" s="1" t="s">
        <v>634</v>
      </c>
      <c r="D451" s="1" t="s">
        <v>634</v>
      </c>
      <c r="E451" s="1" t="s">
        <v>634</v>
      </c>
      <c r="F451" s="1" t="s">
        <v>634</v>
      </c>
      <c r="G451" s="1" t="s">
        <v>634</v>
      </c>
      <c r="H451" s="1" t="s">
        <v>634</v>
      </c>
      <c r="I451" s="1" t="s">
        <v>634</v>
      </c>
      <c r="J451" s="1" t="s">
        <v>634</v>
      </c>
      <c r="K451" s="1" t="s">
        <v>634</v>
      </c>
      <c r="L451" s="1" t="s">
        <v>634</v>
      </c>
      <c r="M451" s="1" t="s">
        <v>634</v>
      </c>
      <c r="N451" s="1" t="s">
        <v>634</v>
      </c>
      <c r="O451" s="1" t="s">
        <v>634</v>
      </c>
      <c r="P451" s="1" t="s">
        <v>634</v>
      </c>
      <c r="Q451" s="1" t="s">
        <v>634</v>
      </c>
      <c r="R451" s="1" t="s">
        <v>634</v>
      </c>
      <c r="S451" s="1" t="s">
        <v>634</v>
      </c>
      <c r="T451" s="1" t="s">
        <v>634</v>
      </c>
      <c r="U451" s="1" t="s">
        <v>634</v>
      </c>
      <c r="V451" s="1" t="s">
        <v>634</v>
      </c>
      <c r="W451" s="1" t="s">
        <v>634</v>
      </c>
      <c r="X451" s="1" t="s">
        <v>634</v>
      </c>
      <c r="Y451" s="1" t="s">
        <v>634</v>
      </c>
    </row>
    <row r="452" spans="1:25">
      <c r="A452" s="1" t="s">
        <v>586</v>
      </c>
      <c r="B452" s="1" t="s">
        <v>794</v>
      </c>
      <c r="C452" s="1" t="s">
        <v>634</v>
      </c>
      <c r="D452" s="1" t="s">
        <v>634</v>
      </c>
      <c r="E452" s="1" t="s">
        <v>634</v>
      </c>
      <c r="F452" s="1" t="s">
        <v>634</v>
      </c>
      <c r="G452" s="1" t="s">
        <v>634</v>
      </c>
      <c r="H452" s="1" t="s">
        <v>634</v>
      </c>
      <c r="I452" s="1" t="s">
        <v>634</v>
      </c>
      <c r="J452" s="1" t="s">
        <v>634</v>
      </c>
      <c r="K452" s="1" t="s">
        <v>634</v>
      </c>
      <c r="L452" s="1" t="s">
        <v>634</v>
      </c>
      <c r="M452" s="1" t="s">
        <v>634</v>
      </c>
      <c r="N452" s="1" t="s">
        <v>634</v>
      </c>
      <c r="O452" s="1" t="s">
        <v>634</v>
      </c>
      <c r="P452" s="1" t="s">
        <v>634</v>
      </c>
      <c r="Q452" s="1" t="s">
        <v>634</v>
      </c>
      <c r="R452" s="1" t="s">
        <v>634</v>
      </c>
      <c r="S452" s="1" t="s">
        <v>634</v>
      </c>
      <c r="T452" s="1" t="s">
        <v>634</v>
      </c>
      <c r="U452" s="1" t="s">
        <v>634</v>
      </c>
      <c r="V452" s="1" t="s">
        <v>634</v>
      </c>
      <c r="W452" s="1" t="s">
        <v>634</v>
      </c>
      <c r="X452" s="1" t="s">
        <v>634</v>
      </c>
      <c r="Y452" s="1" t="s">
        <v>634</v>
      </c>
    </row>
    <row r="453" spans="1:25">
      <c r="A453" s="1" t="s">
        <v>587</v>
      </c>
      <c r="B453" s="1" t="s">
        <v>2047</v>
      </c>
      <c r="C453" s="1" t="s">
        <v>634</v>
      </c>
      <c r="D453" s="1" t="s">
        <v>634</v>
      </c>
      <c r="E453" s="1" t="s">
        <v>634</v>
      </c>
      <c r="F453" s="1" t="s">
        <v>634</v>
      </c>
      <c r="G453" s="1" t="s">
        <v>634</v>
      </c>
      <c r="H453" s="1" t="s">
        <v>634</v>
      </c>
      <c r="I453" s="1" t="s">
        <v>634</v>
      </c>
      <c r="J453" s="1" t="s">
        <v>634</v>
      </c>
      <c r="K453" s="1" t="s">
        <v>634</v>
      </c>
      <c r="L453" s="1" t="s">
        <v>634</v>
      </c>
      <c r="M453" s="1" t="s">
        <v>634</v>
      </c>
      <c r="N453" s="1" t="s">
        <v>634</v>
      </c>
      <c r="O453" s="1" t="s">
        <v>634</v>
      </c>
      <c r="P453" s="1" t="s">
        <v>634</v>
      </c>
      <c r="Q453" s="1" t="s">
        <v>634</v>
      </c>
      <c r="R453" s="1" t="s">
        <v>634</v>
      </c>
      <c r="S453" s="1" t="s">
        <v>634</v>
      </c>
      <c r="T453" s="1" t="s">
        <v>634</v>
      </c>
      <c r="U453" s="1" t="s">
        <v>634</v>
      </c>
      <c r="V453" s="1" t="s">
        <v>634</v>
      </c>
      <c r="W453" s="1" t="s">
        <v>634</v>
      </c>
      <c r="X453" s="1" t="s">
        <v>634</v>
      </c>
      <c r="Y453" s="1" t="s">
        <v>634</v>
      </c>
    </row>
    <row r="454" spans="1:25">
      <c r="A454" s="1" t="s">
        <v>588</v>
      </c>
      <c r="B454" s="1" t="s">
        <v>795</v>
      </c>
      <c r="C454" s="1" t="s">
        <v>634</v>
      </c>
      <c r="D454" s="1" t="s">
        <v>634</v>
      </c>
      <c r="E454" s="1" t="s">
        <v>634</v>
      </c>
      <c r="F454" s="1" t="s">
        <v>634</v>
      </c>
      <c r="G454" s="1" t="s">
        <v>634</v>
      </c>
      <c r="H454" s="1" t="s">
        <v>634</v>
      </c>
      <c r="I454" s="1" t="s">
        <v>634</v>
      </c>
      <c r="J454" s="1" t="s">
        <v>634</v>
      </c>
      <c r="K454" s="1" t="s">
        <v>634</v>
      </c>
      <c r="L454" s="1" t="s">
        <v>634</v>
      </c>
      <c r="M454" s="1" t="s">
        <v>634</v>
      </c>
      <c r="N454" s="1" t="s">
        <v>634</v>
      </c>
      <c r="O454" s="1" t="s">
        <v>634</v>
      </c>
      <c r="P454" s="1" t="s">
        <v>634</v>
      </c>
      <c r="Q454" s="1" t="s">
        <v>634</v>
      </c>
      <c r="R454" s="1" t="s">
        <v>634</v>
      </c>
      <c r="S454" s="1" t="s">
        <v>634</v>
      </c>
      <c r="T454" s="1" t="s">
        <v>634</v>
      </c>
      <c r="U454" s="1" t="s">
        <v>634</v>
      </c>
      <c r="V454" s="1" t="s">
        <v>634</v>
      </c>
      <c r="W454" s="1" t="s">
        <v>634</v>
      </c>
      <c r="X454" s="1" t="s">
        <v>634</v>
      </c>
      <c r="Y454" s="1" t="s">
        <v>634</v>
      </c>
    </row>
    <row r="455" spans="1:25">
      <c r="A455" s="1" t="s">
        <v>589</v>
      </c>
      <c r="B455" s="1" t="s">
        <v>796</v>
      </c>
      <c r="C455" s="1" t="s">
        <v>634</v>
      </c>
      <c r="D455" s="1" t="s">
        <v>634</v>
      </c>
      <c r="E455" s="1" t="s">
        <v>634</v>
      </c>
      <c r="F455" s="1" t="s">
        <v>634</v>
      </c>
      <c r="G455" s="1" t="s">
        <v>634</v>
      </c>
      <c r="H455" s="1" t="s">
        <v>634</v>
      </c>
      <c r="I455" s="1" t="s">
        <v>634</v>
      </c>
      <c r="J455" s="1" t="s">
        <v>634</v>
      </c>
      <c r="K455" s="1" t="s">
        <v>634</v>
      </c>
      <c r="L455" s="1" t="s">
        <v>634</v>
      </c>
      <c r="M455" s="1" t="s">
        <v>634</v>
      </c>
      <c r="N455" s="1" t="s">
        <v>634</v>
      </c>
      <c r="O455" s="1" t="s">
        <v>634</v>
      </c>
      <c r="P455" s="1" t="s">
        <v>634</v>
      </c>
      <c r="Q455" s="1" t="s">
        <v>634</v>
      </c>
      <c r="R455" s="1" t="s">
        <v>634</v>
      </c>
      <c r="S455" s="1" t="s">
        <v>634</v>
      </c>
      <c r="T455" s="1" t="s">
        <v>634</v>
      </c>
      <c r="U455" s="1" t="s">
        <v>634</v>
      </c>
      <c r="V455" s="1" t="s">
        <v>634</v>
      </c>
      <c r="W455" s="1" t="s">
        <v>634</v>
      </c>
      <c r="X455" s="1" t="s">
        <v>634</v>
      </c>
      <c r="Y455" s="1" t="s">
        <v>634</v>
      </c>
    </row>
    <row r="456" spans="1:25">
      <c r="A456" s="1" t="s">
        <v>590</v>
      </c>
      <c r="B456" s="1" t="s">
        <v>797</v>
      </c>
      <c r="C456" s="1" t="s">
        <v>634</v>
      </c>
      <c r="D456" s="1" t="s">
        <v>634</v>
      </c>
      <c r="E456" s="1" t="s">
        <v>634</v>
      </c>
      <c r="F456" s="1" t="s">
        <v>634</v>
      </c>
      <c r="G456" s="1" t="s">
        <v>634</v>
      </c>
      <c r="H456" s="1" t="s">
        <v>634</v>
      </c>
      <c r="I456" s="1" t="s">
        <v>634</v>
      </c>
      <c r="J456" s="1" t="s">
        <v>634</v>
      </c>
      <c r="K456" s="1" t="s">
        <v>634</v>
      </c>
      <c r="L456" s="1" t="s">
        <v>634</v>
      </c>
      <c r="M456" s="1" t="s">
        <v>634</v>
      </c>
      <c r="N456" s="1" t="s">
        <v>634</v>
      </c>
      <c r="O456" s="1" t="s">
        <v>634</v>
      </c>
      <c r="P456" s="1" t="s">
        <v>634</v>
      </c>
      <c r="Q456" s="1" t="s">
        <v>634</v>
      </c>
      <c r="R456" s="1" t="s">
        <v>634</v>
      </c>
      <c r="S456" s="1" t="s">
        <v>634</v>
      </c>
      <c r="T456" s="1" t="s">
        <v>634</v>
      </c>
      <c r="U456" s="1" t="s">
        <v>634</v>
      </c>
      <c r="V456" s="1" t="s">
        <v>634</v>
      </c>
      <c r="W456" s="1" t="s">
        <v>634</v>
      </c>
      <c r="X456" s="1" t="s">
        <v>634</v>
      </c>
      <c r="Y456" s="1" t="s">
        <v>634</v>
      </c>
    </row>
    <row r="457" spans="1:25">
      <c r="A457" s="1" t="s">
        <v>591</v>
      </c>
      <c r="B457" s="1" t="s">
        <v>798</v>
      </c>
      <c r="C457" s="1">
        <v>0.59499999999999997</v>
      </c>
      <c r="D457" s="1">
        <v>0.42299999999999999</v>
      </c>
      <c r="E457" s="1">
        <v>0.42299999999999999</v>
      </c>
      <c r="F457" s="1" t="s">
        <v>1778</v>
      </c>
      <c r="G457" s="1">
        <v>8200</v>
      </c>
      <c r="H457" s="1">
        <v>8200</v>
      </c>
      <c r="I457" s="1">
        <v>8200</v>
      </c>
      <c r="J457" s="1">
        <v>8200</v>
      </c>
      <c r="K457" s="1">
        <v>8200</v>
      </c>
      <c r="L457" s="1">
        <v>8200</v>
      </c>
      <c r="M457" s="1" t="s">
        <v>1778</v>
      </c>
      <c r="N457" s="1">
        <v>0.95348837209302328</v>
      </c>
      <c r="O457" s="1">
        <v>0.95348837209302328</v>
      </c>
      <c r="P457" s="1">
        <v>0.95348837209302328</v>
      </c>
      <c r="Q457" s="1">
        <v>0.95348837209302328</v>
      </c>
      <c r="R457" s="1">
        <v>0.95348837209302328</v>
      </c>
      <c r="S457" s="1">
        <v>0.95348837209302328</v>
      </c>
      <c r="T457" s="1">
        <v>0</v>
      </c>
      <c r="U457" s="1">
        <v>0</v>
      </c>
      <c r="V457" s="1">
        <v>0</v>
      </c>
      <c r="W457" s="1">
        <v>0</v>
      </c>
      <c r="X457" s="1">
        <v>0</v>
      </c>
      <c r="Y457" s="1">
        <v>0</v>
      </c>
    </row>
    <row r="458" spans="1:25">
      <c r="A458" s="1" t="s">
        <v>592</v>
      </c>
      <c r="B458" s="1" t="s">
        <v>799</v>
      </c>
      <c r="C458" s="1" t="s">
        <v>634</v>
      </c>
      <c r="D458" s="1" t="s">
        <v>634</v>
      </c>
      <c r="E458" s="1" t="s">
        <v>634</v>
      </c>
      <c r="F458" s="1" t="s">
        <v>634</v>
      </c>
      <c r="G458" s="1" t="s">
        <v>634</v>
      </c>
      <c r="H458" s="1" t="s">
        <v>634</v>
      </c>
      <c r="I458" s="1" t="s">
        <v>634</v>
      </c>
      <c r="J458" s="1" t="s">
        <v>634</v>
      </c>
      <c r="K458" s="1" t="s">
        <v>634</v>
      </c>
      <c r="L458" s="1" t="s">
        <v>634</v>
      </c>
      <c r="M458" s="1" t="s">
        <v>634</v>
      </c>
      <c r="N458" s="1" t="s">
        <v>634</v>
      </c>
      <c r="O458" s="1" t="s">
        <v>634</v>
      </c>
      <c r="P458" s="1" t="s">
        <v>634</v>
      </c>
      <c r="Q458" s="1" t="s">
        <v>634</v>
      </c>
      <c r="R458" s="1" t="s">
        <v>634</v>
      </c>
      <c r="S458" s="1" t="s">
        <v>634</v>
      </c>
      <c r="T458" s="1" t="s">
        <v>634</v>
      </c>
      <c r="U458" s="1" t="s">
        <v>634</v>
      </c>
      <c r="V458" s="1" t="s">
        <v>634</v>
      </c>
      <c r="W458" s="1" t="s">
        <v>634</v>
      </c>
      <c r="X458" s="1" t="s">
        <v>634</v>
      </c>
      <c r="Y458" s="1" t="s">
        <v>634</v>
      </c>
    </row>
    <row r="459" spans="1:25">
      <c r="A459" s="1" t="s">
        <v>593</v>
      </c>
      <c r="B459" s="1" t="s">
        <v>800</v>
      </c>
      <c r="C459" s="1" t="s">
        <v>634</v>
      </c>
      <c r="D459" s="1" t="s">
        <v>634</v>
      </c>
      <c r="E459" s="1" t="s">
        <v>634</v>
      </c>
      <c r="F459" s="1" t="s">
        <v>634</v>
      </c>
      <c r="G459" s="1" t="s">
        <v>634</v>
      </c>
      <c r="H459" s="1" t="s">
        <v>634</v>
      </c>
      <c r="I459" s="1" t="s">
        <v>634</v>
      </c>
      <c r="J459" s="1" t="s">
        <v>634</v>
      </c>
      <c r="K459" s="1" t="s">
        <v>634</v>
      </c>
      <c r="L459" s="1" t="s">
        <v>634</v>
      </c>
      <c r="M459" s="1" t="s">
        <v>634</v>
      </c>
      <c r="N459" s="1" t="s">
        <v>634</v>
      </c>
      <c r="O459" s="1" t="s">
        <v>634</v>
      </c>
      <c r="P459" s="1" t="s">
        <v>634</v>
      </c>
      <c r="Q459" s="1" t="s">
        <v>634</v>
      </c>
      <c r="R459" s="1" t="s">
        <v>634</v>
      </c>
      <c r="S459" s="1" t="s">
        <v>634</v>
      </c>
      <c r="T459" s="1" t="s">
        <v>634</v>
      </c>
      <c r="U459" s="1" t="s">
        <v>634</v>
      </c>
      <c r="V459" s="1" t="s">
        <v>634</v>
      </c>
      <c r="W459" s="1" t="s">
        <v>634</v>
      </c>
      <c r="X459" s="1" t="s">
        <v>634</v>
      </c>
      <c r="Y459" s="1" t="s">
        <v>634</v>
      </c>
    </row>
    <row r="460" spans="1:25">
      <c r="A460" s="1" t="s">
        <v>594</v>
      </c>
      <c r="B460" s="1" t="s">
        <v>1390</v>
      </c>
      <c r="C460" s="1">
        <v>0.45900000000000002</v>
      </c>
      <c r="D460" s="1">
        <v>0.45</v>
      </c>
      <c r="E460" s="1">
        <v>0.45</v>
      </c>
      <c r="F460" s="1" t="s">
        <v>1778</v>
      </c>
      <c r="G460" s="1">
        <v>30</v>
      </c>
      <c r="H460" s="1">
        <v>30</v>
      </c>
      <c r="I460" s="1">
        <v>25</v>
      </c>
      <c r="J460" s="1">
        <v>20</v>
      </c>
      <c r="K460" s="1">
        <v>15</v>
      </c>
      <c r="L460" s="1">
        <v>10</v>
      </c>
      <c r="M460" s="1" t="s">
        <v>1778</v>
      </c>
      <c r="N460" s="1">
        <v>0.5</v>
      </c>
      <c r="O460" s="1">
        <v>0.5</v>
      </c>
      <c r="P460" s="1">
        <v>0.5</v>
      </c>
      <c r="Q460" s="1">
        <v>0.5</v>
      </c>
      <c r="R460" s="1">
        <v>0.5</v>
      </c>
      <c r="S460" s="1">
        <v>0.5</v>
      </c>
      <c r="T460" s="1">
        <v>0</v>
      </c>
      <c r="U460" s="1">
        <v>0</v>
      </c>
      <c r="V460" s="1">
        <v>0</v>
      </c>
      <c r="W460" s="1">
        <v>0</v>
      </c>
      <c r="X460" s="1">
        <v>0</v>
      </c>
      <c r="Y460" s="1">
        <v>0</v>
      </c>
    </row>
    <row r="461" spans="1:25">
      <c r="A461" s="1" t="s">
        <v>595</v>
      </c>
      <c r="B461" s="1" t="s">
        <v>1539</v>
      </c>
      <c r="C461" s="1" t="s">
        <v>634</v>
      </c>
      <c r="D461" s="1" t="s">
        <v>634</v>
      </c>
      <c r="E461" s="1" t="s">
        <v>634</v>
      </c>
      <c r="F461" s="1" t="s">
        <v>634</v>
      </c>
      <c r="G461" s="1" t="s">
        <v>634</v>
      </c>
      <c r="H461" s="1" t="s">
        <v>634</v>
      </c>
      <c r="I461" s="1" t="s">
        <v>634</v>
      </c>
      <c r="J461" s="1" t="s">
        <v>634</v>
      </c>
      <c r="K461" s="1" t="s">
        <v>634</v>
      </c>
      <c r="L461" s="1" t="s">
        <v>634</v>
      </c>
      <c r="M461" s="1" t="s">
        <v>634</v>
      </c>
      <c r="N461" s="1" t="s">
        <v>634</v>
      </c>
      <c r="O461" s="1" t="s">
        <v>634</v>
      </c>
      <c r="P461" s="1" t="s">
        <v>634</v>
      </c>
      <c r="Q461" s="1" t="s">
        <v>634</v>
      </c>
      <c r="R461" s="1" t="s">
        <v>634</v>
      </c>
      <c r="S461" s="1" t="s">
        <v>634</v>
      </c>
      <c r="T461" s="1" t="s">
        <v>634</v>
      </c>
      <c r="U461" s="1" t="s">
        <v>634</v>
      </c>
      <c r="V461" s="1" t="s">
        <v>634</v>
      </c>
      <c r="W461" s="1" t="s">
        <v>634</v>
      </c>
      <c r="X461" s="1" t="s">
        <v>634</v>
      </c>
      <c r="Y461" s="1" t="s">
        <v>634</v>
      </c>
    </row>
    <row r="462" spans="1:25">
      <c r="A462" s="1" t="s">
        <v>596</v>
      </c>
      <c r="B462" s="1" t="s">
        <v>801</v>
      </c>
      <c r="C462" s="1" t="s">
        <v>634</v>
      </c>
      <c r="D462" s="1" t="s">
        <v>634</v>
      </c>
      <c r="E462" s="1" t="s">
        <v>634</v>
      </c>
      <c r="F462" s="1" t="s">
        <v>634</v>
      </c>
      <c r="G462" s="1" t="s">
        <v>634</v>
      </c>
      <c r="H462" s="1" t="s">
        <v>634</v>
      </c>
      <c r="I462" s="1" t="s">
        <v>634</v>
      </c>
      <c r="J462" s="1" t="s">
        <v>634</v>
      </c>
      <c r="K462" s="1" t="s">
        <v>634</v>
      </c>
      <c r="L462" s="1" t="s">
        <v>634</v>
      </c>
      <c r="M462" s="1" t="s">
        <v>634</v>
      </c>
      <c r="N462" s="1" t="s">
        <v>634</v>
      </c>
      <c r="O462" s="1" t="s">
        <v>634</v>
      </c>
      <c r="P462" s="1" t="s">
        <v>634</v>
      </c>
      <c r="Q462" s="1" t="s">
        <v>634</v>
      </c>
      <c r="R462" s="1" t="s">
        <v>634</v>
      </c>
      <c r="S462" s="1" t="s">
        <v>634</v>
      </c>
      <c r="T462" s="1" t="s">
        <v>634</v>
      </c>
      <c r="U462" s="1" t="s">
        <v>634</v>
      </c>
      <c r="V462" s="1" t="s">
        <v>634</v>
      </c>
      <c r="W462" s="1" t="s">
        <v>634</v>
      </c>
      <c r="X462" s="1" t="s">
        <v>634</v>
      </c>
      <c r="Y462" s="1" t="s">
        <v>634</v>
      </c>
    </row>
    <row r="463" spans="1:25">
      <c r="A463" s="1" t="s">
        <v>597</v>
      </c>
      <c r="B463" s="1" t="s">
        <v>634</v>
      </c>
      <c r="C463" s="1" t="s">
        <v>634</v>
      </c>
      <c r="D463" s="1" t="s">
        <v>634</v>
      </c>
      <c r="E463" s="1" t="s">
        <v>634</v>
      </c>
      <c r="F463" s="1" t="s">
        <v>634</v>
      </c>
      <c r="G463" s="1" t="s">
        <v>634</v>
      </c>
      <c r="H463" s="1" t="s">
        <v>634</v>
      </c>
      <c r="I463" s="1" t="s">
        <v>634</v>
      </c>
      <c r="J463" s="1" t="s">
        <v>634</v>
      </c>
      <c r="K463" s="1" t="s">
        <v>634</v>
      </c>
      <c r="L463" s="1" t="s">
        <v>634</v>
      </c>
      <c r="M463" s="1" t="s">
        <v>634</v>
      </c>
      <c r="N463" s="1" t="s">
        <v>634</v>
      </c>
      <c r="O463" s="1" t="s">
        <v>634</v>
      </c>
      <c r="P463" s="1" t="s">
        <v>634</v>
      </c>
      <c r="Q463" s="1" t="s">
        <v>634</v>
      </c>
      <c r="R463" s="1" t="s">
        <v>634</v>
      </c>
      <c r="S463" s="1" t="s">
        <v>634</v>
      </c>
      <c r="T463" s="1" t="s">
        <v>634</v>
      </c>
      <c r="U463" s="1" t="s">
        <v>634</v>
      </c>
      <c r="V463" s="1" t="s">
        <v>634</v>
      </c>
      <c r="W463" s="1" t="s">
        <v>634</v>
      </c>
      <c r="X463" s="1" t="s">
        <v>634</v>
      </c>
      <c r="Y463" s="1" t="s">
        <v>634</v>
      </c>
    </row>
    <row r="464" spans="1:25">
      <c r="A464" s="1" t="s">
        <v>598</v>
      </c>
      <c r="B464" s="1" t="s">
        <v>802</v>
      </c>
      <c r="C464" s="1">
        <v>0.5</v>
      </c>
      <c r="D464" s="1" t="s">
        <v>2048</v>
      </c>
      <c r="E464" s="1" t="s">
        <v>306</v>
      </c>
      <c r="F464" s="1" t="s">
        <v>1778</v>
      </c>
      <c r="G464" s="1">
        <v>0</v>
      </c>
      <c r="H464" s="1">
        <v>0</v>
      </c>
      <c r="I464" s="1">
        <v>0</v>
      </c>
      <c r="J464" s="1">
        <v>0</v>
      </c>
      <c r="K464" s="1">
        <v>0</v>
      </c>
      <c r="L464" s="1">
        <v>0</v>
      </c>
      <c r="M464" s="1" t="s">
        <v>1778</v>
      </c>
      <c r="N464" s="1">
        <v>0</v>
      </c>
      <c r="O464" s="1">
        <v>0</v>
      </c>
      <c r="P464" s="1">
        <v>0</v>
      </c>
      <c r="Q464" s="1">
        <v>0</v>
      </c>
      <c r="R464" s="1">
        <v>0</v>
      </c>
      <c r="S464" s="1">
        <v>0</v>
      </c>
      <c r="T464" s="1">
        <v>0</v>
      </c>
      <c r="U464" s="1">
        <v>0</v>
      </c>
      <c r="V464" s="1">
        <v>0</v>
      </c>
      <c r="W464" s="1">
        <v>0</v>
      </c>
      <c r="X464" s="1">
        <v>0</v>
      </c>
      <c r="Y464" s="1">
        <v>0</v>
      </c>
    </row>
    <row r="465" spans="1:25">
      <c r="A465" s="1" t="s">
        <v>599</v>
      </c>
      <c r="B465" s="1" t="s">
        <v>634</v>
      </c>
      <c r="C465" s="1" t="s">
        <v>634</v>
      </c>
      <c r="D465" s="1" t="s">
        <v>634</v>
      </c>
      <c r="E465" s="1" t="s">
        <v>634</v>
      </c>
      <c r="F465" s="1" t="s">
        <v>634</v>
      </c>
      <c r="G465" s="1" t="s">
        <v>634</v>
      </c>
      <c r="H465" s="1" t="s">
        <v>634</v>
      </c>
      <c r="I465" s="1" t="s">
        <v>634</v>
      </c>
      <c r="J465" s="1" t="s">
        <v>634</v>
      </c>
      <c r="K465" s="1" t="s">
        <v>634</v>
      </c>
      <c r="L465" s="1" t="s">
        <v>634</v>
      </c>
      <c r="M465" s="1" t="s">
        <v>634</v>
      </c>
      <c r="N465" s="1" t="s">
        <v>634</v>
      </c>
      <c r="O465" s="1" t="s">
        <v>634</v>
      </c>
      <c r="P465" s="1" t="s">
        <v>634</v>
      </c>
      <c r="Q465" s="1" t="s">
        <v>634</v>
      </c>
      <c r="R465" s="1" t="s">
        <v>634</v>
      </c>
      <c r="S465" s="1" t="s">
        <v>634</v>
      </c>
      <c r="T465" s="1" t="s">
        <v>634</v>
      </c>
      <c r="U465" s="1" t="s">
        <v>634</v>
      </c>
      <c r="V465" s="1" t="s">
        <v>634</v>
      </c>
      <c r="W465" s="1" t="s">
        <v>634</v>
      </c>
      <c r="X465" s="1" t="s">
        <v>634</v>
      </c>
      <c r="Y465" s="1" t="s">
        <v>634</v>
      </c>
    </row>
    <row r="466" spans="1:25">
      <c r="A466" s="1" t="s">
        <v>600</v>
      </c>
      <c r="B466" s="1" t="s">
        <v>846</v>
      </c>
      <c r="C466" s="1">
        <v>0.46400000000000002</v>
      </c>
      <c r="D466" s="1">
        <v>0.45900000000000002</v>
      </c>
      <c r="E466" s="1">
        <v>0.42899999999999999</v>
      </c>
      <c r="F466" s="1" t="s">
        <v>1778</v>
      </c>
      <c r="G466" s="1">
        <v>0</v>
      </c>
      <c r="H466" s="1">
        <v>1750</v>
      </c>
      <c r="I466" s="1">
        <v>3500</v>
      </c>
      <c r="J466" s="1">
        <v>5000</v>
      </c>
      <c r="K466" s="1">
        <v>6500</v>
      </c>
      <c r="L466" s="1">
        <v>8500</v>
      </c>
      <c r="M466" s="1" t="s">
        <v>1778</v>
      </c>
      <c r="N466" s="1">
        <v>0</v>
      </c>
      <c r="O466" s="1">
        <v>5.3846153846153849E-2</v>
      </c>
      <c r="P466" s="1">
        <v>0.1076923076923077</v>
      </c>
      <c r="Q466" s="1">
        <v>0.15384615384615385</v>
      </c>
      <c r="R466" s="1">
        <v>0.2</v>
      </c>
      <c r="S466" s="1">
        <v>0.26153846153846155</v>
      </c>
      <c r="T466" s="1">
        <v>0</v>
      </c>
      <c r="U466" s="1">
        <v>0</v>
      </c>
      <c r="V466" s="1">
        <v>0</v>
      </c>
      <c r="W466" s="1">
        <v>0</v>
      </c>
      <c r="X466" s="1">
        <v>0</v>
      </c>
      <c r="Y466" s="1">
        <v>0</v>
      </c>
    </row>
    <row r="467" spans="1:25">
      <c r="A467" s="1" t="s">
        <v>601</v>
      </c>
      <c r="B467" s="1" t="s">
        <v>803</v>
      </c>
      <c r="C467" s="1" t="s">
        <v>634</v>
      </c>
      <c r="D467" s="1" t="s">
        <v>634</v>
      </c>
      <c r="E467" s="1" t="s">
        <v>634</v>
      </c>
      <c r="F467" s="1" t="s">
        <v>634</v>
      </c>
      <c r="G467" s="1" t="s">
        <v>634</v>
      </c>
      <c r="H467" s="1" t="s">
        <v>634</v>
      </c>
      <c r="I467" s="1" t="s">
        <v>634</v>
      </c>
      <c r="J467" s="1" t="s">
        <v>634</v>
      </c>
      <c r="K467" s="1" t="s">
        <v>634</v>
      </c>
      <c r="L467" s="1" t="s">
        <v>634</v>
      </c>
      <c r="M467" s="1" t="s">
        <v>634</v>
      </c>
      <c r="N467" s="1" t="s">
        <v>634</v>
      </c>
      <c r="O467" s="1" t="s">
        <v>634</v>
      </c>
      <c r="P467" s="1" t="s">
        <v>634</v>
      </c>
      <c r="Q467" s="1" t="s">
        <v>634</v>
      </c>
      <c r="R467" s="1" t="s">
        <v>634</v>
      </c>
      <c r="S467" s="1" t="s">
        <v>634</v>
      </c>
      <c r="T467" s="1" t="s">
        <v>634</v>
      </c>
      <c r="U467" s="1" t="s">
        <v>634</v>
      </c>
      <c r="V467" s="1" t="s">
        <v>634</v>
      </c>
      <c r="W467" s="1" t="s">
        <v>634</v>
      </c>
      <c r="X467" s="1" t="s">
        <v>634</v>
      </c>
      <c r="Y467" s="1" t="s">
        <v>634</v>
      </c>
    </row>
    <row r="468" spans="1:25">
      <c r="A468" s="1" t="s">
        <v>602</v>
      </c>
      <c r="B468" s="1" t="s">
        <v>2049</v>
      </c>
      <c r="C468" s="1" t="s">
        <v>306</v>
      </c>
      <c r="D468" s="1" t="s">
        <v>306</v>
      </c>
      <c r="E468" s="1" t="s">
        <v>306</v>
      </c>
      <c r="F468" s="1" t="s">
        <v>1778</v>
      </c>
      <c r="G468" s="1">
        <v>11920</v>
      </c>
      <c r="H468" s="1">
        <v>17880</v>
      </c>
      <c r="I468" s="1">
        <v>23840</v>
      </c>
      <c r="J468" s="1">
        <v>29800</v>
      </c>
      <c r="K468" s="1">
        <v>35760</v>
      </c>
      <c r="L468" s="1">
        <v>41720</v>
      </c>
      <c r="M468" s="1" t="s">
        <v>1778</v>
      </c>
      <c r="N468" s="1">
        <v>0.5</v>
      </c>
      <c r="O468" s="1">
        <v>0.5</v>
      </c>
      <c r="P468" s="1">
        <v>0.5</v>
      </c>
      <c r="Q468" s="1">
        <v>0.5</v>
      </c>
      <c r="R468" s="1">
        <v>0.5</v>
      </c>
      <c r="S468" s="1">
        <v>0.5</v>
      </c>
      <c r="T468" s="1">
        <v>0</v>
      </c>
      <c r="U468" s="1">
        <v>0</v>
      </c>
      <c r="V468" s="1">
        <v>0</v>
      </c>
      <c r="W468" s="1">
        <v>0</v>
      </c>
      <c r="X468" s="1">
        <v>0</v>
      </c>
      <c r="Y468" s="1">
        <v>0</v>
      </c>
    </row>
    <row r="469" spans="1:25">
      <c r="A469" s="1" t="s">
        <v>603</v>
      </c>
      <c r="B469" s="1" t="s">
        <v>634</v>
      </c>
      <c r="C469" s="1" t="s">
        <v>634</v>
      </c>
      <c r="D469" s="1" t="s">
        <v>634</v>
      </c>
      <c r="E469" s="1" t="s">
        <v>634</v>
      </c>
      <c r="F469" s="1" t="s">
        <v>634</v>
      </c>
      <c r="G469" s="1" t="s">
        <v>634</v>
      </c>
      <c r="H469" s="1" t="s">
        <v>634</v>
      </c>
      <c r="I469" s="1" t="s">
        <v>634</v>
      </c>
      <c r="J469" s="1" t="s">
        <v>634</v>
      </c>
      <c r="K469" s="1" t="s">
        <v>634</v>
      </c>
      <c r="L469" s="1" t="s">
        <v>634</v>
      </c>
      <c r="M469" s="1" t="s">
        <v>634</v>
      </c>
      <c r="N469" s="1" t="s">
        <v>634</v>
      </c>
      <c r="O469" s="1" t="s">
        <v>634</v>
      </c>
      <c r="P469" s="1" t="s">
        <v>634</v>
      </c>
      <c r="Q469" s="1" t="s">
        <v>634</v>
      </c>
      <c r="R469" s="1" t="s">
        <v>634</v>
      </c>
      <c r="S469" s="1" t="s">
        <v>634</v>
      </c>
      <c r="T469" s="1" t="s">
        <v>634</v>
      </c>
      <c r="U469" s="1" t="s">
        <v>634</v>
      </c>
      <c r="V469" s="1" t="s">
        <v>634</v>
      </c>
      <c r="W469" s="1" t="s">
        <v>634</v>
      </c>
      <c r="X469" s="1" t="s">
        <v>634</v>
      </c>
      <c r="Y469" s="1" t="s">
        <v>634</v>
      </c>
    </row>
    <row r="470" spans="1:25">
      <c r="A470" s="1" t="s">
        <v>604</v>
      </c>
      <c r="B470" s="1" t="s">
        <v>2050</v>
      </c>
      <c r="C470" s="1">
        <v>0.70899999999999996</v>
      </c>
      <c r="D470" s="1" t="s">
        <v>306</v>
      </c>
      <c r="E470" s="1" t="s">
        <v>306</v>
      </c>
      <c r="F470" s="1" t="s">
        <v>1778</v>
      </c>
      <c r="G470" s="1">
        <v>0</v>
      </c>
      <c r="H470" s="1">
        <v>0</v>
      </c>
      <c r="I470" s="1">
        <v>0</v>
      </c>
      <c r="J470" s="1">
        <v>0</v>
      </c>
      <c r="K470" s="1">
        <v>0</v>
      </c>
      <c r="L470" s="1">
        <v>0</v>
      </c>
      <c r="M470" s="1" t="s">
        <v>1778</v>
      </c>
      <c r="N470" s="1">
        <v>0</v>
      </c>
      <c r="O470" s="1">
        <v>0</v>
      </c>
      <c r="P470" s="1">
        <v>0</v>
      </c>
      <c r="Q470" s="1">
        <v>0</v>
      </c>
      <c r="R470" s="1">
        <v>0</v>
      </c>
      <c r="S470" s="1">
        <v>0</v>
      </c>
      <c r="T470" s="1">
        <v>0</v>
      </c>
      <c r="U470" s="1">
        <v>0</v>
      </c>
      <c r="V470" s="1">
        <v>0</v>
      </c>
      <c r="W470" s="1">
        <v>0</v>
      </c>
      <c r="X470" s="1">
        <v>0</v>
      </c>
      <c r="Y470" s="1">
        <v>0</v>
      </c>
    </row>
    <row r="471" spans="1:25">
      <c r="A471" s="1" t="s">
        <v>605</v>
      </c>
      <c r="B471" s="1" t="s">
        <v>804</v>
      </c>
      <c r="C471" s="1" t="s">
        <v>634</v>
      </c>
      <c r="D471" s="1" t="s">
        <v>634</v>
      </c>
      <c r="E471" s="1" t="s">
        <v>634</v>
      </c>
      <c r="F471" s="1" t="s">
        <v>634</v>
      </c>
      <c r="G471" s="1" t="s">
        <v>634</v>
      </c>
      <c r="H471" s="1" t="s">
        <v>634</v>
      </c>
      <c r="I471" s="1" t="s">
        <v>634</v>
      </c>
      <c r="J471" s="1" t="s">
        <v>634</v>
      </c>
      <c r="K471" s="1" t="s">
        <v>634</v>
      </c>
      <c r="L471" s="1" t="s">
        <v>634</v>
      </c>
      <c r="M471" s="1" t="s">
        <v>634</v>
      </c>
      <c r="N471" s="1" t="s">
        <v>634</v>
      </c>
      <c r="O471" s="1" t="s">
        <v>634</v>
      </c>
      <c r="P471" s="1" t="s">
        <v>634</v>
      </c>
      <c r="Q471" s="1" t="s">
        <v>634</v>
      </c>
      <c r="R471" s="1" t="s">
        <v>634</v>
      </c>
      <c r="S471" s="1" t="s">
        <v>634</v>
      </c>
      <c r="T471" s="1" t="s">
        <v>634</v>
      </c>
      <c r="U471" s="1" t="s">
        <v>634</v>
      </c>
      <c r="V471" s="1" t="s">
        <v>634</v>
      </c>
      <c r="W471" s="1" t="s">
        <v>634</v>
      </c>
      <c r="X471" s="1" t="s">
        <v>634</v>
      </c>
      <c r="Y471" s="1" t="s">
        <v>634</v>
      </c>
    </row>
    <row r="472" spans="1:25">
      <c r="A472" s="1" t="s">
        <v>606</v>
      </c>
      <c r="B472" s="1" t="s">
        <v>1798</v>
      </c>
      <c r="C472" s="1" t="s">
        <v>634</v>
      </c>
      <c r="D472" s="1" t="s">
        <v>634</v>
      </c>
      <c r="E472" s="1" t="s">
        <v>634</v>
      </c>
      <c r="F472" s="1" t="s">
        <v>634</v>
      </c>
      <c r="G472" s="1" t="s">
        <v>634</v>
      </c>
      <c r="H472" s="1" t="s">
        <v>634</v>
      </c>
      <c r="I472" s="1" t="s">
        <v>634</v>
      </c>
      <c r="J472" s="1" t="s">
        <v>634</v>
      </c>
      <c r="K472" s="1" t="s">
        <v>634</v>
      </c>
      <c r="L472" s="1" t="s">
        <v>634</v>
      </c>
      <c r="M472" s="1" t="s">
        <v>634</v>
      </c>
      <c r="N472" s="1" t="s">
        <v>634</v>
      </c>
      <c r="O472" s="1" t="s">
        <v>634</v>
      </c>
      <c r="P472" s="1" t="s">
        <v>634</v>
      </c>
      <c r="Q472" s="1" t="s">
        <v>634</v>
      </c>
      <c r="R472" s="1" t="s">
        <v>634</v>
      </c>
      <c r="S472" s="1" t="s">
        <v>634</v>
      </c>
      <c r="T472" s="1" t="s">
        <v>634</v>
      </c>
      <c r="U472" s="1" t="s">
        <v>634</v>
      </c>
      <c r="V472" s="1" t="s">
        <v>634</v>
      </c>
      <c r="W472" s="1" t="s">
        <v>634</v>
      </c>
      <c r="X472" s="1" t="s">
        <v>634</v>
      </c>
      <c r="Y472" s="1" t="s">
        <v>634</v>
      </c>
    </row>
    <row r="473" spans="1:25">
      <c r="A473" s="1" t="s">
        <v>607</v>
      </c>
      <c r="B473" s="1" t="s">
        <v>805</v>
      </c>
      <c r="C473" s="1" t="s">
        <v>634</v>
      </c>
      <c r="D473" s="1" t="s">
        <v>634</v>
      </c>
      <c r="E473" s="1" t="s">
        <v>634</v>
      </c>
      <c r="F473" s="1" t="s">
        <v>634</v>
      </c>
      <c r="G473" s="1" t="s">
        <v>634</v>
      </c>
      <c r="H473" s="1" t="s">
        <v>634</v>
      </c>
      <c r="I473" s="1" t="s">
        <v>634</v>
      </c>
      <c r="J473" s="1" t="s">
        <v>634</v>
      </c>
      <c r="K473" s="1" t="s">
        <v>634</v>
      </c>
      <c r="L473" s="1" t="s">
        <v>634</v>
      </c>
      <c r="M473" s="1" t="s">
        <v>634</v>
      </c>
      <c r="N473" s="1" t="s">
        <v>634</v>
      </c>
      <c r="O473" s="1" t="s">
        <v>634</v>
      </c>
      <c r="P473" s="1" t="s">
        <v>634</v>
      </c>
      <c r="Q473" s="1" t="s">
        <v>634</v>
      </c>
      <c r="R473" s="1" t="s">
        <v>634</v>
      </c>
      <c r="S473" s="1" t="s">
        <v>634</v>
      </c>
      <c r="T473" s="1" t="s">
        <v>634</v>
      </c>
      <c r="U473" s="1" t="s">
        <v>634</v>
      </c>
      <c r="V473" s="1" t="s">
        <v>634</v>
      </c>
      <c r="W473" s="1" t="s">
        <v>634</v>
      </c>
      <c r="X473" s="1" t="s">
        <v>634</v>
      </c>
      <c r="Y473" s="1" t="s">
        <v>634</v>
      </c>
    </row>
    <row r="474" spans="1:25">
      <c r="A474" s="1" t="s">
        <v>608</v>
      </c>
      <c r="B474" s="1" t="s">
        <v>806</v>
      </c>
      <c r="C474" s="1" t="s">
        <v>634</v>
      </c>
      <c r="D474" s="1" t="s">
        <v>634</v>
      </c>
      <c r="E474" s="1" t="s">
        <v>634</v>
      </c>
      <c r="F474" s="1" t="s">
        <v>634</v>
      </c>
      <c r="G474" s="1" t="s">
        <v>634</v>
      </c>
      <c r="H474" s="1" t="s">
        <v>634</v>
      </c>
      <c r="I474" s="1" t="s">
        <v>634</v>
      </c>
      <c r="J474" s="1" t="s">
        <v>634</v>
      </c>
      <c r="K474" s="1" t="s">
        <v>634</v>
      </c>
      <c r="L474" s="1" t="s">
        <v>634</v>
      </c>
      <c r="M474" s="1" t="s">
        <v>634</v>
      </c>
      <c r="N474" s="1" t="s">
        <v>634</v>
      </c>
      <c r="O474" s="1" t="s">
        <v>634</v>
      </c>
      <c r="P474" s="1" t="s">
        <v>634</v>
      </c>
      <c r="Q474" s="1" t="s">
        <v>634</v>
      </c>
      <c r="R474" s="1" t="s">
        <v>634</v>
      </c>
      <c r="S474" s="1" t="s">
        <v>634</v>
      </c>
      <c r="T474" s="1" t="s">
        <v>634</v>
      </c>
      <c r="U474" s="1" t="s">
        <v>634</v>
      </c>
      <c r="V474" s="1" t="s">
        <v>634</v>
      </c>
      <c r="W474" s="1" t="s">
        <v>634</v>
      </c>
      <c r="X474" s="1" t="s">
        <v>634</v>
      </c>
      <c r="Y474" s="1" t="s">
        <v>634</v>
      </c>
    </row>
    <row r="475" spans="1:25">
      <c r="A475" s="1" t="s">
        <v>609</v>
      </c>
      <c r="B475" s="1" t="s">
        <v>807</v>
      </c>
      <c r="C475" s="1" t="s">
        <v>634</v>
      </c>
      <c r="D475" s="1" t="s">
        <v>634</v>
      </c>
      <c r="E475" s="1" t="s">
        <v>634</v>
      </c>
      <c r="F475" s="1" t="s">
        <v>634</v>
      </c>
      <c r="G475" s="1" t="s">
        <v>634</v>
      </c>
      <c r="H475" s="1" t="s">
        <v>634</v>
      </c>
      <c r="I475" s="1" t="s">
        <v>634</v>
      </c>
      <c r="J475" s="1" t="s">
        <v>634</v>
      </c>
      <c r="K475" s="1" t="s">
        <v>634</v>
      </c>
      <c r="L475" s="1" t="s">
        <v>634</v>
      </c>
      <c r="M475" s="1" t="s">
        <v>634</v>
      </c>
      <c r="N475" s="1" t="s">
        <v>634</v>
      </c>
      <c r="O475" s="1" t="s">
        <v>634</v>
      </c>
      <c r="P475" s="1" t="s">
        <v>634</v>
      </c>
      <c r="Q475" s="1" t="s">
        <v>634</v>
      </c>
      <c r="R475" s="1" t="s">
        <v>634</v>
      </c>
      <c r="S475" s="1" t="s">
        <v>634</v>
      </c>
      <c r="T475" s="1" t="s">
        <v>634</v>
      </c>
      <c r="U475" s="1" t="s">
        <v>634</v>
      </c>
      <c r="V475" s="1" t="s">
        <v>634</v>
      </c>
      <c r="W475" s="1" t="s">
        <v>634</v>
      </c>
      <c r="X475" s="1" t="s">
        <v>634</v>
      </c>
      <c r="Y475" s="1" t="s">
        <v>634</v>
      </c>
    </row>
    <row r="476" spans="1:25">
      <c r="A476" s="1" t="s">
        <v>610</v>
      </c>
      <c r="B476" s="1" t="s">
        <v>808</v>
      </c>
      <c r="C476" s="1">
        <v>0.45</v>
      </c>
      <c r="D476" s="1">
        <v>0.4</v>
      </c>
      <c r="E476" s="1">
        <v>0.3</v>
      </c>
      <c r="F476" s="1" t="s">
        <v>1778</v>
      </c>
      <c r="G476" s="1">
        <v>731</v>
      </c>
      <c r="H476" s="1">
        <v>1142</v>
      </c>
      <c r="I476" s="1">
        <v>2284</v>
      </c>
      <c r="J476" s="1">
        <v>4568</v>
      </c>
      <c r="K476" s="1">
        <v>9136</v>
      </c>
      <c r="L476" s="1">
        <v>18272</v>
      </c>
      <c r="M476" s="1" t="s">
        <v>1778</v>
      </c>
      <c r="N476" s="1">
        <v>2.3187946074544014E-2</v>
      </c>
      <c r="O476" s="1">
        <v>3.5169843860675683E-2</v>
      </c>
      <c r="P476" s="1">
        <v>6.8291224398265807E-2</v>
      </c>
      <c r="Q476" s="1">
        <v>0.13260181717901826</v>
      </c>
      <c r="R476" s="1">
        <v>0.25748266726791047</v>
      </c>
      <c r="S476" s="1">
        <v>0.49995895695953158</v>
      </c>
      <c r="T476" s="1">
        <v>0</v>
      </c>
      <c r="U476" s="1">
        <v>0</v>
      </c>
      <c r="V476" s="1">
        <v>0</v>
      </c>
      <c r="W476" s="1">
        <v>0</v>
      </c>
      <c r="X476" s="1">
        <v>0</v>
      </c>
      <c r="Y476" s="1">
        <v>0</v>
      </c>
    </row>
    <row r="477" spans="1:25">
      <c r="A477" s="1" t="s">
        <v>611</v>
      </c>
      <c r="B477" s="1" t="s">
        <v>634</v>
      </c>
      <c r="C477" s="1" t="s">
        <v>634</v>
      </c>
      <c r="D477" s="1" t="s">
        <v>634</v>
      </c>
      <c r="E477" s="1" t="s">
        <v>634</v>
      </c>
      <c r="F477" s="1" t="s">
        <v>634</v>
      </c>
      <c r="G477" s="1" t="s">
        <v>634</v>
      </c>
      <c r="H477" s="1" t="s">
        <v>634</v>
      </c>
      <c r="I477" s="1" t="s">
        <v>634</v>
      </c>
      <c r="J477" s="1" t="s">
        <v>634</v>
      </c>
      <c r="K477" s="1" t="s">
        <v>634</v>
      </c>
      <c r="L477" s="1" t="s">
        <v>634</v>
      </c>
      <c r="M477" s="1" t="s">
        <v>634</v>
      </c>
      <c r="N477" s="1" t="s">
        <v>634</v>
      </c>
      <c r="O477" s="1" t="s">
        <v>634</v>
      </c>
      <c r="P477" s="1" t="s">
        <v>634</v>
      </c>
      <c r="Q477" s="1" t="s">
        <v>634</v>
      </c>
      <c r="R477" s="1" t="s">
        <v>634</v>
      </c>
      <c r="S477" s="1" t="s">
        <v>634</v>
      </c>
      <c r="T477" s="1" t="s">
        <v>634</v>
      </c>
      <c r="U477" s="1" t="s">
        <v>634</v>
      </c>
      <c r="V477" s="1" t="s">
        <v>634</v>
      </c>
      <c r="W477" s="1" t="s">
        <v>634</v>
      </c>
      <c r="X477" s="1" t="s">
        <v>634</v>
      </c>
      <c r="Y477" s="1" t="s">
        <v>634</v>
      </c>
    </row>
    <row r="478" spans="1:25">
      <c r="A478" s="1" t="s">
        <v>612</v>
      </c>
      <c r="B478" s="1" t="s">
        <v>634</v>
      </c>
      <c r="C478" s="1" t="s">
        <v>634</v>
      </c>
      <c r="D478" s="1" t="s">
        <v>634</v>
      </c>
      <c r="E478" s="1" t="s">
        <v>634</v>
      </c>
      <c r="F478" s="1" t="s">
        <v>634</v>
      </c>
      <c r="G478" s="1" t="s">
        <v>634</v>
      </c>
      <c r="H478" s="1" t="s">
        <v>634</v>
      </c>
      <c r="I478" s="1" t="s">
        <v>634</v>
      </c>
      <c r="J478" s="1" t="s">
        <v>634</v>
      </c>
      <c r="K478" s="1" t="s">
        <v>634</v>
      </c>
      <c r="L478" s="1" t="s">
        <v>634</v>
      </c>
      <c r="M478" s="1" t="s">
        <v>634</v>
      </c>
      <c r="N478" s="1" t="s">
        <v>634</v>
      </c>
      <c r="O478" s="1" t="s">
        <v>634</v>
      </c>
      <c r="P478" s="1" t="s">
        <v>634</v>
      </c>
      <c r="Q478" s="1" t="s">
        <v>634</v>
      </c>
      <c r="R478" s="1" t="s">
        <v>634</v>
      </c>
      <c r="S478" s="1" t="s">
        <v>634</v>
      </c>
      <c r="T478" s="1" t="s">
        <v>634</v>
      </c>
      <c r="U478" s="1" t="s">
        <v>634</v>
      </c>
      <c r="V478" s="1" t="s">
        <v>634</v>
      </c>
      <c r="W478" s="1" t="s">
        <v>634</v>
      </c>
      <c r="X478" s="1" t="s">
        <v>634</v>
      </c>
      <c r="Y478" s="1" t="s">
        <v>634</v>
      </c>
    </row>
    <row r="479" spans="1:25">
      <c r="A479" s="1" t="s">
        <v>613</v>
      </c>
      <c r="B479" s="1" t="s">
        <v>1799</v>
      </c>
      <c r="C479" s="1">
        <v>0.35899999999999999</v>
      </c>
      <c r="D479" s="1">
        <v>0.35899999999999999</v>
      </c>
      <c r="E479" s="1">
        <v>0.3</v>
      </c>
      <c r="F479" s="1" t="s">
        <v>1778</v>
      </c>
      <c r="G479" s="1">
        <v>70545.06</v>
      </c>
      <c r="H479" s="1">
        <v>45833.4</v>
      </c>
      <c r="I479" s="1">
        <v>28288.26</v>
      </c>
      <c r="J479" s="1">
        <v>11781.18</v>
      </c>
      <c r="K479" s="1">
        <v>5409.7199999999993</v>
      </c>
      <c r="L479" s="1">
        <v>3338.8199999999997</v>
      </c>
      <c r="M479" s="1" t="s">
        <v>1778</v>
      </c>
      <c r="N479" s="1">
        <v>0.18</v>
      </c>
      <c r="O479" s="1">
        <v>0.18</v>
      </c>
      <c r="P479" s="1">
        <v>0.18</v>
      </c>
      <c r="Q479" s="1">
        <v>0.18</v>
      </c>
      <c r="R479" s="1">
        <v>0.17999999999999997</v>
      </c>
      <c r="S479" s="1">
        <v>0.18</v>
      </c>
      <c r="T479" s="1">
        <v>0</v>
      </c>
      <c r="U479" s="1">
        <v>0</v>
      </c>
      <c r="V479" s="1">
        <v>0</v>
      </c>
      <c r="W479" s="1">
        <v>0</v>
      </c>
      <c r="X479" s="1">
        <v>0</v>
      </c>
      <c r="Y479" s="1">
        <v>0</v>
      </c>
    </row>
    <row r="480" spans="1:25">
      <c r="A480" s="1" t="s">
        <v>614</v>
      </c>
      <c r="B480" s="1" t="s">
        <v>809</v>
      </c>
      <c r="C480" s="1" t="s">
        <v>634</v>
      </c>
      <c r="D480" s="1" t="s">
        <v>634</v>
      </c>
      <c r="E480" s="1" t="s">
        <v>634</v>
      </c>
      <c r="F480" s="1" t="s">
        <v>634</v>
      </c>
      <c r="G480" s="1" t="s">
        <v>634</v>
      </c>
      <c r="H480" s="1" t="s">
        <v>634</v>
      </c>
      <c r="I480" s="1" t="s">
        <v>634</v>
      </c>
      <c r="J480" s="1" t="s">
        <v>634</v>
      </c>
      <c r="K480" s="1" t="s">
        <v>634</v>
      </c>
      <c r="L480" s="1" t="s">
        <v>634</v>
      </c>
      <c r="M480" s="1" t="s">
        <v>634</v>
      </c>
      <c r="N480" s="1" t="s">
        <v>634</v>
      </c>
      <c r="O480" s="1" t="s">
        <v>634</v>
      </c>
      <c r="P480" s="1" t="s">
        <v>634</v>
      </c>
      <c r="Q480" s="1" t="s">
        <v>634</v>
      </c>
      <c r="R480" s="1" t="s">
        <v>634</v>
      </c>
      <c r="S480" s="1" t="s">
        <v>634</v>
      </c>
      <c r="T480" s="1" t="s">
        <v>634</v>
      </c>
      <c r="U480" s="1" t="s">
        <v>634</v>
      </c>
      <c r="V480" s="1" t="s">
        <v>634</v>
      </c>
      <c r="W480" s="1" t="s">
        <v>634</v>
      </c>
      <c r="X480" s="1" t="s">
        <v>634</v>
      </c>
      <c r="Y480" s="1" t="s">
        <v>634</v>
      </c>
    </row>
    <row r="481" spans="1:25">
      <c r="A481" s="1" t="s">
        <v>615</v>
      </c>
      <c r="B481" s="1" t="s">
        <v>634</v>
      </c>
      <c r="C481" s="1" t="s">
        <v>634</v>
      </c>
      <c r="D481" s="1" t="s">
        <v>634</v>
      </c>
      <c r="E481" s="1" t="s">
        <v>634</v>
      </c>
      <c r="F481" s="1" t="s">
        <v>634</v>
      </c>
      <c r="G481" s="1" t="s">
        <v>634</v>
      </c>
      <c r="H481" s="1" t="s">
        <v>634</v>
      </c>
      <c r="I481" s="1" t="s">
        <v>634</v>
      </c>
      <c r="J481" s="1" t="s">
        <v>634</v>
      </c>
      <c r="K481" s="1" t="s">
        <v>634</v>
      </c>
      <c r="L481" s="1" t="s">
        <v>634</v>
      </c>
      <c r="M481" s="1" t="s">
        <v>634</v>
      </c>
      <c r="N481" s="1" t="s">
        <v>634</v>
      </c>
      <c r="O481" s="1" t="s">
        <v>634</v>
      </c>
      <c r="P481" s="1" t="s">
        <v>634</v>
      </c>
      <c r="Q481" s="1" t="s">
        <v>634</v>
      </c>
      <c r="R481" s="1" t="s">
        <v>634</v>
      </c>
      <c r="S481" s="1" t="s">
        <v>634</v>
      </c>
      <c r="T481" s="1" t="s">
        <v>634</v>
      </c>
      <c r="U481" s="1" t="s">
        <v>634</v>
      </c>
      <c r="V481" s="1" t="s">
        <v>634</v>
      </c>
      <c r="W481" s="1" t="s">
        <v>634</v>
      </c>
      <c r="X481" s="1" t="s">
        <v>634</v>
      </c>
      <c r="Y481" s="1" t="s">
        <v>634</v>
      </c>
    </row>
    <row r="482" spans="1:25">
      <c r="A482" s="1" t="s">
        <v>616</v>
      </c>
      <c r="B482" s="1" t="s">
        <v>634</v>
      </c>
      <c r="C482" s="1" t="s">
        <v>634</v>
      </c>
      <c r="D482" s="1" t="s">
        <v>634</v>
      </c>
      <c r="E482" s="1" t="s">
        <v>634</v>
      </c>
      <c r="F482" s="1" t="s">
        <v>634</v>
      </c>
      <c r="G482" s="1" t="s">
        <v>634</v>
      </c>
      <c r="H482" s="1" t="s">
        <v>634</v>
      </c>
      <c r="I482" s="1" t="s">
        <v>634</v>
      </c>
      <c r="J482" s="1" t="s">
        <v>634</v>
      </c>
      <c r="K482" s="1" t="s">
        <v>634</v>
      </c>
      <c r="L482" s="1" t="s">
        <v>634</v>
      </c>
      <c r="M482" s="1" t="s">
        <v>634</v>
      </c>
      <c r="N482" s="1" t="s">
        <v>634</v>
      </c>
      <c r="O482" s="1" t="s">
        <v>634</v>
      </c>
      <c r="P482" s="1" t="s">
        <v>634</v>
      </c>
      <c r="Q482" s="1" t="s">
        <v>634</v>
      </c>
      <c r="R482" s="1" t="s">
        <v>634</v>
      </c>
      <c r="S482" s="1" t="s">
        <v>634</v>
      </c>
      <c r="T482" s="1" t="s">
        <v>634</v>
      </c>
      <c r="U482" s="1" t="s">
        <v>634</v>
      </c>
      <c r="V482" s="1" t="s">
        <v>634</v>
      </c>
      <c r="W482" s="1" t="s">
        <v>634</v>
      </c>
      <c r="X482" s="1" t="s">
        <v>634</v>
      </c>
      <c r="Y482" s="1" t="s">
        <v>634</v>
      </c>
    </row>
    <row r="483" spans="1:25">
      <c r="A483" s="1" t="s">
        <v>617</v>
      </c>
      <c r="B483" s="1" t="s">
        <v>810</v>
      </c>
      <c r="C483" s="1" t="s">
        <v>634</v>
      </c>
      <c r="D483" s="1" t="s">
        <v>634</v>
      </c>
      <c r="E483" s="1" t="s">
        <v>634</v>
      </c>
      <c r="F483" s="1" t="s">
        <v>634</v>
      </c>
      <c r="G483" s="1" t="s">
        <v>634</v>
      </c>
      <c r="H483" s="1" t="s">
        <v>634</v>
      </c>
      <c r="I483" s="1" t="s">
        <v>634</v>
      </c>
      <c r="J483" s="1" t="s">
        <v>634</v>
      </c>
      <c r="K483" s="1" t="s">
        <v>634</v>
      </c>
      <c r="L483" s="1" t="s">
        <v>634</v>
      </c>
      <c r="M483" s="1" t="s">
        <v>634</v>
      </c>
      <c r="N483" s="1" t="s">
        <v>634</v>
      </c>
      <c r="O483" s="1" t="s">
        <v>634</v>
      </c>
      <c r="P483" s="1" t="s">
        <v>634</v>
      </c>
      <c r="Q483" s="1" t="s">
        <v>634</v>
      </c>
      <c r="R483" s="1" t="s">
        <v>634</v>
      </c>
      <c r="S483" s="1" t="s">
        <v>634</v>
      </c>
      <c r="T483" s="1" t="s">
        <v>634</v>
      </c>
      <c r="U483" s="1" t="s">
        <v>634</v>
      </c>
      <c r="V483" s="1" t="s">
        <v>634</v>
      </c>
      <c r="W483" s="1" t="s">
        <v>634</v>
      </c>
      <c r="X483" s="1" t="s">
        <v>634</v>
      </c>
      <c r="Y483" s="1" t="s">
        <v>634</v>
      </c>
    </row>
    <row r="484" spans="1:25">
      <c r="A484" s="1" t="s">
        <v>618</v>
      </c>
      <c r="B484" s="1" t="s">
        <v>2051</v>
      </c>
      <c r="C484" s="1">
        <v>0.2</v>
      </c>
      <c r="D484" s="1">
        <v>0.18</v>
      </c>
      <c r="E484" s="1">
        <v>0.1</v>
      </c>
      <c r="F484" s="1" t="s">
        <v>1778</v>
      </c>
      <c r="G484" s="1">
        <v>83300</v>
      </c>
      <c r="H484" s="1">
        <v>116000</v>
      </c>
      <c r="I484" s="1">
        <v>154080</v>
      </c>
      <c r="J484" s="1">
        <v>187530</v>
      </c>
      <c r="K484" s="1">
        <v>223600</v>
      </c>
      <c r="L484" s="1">
        <v>250000</v>
      </c>
      <c r="M484" s="1" t="s">
        <v>1778</v>
      </c>
      <c r="N484" s="1">
        <v>0.7</v>
      </c>
      <c r="O484" s="1">
        <v>0.8</v>
      </c>
      <c r="P484" s="1">
        <v>0.9</v>
      </c>
      <c r="Q484" s="1">
        <v>0.95</v>
      </c>
      <c r="R484" s="1">
        <v>1</v>
      </c>
      <c r="S484" s="1">
        <v>1</v>
      </c>
      <c r="T484" s="1">
        <v>0</v>
      </c>
      <c r="U484" s="1">
        <v>0</v>
      </c>
      <c r="V484" s="1">
        <v>0</v>
      </c>
      <c r="W484" s="1">
        <v>0</v>
      </c>
      <c r="X484" s="1">
        <v>0</v>
      </c>
      <c r="Y484" s="1">
        <v>0</v>
      </c>
    </row>
    <row r="485" spans="1:25">
      <c r="A485" s="1" t="s">
        <v>619</v>
      </c>
      <c r="B485" s="1" t="s">
        <v>847</v>
      </c>
      <c r="C485" s="1" t="s">
        <v>634</v>
      </c>
      <c r="D485" s="1" t="s">
        <v>634</v>
      </c>
      <c r="E485" s="1" t="s">
        <v>634</v>
      </c>
      <c r="F485" s="1" t="s">
        <v>634</v>
      </c>
      <c r="G485" s="1" t="s">
        <v>634</v>
      </c>
      <c r="H485" s="1" t="s">
        <v>634</v>
      </c>
      <c r="I485" s="1" t="s">
        <v>634</v>
      </c>
      <c r="J485" s="1" t="s">
        <v>634</v>
      </c>
      <c r="K485" s="1" t="s">
        <v>634</v>
      </c>
      <c r="L485" s="1" t="s">
        <v>634</v>
      </c>
      <c r="M485" s="1" t="s">
        <v>634</v>
      </c>
      <c r="N485" s="1" t="s">
        <v>634</v>
      </c>
      <c r="O485" s="1" t="s">
        <v>634</v>
      </c>
      <c r="P485" s="1" t="s">
        <v>634</v>
      </c>
      <c r="Q485" s="1" t="s">
        <v>634</v>
      </c>
      <c r="R485" s="1" t="s">
        <v>634</v>
      </c>
      <c r="S485" s="1" t="s">
        <v>634</v>
      </c>
      <c r="T485" s="1" t="s">
        <v>634</v>
      </c>
      <c r="U485" s="1" t="s">
        <v>634</v>
      </c>
      <c r="V485" s="1" t="s">
        <v>634</v>
      </c>
      <c r="W485" s="1" t="s">
        <v>634</v>
      </c>
      <c r="X485" s="1" t="s">
        <v>634</v>
      </c>
      <c r="Y485" s="1" t="s">
        <v>634</v>
      </c>
    </row>
    <row r="486" spans="1:25">
      <c r="A486" s="1" t="s">
        <v>620</v>
      </c>
      <c r="B486" s="1" t="s">
        <v>634</v>
      </c>
      <c r="C486" s="1" t="s">
        <v>634</v>
      </c>
      <c r="D486" s="1" t="s">
        <v>634</v>
      </c>
      <c r="E486" s="1" t="s">
        <v>634</v>
      </c>
      <c r="F486" s="1" t="s">
        <v>634</v>
      </c>
      <c r="G486" s="1" t="s">
        <v>634</v>
      </c>
      <c r="H486" s="1" t="s">
        <v>634</v>
      </c>
      <c r="I486" s="1" t="s">
        <v>634</v>
      </c>
      <c r="J486" s="1" t="s">
        <v>634</v>
      </c>
      <c r="K486" s="1" t="s">
        <v>634</v>
      </c>
      <c r="L486" s="1" t="s">
        <v>634</v>
      </c>
      <c r="M486" s="1" t="s">
        <v>634</v>
      </c>
      <c r="N486" s="1" t="s">
        <v>634</v>
      </c>
      <c r="O486" s="1" t="s">
        <v>634</v>
      </c>
      <c r="P486" s="1" t="s">
        <v>634</v>
      </c>
      <c r="Q486" s="1" t="s">
        <v>634</v>
      </c>
      <c r="R486" s="1" t="s">
        <v>634</v>
      </c>
      <c r="S486" s="1" t="s">
        <v>634</v>
      </c>
      <c r="T486" s="1" t="s">
        <v>634</v>
      </c>
      <c r="U486" s="1" t="s">
        <v>634</v>
      </c>
      <c r="V486" s="1" t="s">
        <v>634</v>
      </c>
      <c r="W486" s="1" t="s">
        <v>634</v>
      </c>
      <c r="X486" s="1" t="s">
        <v>634</v>
      </c>
      <c r="Y486" s="1" t="s">
        <v>634</v>
      </c>
    </row>
    <row r="487" spans="1:25">
      <c r="A487" s="1" t="s">
        <v>621</v>
      </c>
      <c r="B487" s="1" t="s">
        <v>811</v>
      </c>
      <c r="C487" s="1" t="s">
        <v>634</v>
      </c>
      <c r="D487" s="1" t="s">
        <v>634</v>
      </c>
      <c r="E487" s="1" t="s">
        <v>634</v>
      </c>
      <c r="F487" s="1" t="s">
        <v>634</v>
      </c>
      <c r="G487" s="1" t="s">
        <v>634</v>
      </c>
      <c r="H487" s="1" t="s">
        <v>634</v>
      </c>
      <c r="I487" s="1" t="s">
        <v>634</v>
      </c>
      <c r="J487" s="1" t="s">
        <v>634</v>
      </c>
      <c r="K487" s="1" t="s">
        <v>634</v>
      </c>
      <c r="L487" s="1" t="s">
        <v>634</v>
      </c>
      <c r="M487" s="1" t="s">
        <v>634</v>
      </c>
      <c r="N487" s="1" t="s">
        <v>634</v>
      </c>
      <c r="O487" s="1" t="s">
        <v>634</v>
      </c>
      <c r="P487" s="1" t="s">
        <v>634</v>
      </c>
      <c r="Q487" s="1" t="s">
        <v>634</v>
      </c>
      <c r="R487" s="1" t="s">
        <v>634</v>
      </c>
      <c r="S487" s="1" t="s">
        <v>634</v>
      </c>
      <c r="T487" s="1" t="s">
        <v>634</v>
      </c>
      <c r="U487" s="1" t="s">
        <v>634</v>
      </c>
      <c r="V487" s="1" t="s">
        <v>634</v>
      </c>
      <c r="W487" s="1" t="s">
        <v>634</v>
      </c>
      <c r="X487" s="1" t="s">
        <v>634</v>
      </c>
      <c r="Y487" s="1" t="s">
        <v>634</v>
      </c>
    </row>
    <row r="488" spans="1:25">
      <c r="A488" s="1" t="s">
        <v>622</v>
      </c>
      <c r="B488" s="1" t="s">
        <v>1075</v>
      </c>
      <c r="C488" s="1" t="s">
        <v>634</v>
      </c>
      <c r="D488" s="1" t="s">
        <v>634</v>
      </c>
      <c r="E488" s="1" t="s">
        <v>634</v>
      </c>
      <c r="F488" s="1" t="s">
        <v>634</v>
      </c>
      <c r="G488" s="1" t="s">
        <v>634</v>
      </c>
      <c r="H488" s="1" t="s">
        <v>634</v>
      </c>
      <c r="I488" s="1" t="s">
        <v>634</v>
      </c>
      <c r="J488" s="1" t="s">
        <v>634</v>
      </c>
      <c r="K488" s="1" t="s">
        <v>634</v>
      </c>
      <c r="L488" s="1" t="s">
        <v>634</v>
      </c>
      <c r="M488" s="1" t="s">
        <v>634</v>
      </c>
      <c r="N488" s="1" t="s">
        <v>634</v>
      </c>
      <c r="O488" s="1" t="s">
        <v>634</v>
      </c>
      <c r="P488" s="1" t="s">
        <v>634</v>
      </c>
      <c r="Q488" s="1" t="s">
        <v>634</v>
      </c>
      <c r="R488" s="1" t="s">
        <v>634</v>
      </c>
      <c r="S488" s="1" t="s">
        <v>634</v>
      </c>
      <c r="T488" s="1" t="s">
        <v>634</v>
      </c>
      <c r="U488" s="1" t="s">
        <v>634</v>
      </c>
      <c r="V488" s="1" t="s">
        <v>634</v>
      </c>
      <c r="W488" s="1" t="s">
        <v>634</v>
      </c>
      <c r="X488" s="1" t="s">
        <v>634</v>
      </c>
      <c r="Y488" s="1" t="s">
        <v>634</v>
      </c>
    </row>
    <row r="489" spans="1:25">
      <c r="A489" s="1" t="s">
        <v>623</v>
      </c>
      <c r="B489" s="1" t="s">
        <v>634</v>
      </c>
      <c r="C489" s="1" t="s">
        <v>634</v>
      </c>
      <c r="D489" s="1" t="s">
        <v>634</v>
      </c>
      <c r="E489" s="1" t="s">
        <v>634</v>
      </c>
      <c r="F489" s="1" t="s">
        <v>634</v>
      </c>
      <c r="G489" s="1" t="s">
        <v>634</v>
      </c>
      <c r="H489" s="1" t="s">
        <v>634</v>
      </c>
      <c r="I489" s="1" t="s">
        <v>634</v>
      </c>
      <c r="J489" s="1" t="s">
        <v>634</v>
      </c>
      <c r="K489" s="1" t="s">
        <v>634</v>
      </c>
      <c r="L489" s="1" t="s">
        <v>634</v>
      </c>
      <c r="M489" s="1" t="s">
        <v>634</v>
      </c>
      <c r="N489" s="1" t="s">
        <v>634</v>
      </c>
      <c r="O489" s="1" t="s">
        <v>634</v>
      </c>
      <c r="P489" s="1" t="s">
        <v>634</v>
      </c>
      <c r="Q489" s="1" t="s">
        <v>634</v>
      </c>
      <c r="R489" s="1" t="s">
        <v>634</v>
      </c>
      <c r="S489" s="1" t="s">
        <v>634</v>
      </c>
      <c r="T489" s="1" t="s">
        <v>634</v>
      </c>
      <c r="U489" s="1" t="s">
        <v>634</v>
      </c>
      <c r="V489" s="1" t="s">
        <v>634</v>
      </c>
      <c r="W489" s="1" t="s">
        <v>634</v>
      </c>
      <c r="X489" s="1" t="s">
        <v>634</v>
      </c>
      <c r="Y489" s="1" t="s">
        <v>634</v>
      </c>
    </row>
    <row r="490" spans="1:25">
      <c r="A490" s="1" t="s">
        <v>624</v>
      </c>
      <c r="B490" s="1" t="s">
        <v>634</v>
      </c>
      <c r="C490" s="1" t="s">
        <v>634</v>
      </c>
      <c r="D490" s="1" t="s">
        <v>634</v>
      </c>
      <c r="E490" s="1" t="s">
        <v>634</v>
      </c>
      <c r="F490" s="1" t="s">
        <v>634</v>
      </c>
      <c r="G490" s="1" t="s">
        <v>634</v>
      </c>
      <c r="H490" s="1" t="s">
        <v>634</v>
      </c>
      <c r="I490" s="1" t="s">
        <v>634</v>
      </c>
      <c r="J490" s="1" t="s">
        <v>634</v>
      </c>
      <c r="K490" s="1" t="s">
        <v>634</v>
      </c>
      <c r="L490" s="1" t="s">
        <v>634</v>
      </c>
      <c r="M490" s="1" t="s">
        <v>634</v>
      </c>
      <c r="N490" s="1" t="s">
        <v>634</v>
      </c>
      <c r="O490" s="1" t="s">
        <v>634</v>
      </c>
      <c r="P490" s="1" t="s">
        <v>634</v>
      </c>
      <c r="Q490" s="1" t="s">
        <v>634</v>
      </c>
      <c r="R490" s="1" t="s">
        <v>634</v>
      </c>
      <c r="S490" s="1" t="s">
        <v>634</v>
      </c>
      <c r="T490" s="1" t="s">
        <v>634</v>
      </c>
      <c r="U490" s="1" t="s">
        <v>634</v>
      </c>
      <c r="V490" s="1" t="s">
        <v>634</v>
      </c>
      <c r="W490" s="1" t="s">
        <v>634</v>
      </c>
      <c r="X490" s="1" t="s">
        <v>634</v>
      </c>
      <c r="Y490" s="1" t="s">
        <v>634</v>
      </c>
    </row>
    <row r="491" spans="1:25">
      <c r="A491" s="1" t="s">
        <v>625</v>
      </c>
      <c r="B491" s="1" t="s">
        <v>634</v>
      </c>
      <c r="C491" s="1" t="s">
        <v>634</v>
      </c>
      <c r="D491" s="1" t="s">
        <v>634</v>
      </c>
      <c r="E491" s="1" t="s">
        <v>634</v>
      </c>
      <c r="F491" s="1" t="s">
        <v>634</v>
      </c>
      <c r="G491" s="1" t="s">
        <v>634</v>
      </c>
      <c r="H491" s="1" t="s">
        <v>634</v>
      </c>
      <c r="I491" s="1" t="s">
        <v>634</v>
      </c>
      <c r="J491" s="1" t="s">
        <v>634</v>
      </c>
      <c r="K491" s="1" t="s">
        <v>634</v>
      </c>
      <c r="L491" s="1" t="s">
        <v>634</v>
      </c>
      <c r="M491" s="1" t="s">
        <v>634</v>
      </c>
      <c r="N491" s="1" t="s">
        <v>634</v>
      </c>
      <c r="O491" s="1" t="s">
        <v>634</v>
      </c>
      <c r="P491" s="1" t="s">
        <v>634</v>
      </c>
      <c r="Q491" s="1" t="s">
        <v>634</v>
      </c>
      <c r="R491" s="1" t="s">
        <v>634</v>
      </c>
      <c r="S491" s="1" t="s">
        <v>634</v>
      </c>
      <c r="T491" s="1" t="s">
        <v>634</v>
      </c>
      <c r="U491" s="1" t="s">
        <v>634</v>
      </c>
      <c r="V491" s="1" t="s">
        <v>634</v>
      </c>
      <c r="W491" s="1" t="s">
        <v>634</v>
      </c>
      <c r="X491" s="1" t="s">
        <v>634</v>
      </c>
      <c r="Y491" s="1" t="s">
        <v>634</v>
      </c>
    </row>
    <row r="492" spans="1:25">
      <c r="A492" s="1" t="s">
        <v>626</v>
      </c>
      <c r="B492" s="1" t="s">
        <v>812</v>
      </c>
      <c r="C492" s="1" t="s">
        <v>634</v>
      </c>
      <c r="D492" s="1" t="s">
        <v>634</v>
      </c>
      <c r="E492" s="1" t="s">
        <v>634</v>
      </c>
      <c r="F492" s="1" t="s">
        <v>634</v>
      </c>
      <c r="G492" s="1" t="s">
        <v>634</v>
      </c>
      <c r="H492" s="1" t="s">
        <v>634</v>
      </c>
      <c r="I492" s="1" t="s">
        <v>634</v>
      </c>
      <c r="J492" s="1" t="s">
        <v>634</v>
      </c>
      <c r="K492" s="1" t="s">
        <v>634</v>
      </c>
      <c r="L492" s="1" t="s">
        <v>634</v>
      </c>
      <c r="M492" s="1" t="s">
        <v>634</v>
      </c>
      <c r="N492" s="1" t="s">
        <v>634</v>
      </c>
      <c r="O492" s="1" t="s">
        <v>634</v>
      </c>
      <c r="P492" s="1" t="s">
        <v>634</v>
      </c>
      <c r="Q492" s="1" t="s">
        <v>634</v>
      </c>
      <c r="R492" s="1" t="s">
        <v>634</v>
      </c>
      <c r="S492" s="1" t="s">
        <v>634</v>
      </c>
      <c r="T492" s="1" t="s">
        <v>634</v>
      </c>
      <c r="U492" s="1" t="s">
        <v>634</v>
      </c>
      <c r="V492" s="1" t="s">
        <v>634</v>
      </c>
      <c r="W492" s="1" t="s">
        <v>634</v>
      </c>
      <c r="X492" s="1" t="s">
        <v>634</v>
      </c>
      <c r="Y492" s="1" t="s">
        <v>634</v>
      </c>
    </row>
    <row r="493" spans="1:25">
      <c r="A493" s="1" t="s">
        <v>627</v>
      </c>
      <c r="B493" s="1" t="s">
        <v>813</v>
      </c>
      <c r="C493" s="1">
        <v>0.42899999999999999</v>
      </c>
      <c r="D493" s="1" t="s">
        <v>306</v>
      </c>
      <c r="E493" s="1" t="s">
        <v>306</v>
      </c>
      <c r="F493" s="1" t="s">
        <v>1778</v>
      </c>
      <c r="G493" s="1">
        <v>266231.03238368616</v>
      </c>
      <c r="H493" s="1">
        <v>282767.82631272898</v>
      </c>
      <c r="I493" s="1">
        <v>299254.93620927772</v>
      </c>
      <c r="J493" s="1">
        <v>315799.66125000286</v>
      </c>
      <c r="K493" s="1">
        <v>332322.53753877507</v>
      </c>
      <c r="L493" s="1">
        <v>348845.4138275474</v>
      </c>
      <c r="M493" s="1" t="s">
        <v>1778</v>
      </c>
      <c r="N493" s="1">
        <v>0.17359999999999998</v>
      </c>
      <c r="O493" s="1">
        <v>0.17360000000000003</v>
      </c>
      <c r="P493" s="1">
        <v>0.1736</v>
      </c>
      <c r="Q493" s="1">
        <v>0.1736</v>
      </c>
      <c r="R493" s="1">
        <v>0.1736</v>
      </c>
      <c r="S493" s="1">
        <v>0.1736</v>
      </c>
      <c r="T493" s="1">
        <v>0</v>
      </c>
      <c r="U493" s="1">
        <v>0</v>
      </c>
      <c r="V493" s="1">
        <v>0</v>
      </c>
      <c r="W493" s="1">
        <v>0</v>
      </c>
      <c r="X493" s="1">
        <v>0</v>
      </c>
      <c r="Y493" s="1">
        <v>0</v>
      </c>
    </row>
    <row r="494" spans="1:25">
      <c r="A494" s="1" t="s">
        <v>628</v>
      </c>
      <c r="B494" s="1" t="s">
        <v>1800</v>
      </c>
      <c r="C494" s="1">
        <v>0.35</v>
      </c>
      <c r="D494" s="1">
        <v>0.3</v>
      </c>
      <c r="E494" s="1">
        <v>0.3</v>
      </c>
      <c r="F494" s="1" t="s">
        <v>1778</v>
      </c>
      <c r="G494" s="1">
        <v>29582</v>
      </c>
      <c r="H494" s="1">
        <v>31156</v>
      </c>
      <c r="I494" s="1">
        <v>34272</v>
      </c>
      <c r="J494" s="1">
        <v>43982</v>
      </c>
      <c r="K494" s="1">
        <v>55292</v>
      </c>
      <c r="L494" s="1">
        <v>66904</v>
      </c>
      <c r="M494" s="1" t="s">
        <v>1778</v>
      </c>
      <c r="N494" s="1">
        <v>0.3133221767958142</v>
      </c>
      <c r="O494" s="1">
        <v>0.29999518559530114</v>
      </c>
      <c r="P494" s="1">
        <v>0.29999737397256676</v>
      </c>
      <c r="Q494" s="1">
        <v>0.34999403175108423</v>
      </c>
      <c r="R494" s="1">
        <v>0.3999971062930891</v>
      </c>
      <c r="S494" s="1">
        <v>0.44000157838662579</v>
      </c>
      <c r="T494" s="1">
        <v>0</v>
      </c>
      <c r="U494" s="1">
        <v>0</v>
      </c>
      <c r="V494" s="1">
        <v>0</v>
      </c>
      <c r="W494" s="1">
        <v>0</v>
      </c>
      <c r="X494" s="1">
        <v>0</v>
      </c>
      <c r="Y494" s="1">
        <v>0</v>
      </c>
    </row>
    <row r="495" spans="1:25">
      <c r="A495" s="1" t="s">
        <v>629</v>
      </c>
      <c r="B495" s="1" t="s">
        <v>1391</v>
      </c>
      <c r="C495" s="1" t="s">
        <v>634</v>
      </c>
      <c r="D495" s="1" t="s">
        <v>634</v>
      </c>
      <c r="E495" s="1" t="s">
        <v>634</v>
      </c>
      <c r="F495" s="1" t="s">
        <v>634</v>
      </c>
      <c r="G495" s="1" t="s">
        <v>634</v>
      </c>
      <c r="H495" s="1" t="s">
        <v>634</v>
      </c>
      <c r="I495" s="1" t="s">
        <v>634</v>
      </c>
      <c r="J495" s="1" t="s">
        <v>634</v>
      </c>
      <c r="K495" s="1" t="s">
        <v>634</v>
      </c>
      <c r="L495" s="1" t="s">
        <v>634</v>
      </c>
      <c r="M495" s="1" t="s">
        <v>634</v>
      </c>
      <c r="N495" s="1" t="s">
        <v>634</v>
      </c>
      <c r="O495" s="1" t="s">
        <v>634</v>
      </c>
      <c r="P495" s="1" t="s">
        <v>634</v>
      </c>
      <c r="Q495" s="1" t="s">
        <v>634</v>
      </c>
      <c r="R495" s="1" t="s">
        <v>634</v>
      </c>
      <c r="S495" s="1" t="s">
        <v>634</v>
      </c>
      <c r="T495" s="1" t="s">
        <v>634</v>
      </c>
      <c r="U495" s="1" t="s">
        <v>634</v>
      </c>
      <c r="V495" s="1" t="s">
        <v>634</v>
      </c>
      <c r="W495" s="1" t="s">
        <v>634</v>
      </c>
      <c r="X495" s="1" t="s">
        <v>634</v>
      </c>
      <c r="Y495" s="1" t="s">
        <v>634</v>
      </c>
    </row>
    <row r="496" spans="1:25">
      <c r="A496" s="1" t="s">
        <v>630</v>
      </c>
      <c r="B496" s="1" t="s">
        <v>814</v>
      </c>
      <c r="C496" s="1" t="s">
        <v>634</v>
      </c>
      <c r="D496" s="1" t="s">
        <v>634</v>
      </c>
      <c r="E496" s="1" t="s">
        <v>634</v>
      </c>
      <c r="F496" s="1" t="s">
        <v>634</v>
      </c>
      <c r="G496" s="1" t="s">
        <v>634</v>
      </c>
      <c r="H496" s="1" t="s">
        <v>634</v>
      </c>
      <c r="I496" s="1" t="s">
        <v>634</v>
      </c>
      <c r="J496" s="1" t="s">
        <v>634</v>
      </c>
      <c r="K496" s="1" t="s">
        <v>634</v>
      </c>
      <c r="L496" s="1" t="s">
        <v>634</v>
      </c>
      <c r="M496" s="1" t="s">
        <v>634</v>
      </c>
      <c r="N496" s="1" t="s">
        <v>634</v>
      </c>
      <c r="O496" s="1" t="s">
        <v>634</v>
      </c>
      <c r="P496" s="1" t="s">
        <v>634</v>
      </c>
      <c r="Q496" s="1" t="s">
        <v>634</v>
      </c>
      <c r="R496" s="1" t="s">
        <v>634</v>
      </c>
      <c r="S496" s="1" t="s">
        <v>634</v>
      </c>
      <c r="T496" s="1" t="s">
        <v>634</v>
      </c>
      <c r="U496" s="1" t="s">
        <v>634</v>
      </c>
      <c r="V496" s="1" t="s">
        <v>634</v>
      </c>
      <c r="W496" s="1" t="s">
        <v>634</v>
      </c>
      <c r="X496" s="1" t="s">
        <v>634</v>
      </c>
      <c r="Y496" s="1" t="s">
        <v>634</v>
      </c>
    </row>
    <row r="497" spans="1:25">
      <c r="A497" s="1" t="s">
        <v>631</v>
      </c>
      <c r="B497" s="1" t="s">
        <v>815</v>
      </c>
      <c r="C497" s="1">
        <v>0.253</v>
      </c>
      <c r="D497" s="1">
        <v>0.253</v>
      </c>
      <c r="E497" s="1" t="s">
        <v>1801</v>
      </c>
      <c r="F497" s="1" t="s">
        <v>1778</v>
      </c>
      <c r="G497" s="1">
        <v>0</v>
      </c>
      <c r="H497" s="1">
        <v>0</v>
      </c>
      <c r="I497" s="1">
        <v>0</v>
      </c>
      <c r="J497" s="1">
        <v>0</v>
      </c>
      <c r="K497" s="1">
        <v>0</v>
      </c>
      <c r="L497" s="1">
        <v>0</v>
      </c>
      <c r="M497" s="1" t="s">
        <v>1778</v>
      </c>
      <c r="N497" s="1">
        <v>0</v>
      </c>
      <c r="O497" s="1">
        <v>0</v>
      </c>
      <c r="P497" s="1">
        <v>0</v>
      </c>
      <c r="Q497" s="1">
        <v>0</v>
      </c>
      <c r="R497" s="1">
        <v>0</v>
      </c>
      <c r="S497" s="1">
        <v>0</v>
      </c>
      <c r="T497" s="1">
        <v>0</v>
      </c>
      <c r="U497" s="1">
        <v>0</v>
      </c>
      <c r="V497" s="1">
        <v>0</v>
      </c>
      <c r="W497" s="1">
        <v>0</v>
      </c>
      <c r="X497" s="1">
        <v>0</v>
      </c>
      <c r="Y497" s="1">
        <v>0</v>
      </c>
    </row>
    <row r="498" spans="1:25">
      <c r="A498" s="1" t="s">
        <v>632</v>
      </c>
      <c r="B498" s="1" t="s">
        <v>816</v>
      </c>
      <c r="C498" s="1" t="s">
        <v>1519</v>
      </c>
      <c r="D498" s="1" t="s">
        <v>1774</v>
      </c>
      <c r="E498" s="1" t="s">
        <v>1210</v>
      </c>
      <c r="F498" s="1" t="s">
        <v>1778</v>
      </c>
      <c r="G498" s="1">
        <v>0</v>
      </c>
      <c r="H498" s="1">
        <v>0</v>
      </c>
      <c r="I498" s="1">
        <v>10</v>
      </c>
      <c r="J498" s="1">
        <v>20</v>
      </c>
      <c r="K498" s="1">
        <v>25</v>
      </c>
      <c r="L498" s="1">
        <v>30</v>
      </c>
      <c r="M498" s="1" t="s">
        <v>1778</v>
      </c>
      <c r="N498" s="1">
        <v>0</v>
      </c>
      <c r="O498" s="1">
        <v>0</v>
      </c>
      <c r="P498" s="1">
        <v>0.18181818181818182</v>
      </c>
      <c r="Q498" s="1">
        <v>0.36363636363636365</v>
      </c>
      <c r="R498" s="1">
        <v>0.45454545454545453</v>
      </c>
      <c r="S498" s="1">
        <v>0.54545454545454541</v>
      </c>
      <c r="T498" s="1">
        <v>0</v>
      </c>
      <c r="U498" s="1">
        <v>0</v>
      </c>
      <c r="V498" s="1">
        <v>0</v>
      </c>
      <c r="W498" s="1">
        <v>0</v>
      </c>
      <c r="X498" s="1">
        <v>0</v>
      </c>
      <c r="Y498" s="1">
        <v>0</v>
      </c>
    </row>
    <row r="499" spans="1:25">
      <c r="A499" s="1" t="s">
        <v>935</v>
      </c>
      <c r="B499" s="1" t="s">
        <v>634</v>
      </c>
      <c r="C499" s="1" t="s">
        <v>634</v>
      </c>
      <c r="D499" s="1" t="s">
        <v>634</v>
      </c>
      <c r="E499" s="1" t="s">
        <v>634</v>
      </c>
      <c r="F499" s="1" t="s">
        <v>634</v>
      </c>
      <c r="G499" s="1" t="s">
        <v>634</v>
      </c>
      <c r="H499" s="1" t="s">
        <v>634</v>
      </c>
      <c r="I499" s="1" t="s">
        <v>634</v>
      </c>
      <c r="J499" s="1" t="s">
        <v>634</v>
      </c>
      <c r="K499" s="1" t="s">
        <v>634</v>
      </c>
      <c r="L499" s="1" t="s">
        <v>634</v>
      </c>
      <c r="M499" s="1" t="s">
        <v>634</v>
      </c>
      <c r="N499" s="1" t="s">
        <v>634</v>
      </c>
      <c r="O499" s="1" t="s">
        <v>634</v>
      </c>
      <c r="P499" s="1" t="s">
        <v>634</v>
      </c>
      <c r="Q499" s="1" t="s">
        <v>634</v>
      </c>
      <c r="R499" s="1" t="s">
        <v>634</v>
      </c>
      <c r="S499" s="1" t="s">
        <v>634</v>
      </c>
      <c r="T499" s="1" t="s">
        <v>634</v>
      </c>
      <c r="U499" s="1" t="s">
        <v>634</v>
      </c>
      <c r="V499" s="1" t="s">
        <v>634</v>
      </c>
      <c r="W499" s="1" t="s">
        <v>634</v>
      </c>
      <c r="X499" s="1" t="s">
        <v>634</v>
      </c>
      <c r="Y499" s="1" t="s">
        <v>634</v>
      </c>
    </row>
    <row r="500" spans="1:25">
      <c r="A500" s="1" t="s">
        <v>936</v>
      </c>
      <c r="B500" s="1" t="s">
        <v>634</v>
      </c>
      <c r="C500" s="1" t="s">
        <v>634</v>
      </c>
      <c r="D500" s="1" t="s">
        <v>634</v>
      </c>
      <c r="E500" s="1" t="s">
        <v>634</v>
      </c>
      <c r="F500" s="1" t="s">
        <v>634</v>
      </c>
      <c r="G500" s="1" t="s">
        <v>634</v>
      </c>
      <c r="H500" s="1" t="s">
        <v>634</v>
      </c>
      <c r="I500" s="1" t="s">
        <v>634</v>
      </c>
      <c r="J500" s="1" t="s">
        <v>634</v>
      </c>
      <c r="K500" s="1" t="s">
        <v>634</v>
      </c>
      <c r="L500" s="1" t="s">
        <v>634</v>
      </c>
      <c r="M500" s="1" t="s">
        <v>634</v>
      </c>
      <c r="N500" s="1" t="s">
        <v>634</v>
      </c>
      <c r="O500" s="1" t="s">
        <v>634</v>
      </c>
      <c r="P500" s="1" t="s">
        <v>634</v>
      </c>
      <c r="Q500" s="1" t="s">
        <v>634</v>
      </c>
      <c r="R500" s="1" t="s">
        <v>634</v>
      </c>
      <c r="S500" s="1" t="s">
        <v>634</v>
      </c>
      <c r="T500" s="1" t="s">
        <v>634</v>
      </c>
      <c r="U500" s="1" t="s">
        <v>634</v>
      </c>
      <c r="V500" s="1" t="s">
        <v>634</v>
      </c>
      <c r="W500" s="1" t="s">
        <v>634</v>
      </c>
      <c r="X500" s="1" t="s">
        <v>634</v>
      </c>
      <c r="Y500" s="1" t="s">
        <v>634</v>
      </c>
    </row>
    <row r="501" spans="1:25">
      <c r="A501" s="1" t="s">
        <v>937</v>
      </c>
      <c r="B501" s="1" t="s">
        <v>634</v>
      </c>
      <c r="C501" s="1" t="s">
        <v>634</v>
      </c>
      <c r="D501" s="1" t="s">
        <v>634</v>
      </c>
      <c r="E501" s="1" t="s">
        <v>634</v>
      </c>
      <c r="F501" s="1" t="s">
        <v>634</v>
      </c>
      <c r="G501" s="1" t="s">
        <v>634</v>
      </c>
      <c r="H501" s="1" t="s">
        <v>634</v>
      </c>
      <c r="I501" s="1" t="s">
        <v>634</v>
      </c>
      <c r="J501" s="1" t="s">
        <v>634</v>
      </c>
      <c r="K501" s="1" t="s">
        <v>634</v>
      </c>
      <c r="L501" s="1" t="s">
        <v>634</v>
      </c>
      <c r="M501" s="1" t="s">
        <v>634</v>
      </c>
      <c r="N501" s="1" t="s">
        <v>634</v>
      </c>
      <c r="O501" s="1" t="s">
        <v>634</v>
      </c>
      <c r="P501" s="1" t="s">
        <v>634</v>
      </c>
      <c r="Q501" s="1" t="s">
        <v>634</v>
      </c>
      <c r="R501" s="1" t="s">
        <v>634</v>
      </c>
      <c r="S501" s="1" t="s">
        <v>634</v>
      </c>
      <c r="T501" s="1" t="s">
        <v>634</v>
      </c>
      <c r="U501" s="1" t="s">
        <v>634</v>
      </c>
      <c r="V501" s="1" t="s">
        <v>634</v>
      </c>
      <c r="W501" s="1" t="s">
        <v>634</v>
      </c>
      <c r="X501" s="1" t="s">
        <v>634</v>
      </c>
      <c r="Y501" s="1" t="s">
        <v>634</v>
      </c>
    </row>
    <row r="502" spans="1:25">
      <c r="A502" s="1" t="s">
        <v>938</v>
      </c>
      <c r="B502" s="1" t="s">
        <v>848</v>
      </c>
      <c r="C502" s="1" t="s">
        <v>634</v>
      </c>
      <c r="D502" s="1" t="s">
        <v>634</v>
      </c>
      <c r="E502" s="1" t="s">
        <v>634</v>
      </c>
      <c r="F502" s="1" t="s">
        <v>634</v>
      </c>
      <c r="G502" s="1" t="s">
        <v>634</v>
      </c>
      <c r="H502" s="1" t="s">
        <v>634</v>
      </c>
      <c r="I502" s="1" t="s">
        <v>634</v>
      </c>
      <c r="J502" s="1" t="s">
        <v>634</v>
      </c>
      <c r="K502" s="1" t="s">
        <v>634</v>
      </c>
      <c r="L502" s="1" t="s">
        <v>634</v>
      </c>
      <c r="M502" s="1" t="s">
        <v>634</v>
      </c>
      <c r="N502" s="1" t="s">
        <v>634</v>
      </c>
      <c r="O502" s="1" t="s">
        <v>634</v>
      </c>
      <c r="P502" s="1" t="s">
        <v>634</v>
      </c>
      <c r="Q502" s="1" t="s">
        <v>634</v>
      </c>
      <c r="R502" s="1" t="s">
        <v>634</v>
      </c>
      <c r="S502" s="1" t="s">
        <v>634</v>
      </c>
      <c r="T502" s="1" t="s">
        <v>634</v>
      </c>
      <c r="U502" s="1" t="s">
        <v>634</v>
      </c>
      <c r="V502" s="1" t="s">
        <v>634</v>
      </c>
      <c r="W502" s="1" t="s">
        <v>634</v>
      </c>
      <c r="X502" s="1" t="s">
        <v>634</v>
      </c>
      <c r="Y502" s="1" t="s">
        <v>634</v>
      </c>
    </row>
    <row r="503" spans="1:25">
      <c r="A503" s="1" t="s">
        <v>939</v>
      </c>
      <c r="B503" s="1" t="s">
        <v>849</v>
      </c>
      <c r="C503" s="1">
        <v>0.21099999999999999</v>
      </c>
      <c r="D503" s="1">
        <v>0.21</v>
      </c>
      <c r="E503" s="1">
        <v>0.20899999999999999</v>
      </c>
      <c r="F503" s="1" t="s">
        <v>1778</v>
      </c>
      <c r="G503" s="1">
        <v>206</v>
      </c>
      <c r="H503" s="1">
        <v>0</v>
      </c>
      <c r="I503" s="1">
        <v>0</v>
      </c>
      <c r="J503" s="1">
        <v>0</v>
      </c>
      <c r="K503" s="1">
        <v>0</v>
      </c>
      <c r="L503" s="1">
        <v>0</v>
      </c>
      <c r="M503" s="1" t="s">
        <v>1778</v>
      </c>
      <c r="N503" s="1">
        <v>1</v>
      </c>
      <c r="O503" s="1">
        <v>0</v>
      </c>
      <c r="P503" s="1">
        <v>0</v>
      </c>
      <c r="Q503" s="1">
        <v>0</v>
      </c>
      <c r="R503" s="1">
        <v>0</v>
      </c>
      <c r="S503" s="1">
        <v>0</v>
      </c>
      <c r="T503" s="1">
        <v>0</v>
      </c>
      <c r="U503" s="1">
        <v>0</v>
      </c>
      <c r="V503" s="1">
        <v>0</v>
      </c>
      <c r="W503" s="1">
        <v>0</v>
      </c>
      <c r="X503" s="1">
        <v>0</v>
      </c>
      <c r="Y503" s="1">
        <v>0</v>
      </c>
    </row>
    <row r="504" spans="1:25">
      <c r="A504" s="1" t="s">
        <v>940</v>
      </c>
      <c r="B504" s="1" t="s">
        <v>850</v>
      </c>
      <c r="C504" s="1" t="s">
        <v>634</v>
      </c>
      <c r="D504" s="1" t="s">
        <v>634</v>
      </c>
      <c r="E504" s="1" t="s">
        <v>634</v>
      </c>
      <c r="F504" s="1" t="s">
        <v>634</v>
      </c>
      <c r="G504" s="1" t="s">
        <v>634</v>
      </c>
      <c r="H504" s="1" t="s">
        <v>634</v>
      </c>
      <c r="I504" s="1" t="s">
        <v>634</v>
      </c>
      <c r="J504" s="1" t="s">
        <v>634</v>
      </c>
      <c r="K504" s="1" t="s">
        <v>634</v>
      </c>
      <c r="L504" s="1" t="s">
        <v>634</v>
      </c>
      <c r="M504" s="1" t="s">
        <v>634</v>
      </c>
      <c r="N504" s="1" t="s">
        <v>634</v>
      </c>
      <c r="O504" s="1" t="s">
        <v>634</v>
      </c>
      <c r="P504" s="1" t="s">
        <v>634</v>
      </c>
      <c r="Q504" s="1" t="s">
        <v>634</v>
      </c>
      <c r="R504" s="1" t="s">
        <v>634</v>
      </c>
      <c r="S504" s="1" t="s">
        <v>634</v>
      </c>
      <c r="T504" s="1" t="s">
        <v>634</v>
      </c>
      <c r="U504" s="1" t="s">
        <v>634</v>
      </c>
      <c r="V504" s="1" t="s">
        <v>634</v>
      </c>
      <c r="W504" s="1" t="s">
        <v>634</v>
      </c>
      <c r="X504" s="1" t="s">
        <v>634</v>
      </c>
      <c r="Y504" s="1" t="s">
        <v>634</v>
      </c>
    </row>
    <row r="505" spans="1:25">
      <c r="A505" s="1" t="s">
        <v>941</v>
      </c>
      <c r="B505" s="1" t="s">
        <v>851</v>
      </c>
      <c r="C505" s="1" t="s">
        <v>634</v>
      </c>
      <c r="D505" s="1" t="s">
        <v>634</v>
      </c>
      <c r="E505" s="1" t="s">
        <v>634</v>
      </c>
      <c r="F505" s="1" t="s">
        <v>634</v>
      </c>
      <c r="G505" s="1" t="s">
        <v>634</v>
      </c>
      <c r="H505" s="1" t="s">
        <v>634</v>
      </c>
      <c r="I505" s="1" t="s">
        <v>634</v>
      </c>
      <c r="J505" s="1" t="s">
        <v>634</v>
      </c>
      <c r="K505" s="1" t="s">
        <v>634</v>
      </c>
      <c r="L505" s="1" t="s">
        <v>634</v>
      </c>
      <c r="M505" s="1" t="s">
        <v>634</v>
      </c>
      <c r="N505" s="1" t="s">
        <v>634</v>
      </c>
      <c r="O505" s="1" t="s">
        <v>634</v>
      </c>
      <c r="P505" s="1" t="s">
        <v>634</v>
      </c>
      <c r="Q505" s="1" t="s">
        <v>634</v>
      </c>
      <c r="R505" s="1" t="s">
        <v>634</v>
      </c>
      <c r="S505" s="1" t="s">
        <v>634</v>
      </c>
      <c r="T505" s="1" t="s">
        <v>634</v>
      </c>
      <c r="U505" s="1" t="s">
        <v>634</v>
      </c>
      <c r="V505" s="1" t="s">
        <v>634</v>
      </c>
      <c r="W505" s="1" t="s">
        <v>634</v>
      </c>
      <c r="X505" s="1" t="s">
        <v>634</v>
      </c>
      <c r="Y505" s="1" t="s">
        <v>634</v>
      </c>
    </row>
    <row r="506" spans="1:25">
      <c r="A506" s="1" t="s">
        <v>942</v>
      </c>
      <c r="B506" s="1" t="s">
        <v>852</v>
      </c>
      <c r="C506" s="1">
        <v>0.38800000000000001</v>
      </c>
      <c r="D506" s="1" t="s">
        <v>306</v>
      </c>
      <c r="E506" s="1" t="s">
        <v>306</v>
      </c>
      <c r="F506" s="1" t="s">
        <v>1778</v>
      </c>
      <c r="G506" s="1">
        <v>0</v>
      </c>
      <c r="H506" s="1">
        <v>0</v>
      </c>
      <c r="I506" s="1">
        <v>0</v>
      </c>
      <c r="J506" s="1">
        <v>0</v>
      </c>
      <c r="K506" s="1">
        <v>0</v>
      </c>
      <c r="L506" s="1">
        <v>120</v>
      </c>
      <c r="M506" s="1" t="s">
        <v>1778</v>
      </c>
      <c r="N506" s="1">
        <v>0</v>
      </c>
      <c r="O506" s="1">
        <v>0</v>
      </c>
      <c r="P506" s="1">
        <v>0</v>
      </c>
      <c r="Q506" s="1">
        <v>0</v>
      </c>
      <c r="R506" s="1">
        <v>0</v>
      </c>
      <c r="S506" s="1">
        <v>0.502092050209205</v>
      </c>
      <c r="T506" s="1">
        <v>0</v>
      </c>
      <c r="U506" s="1">
        <v>0</v>
      </c>
      <c r="V506" s="1">
        <v>0</v>
      </c>
      <c r="W506" s="1">
        <v>0</v>
      </c>
      <c r="X506" s="1">
        <v>0</v>
      </c>
      <c r="Y506" s="1">
        <v>0</v>
      </c>
    </row>
    <row r="507" spans="1:25">
      <c r="A507" s="1" t="s">
        <v>943</v>
      </c>
      <c r="B507" s="1" t="s">
        <v>853</v>
      </c>
      <c r="C507" s="1" t="s">
        <v>634</v>
      </c>
      <c r="D507" s="1" t="s">
        <v>634</v>
      </c>
      <c r="E507" s="1" t="s">
        <v>634</v>
      </c>
      <c r="F507" s="1" t="s">
        <v>634</v>
      </c>
      <c r="G507" s="1" t="s">
        <v>634</v>
      </c>
      <c r="H507" s="1" t="s">
        <v>634</v>
      </c>
      <c r="I507" s="1" t="s">
        <v>634</v>
      </c>
      <c r="J507" s="1" t="s">
        <v>634</v>
      </c>
      <c r="K507" s="1" t="s">
        <v>634</v>
      </c>
      <c r="L507" s="1" t="s">
        <v>634</v>
      </c>
      <c r="M507" s="1" t="s">
        <v>634</v>
      </c>
      <c r="N507" s="1" t="s">
        <v>634</v>
      </c>
      <c r="O507" s="1" t="s">
        <v>634</v>
      </c>
      <c r="P507" s="1" t="s">
        <v>634</v>
      </c>
      <c r="Q507" s="1" t="s">
        <v>634</v>
      </c>
      <c r="R507" s="1" t="s">
        <v>634</v>
      </c>
      <c r="S507" s="1" t="s">
        <v>634</v>
      </c>
      <c r="T507" s="1" t="s">
        <v>634</v>
      </c>
      <c r="U507" s="1" t="s">
        <v>634</v>
      </c>
      <c r="V507" s="1" t="s">
        <v>634</v>
      </c>
      <c r="W507" s="1" t="s">
        <v>634</v>
      </c>
      <c r="X507" s="1" t="s">
        <v>634</v>
      </c>
      <c r="Y507" s="1" t="s">
        <v>634</v>
      </c>
    </row>
    <row r="508" spans="1:25">
      <c r="A508" s="1" t="s">
        <v>944</v>
      </c>
      <c r="B508" s="1" t="s">
        <v>634</v>
      </c>
      <c r="C508" s="1" t="s">
        <v>634</v>
      </c>
      <c r="D508" s="1" t="s">
        <v>634</v>
      </c>
      <c r="E508" s="1" t="s">
        <v>634</v>
      </c>
      <c r="F508" s="1" t="s">
        <v>634</v>
      </c>
      <c r="G508" s="1" t="s">
        <v>634</v>
      </c>
      <c r="H508" s="1" t="s">
        <v>634</v>
      </c>
      <c r="I508" s="1" t="s">
        <v>634</v>
      </c>
      <c r="J508" s="1" t="s">
        <v>634</v>
      </c>
      <c r="K508" s="1" t="s">
        <v>634</v>
      </c>
      <c r="L508" s="1" t="s">
        <v>634</v>
      </c>
      <c r="M508" s="1" t="s">
        <v>634</v>
      </c>
      <c r="N508" s="1" t="s">
        <v>634</v>
      </c>
      <c r="O508" s="1" t="s">
        <v>634</v>
      </c>
      <c r="P508" s="1" t="s">
        <v>634</v>
      </c>
      <c r="Q508" s="1" t="s">
        <v>634</v>
      </c>
      <c r="R508" s="1" t="s">
        <v>634</v>
      </c>
      <c r="S508" s="1" t="s">
        <v>634</v>
      </c>
      <c r="T508" s="1" t="s">
        <v>634</v>
      </c>
      <c r="U508" s="1" t="s">
        <v>634</v>
      </c>
      <c r="V508" s="1" t="s">
        <v>634</v>
      </c>
      <c r="W508" s="1" t="s">
        <v>634</v>
      </c>
      <c r="X508" s="1" t="s">
        <v>634</v>
      </c>
      <c r="Y508" s="1" t="s">
        <v>634</v>
      </c>
    </row>
    <row r="509" spans="1:25">
      <c r="A509" s="1" t="s">
        <v>945</v>
      </c>
      <c r="B509" s="1" t="s">
        <v>854</v>
      </c>
      <c r="C509" s="1">
        <v>0.52500000000000002</v>
      </c>
      <c r="D509" s="1">
        <v>0.52500000000000002</v>
      </c>
      <c r="E509" s="1">
        <v>0.52500000000000002</v>
      </c>
      <c r="F509" s="1" t="s">
        <v>1778</v>
      </c>
      <c r="G509" s="1">
        <v>619</v>
      </c>
      <c r="H509" s="1">
        <v>619</v>
      </c>
      <c r="I509" s="1">
        <v>619</v>
      </c>
      <c r="J509" s="1">
        <v>619</v>
      </c>
      <c r="K509" s="1">
        <v>619</v>
      </c>
      <c r="L509" s="1">
        <v>2923</v>
      </c>
      <c r="M509" s="1" t="s">
        <v>1778</v>
      </c>
      <c r="N509" s="1">
        <v>0.10588436537803626</v>
      </c>
      <c r="O509" s="1">
        <v>0.10588436537803626</v>
      </c>
      <c r="P509" s="1">
        <v>0.10588436537803626</v>
      </c>
      <c r="Q509" s="1">
        <v>0.10588436537803626</v>
      </c>
      <c r="R509" s="1">
        <v>0.10588436537803626</v>
      </c>
      <c r="S509" s="1">
        <v>0.5</v>
      </c>
      <c r="T509" s="1">
        <v>0</v>
      </c>
      <c r="U509" s="1">
        <v>0</v>
      </c>
      <c r="V509" s="1">
        <v>0</v>
      </c>
      <c r="W509" s="1">
        <v>0</v>
      </c>
      <c r="X509" s="1">
        <v>0</v>
      </c>
      <c r="Y509" s="1">
        <v>0</v>
      </c>
    </row>
    <row r="510" spans="1:25">
      <c r="A510" s="1" t="s">
        <v>946</v>
      </c>
      <c r="B510" s="1" t="s">
        <v>855</v>
      </c>
      <c r="C510" s="1" t="s">
        <v>634</v>
      </c>
      <c r="D510" s="1" t="s">
        <v>634</v>
      </c>
      <c r="E510" s="1" t="s">
        <v>634</v>
      </c>
      <c r="F510" s="1" t="s">
        <v>634</v>
      </c>
      <c r="G510" s="1" t="s">
        <v>634</v>
      </c>
      <c r="H510" s="1" t="s">
        <v>634</v>
      </c>
      <c r="I510" s="1" t="s">
        <v>634</v>
      </c>
      <c r="J510" s="1" t="s">
        <v>634</v>
      </c>
      <c r="K510" s="1" t="s">
        <v>634</v>
      </c>
      <c r="L510" s="1" t="s">
        <v>634</v>
      </c>
      <c r="M510" s="1" t="s">
        <v>634</v>
      </c>
      <c r="N510" s="1" t="s">
        <v>634</v>
      </c>
      <c r="O510" s="1" t="s">
        <v>634</v>
      </c>
      <c r="P510" s="1" t="s">
        <v>634</v>
      </c>
      <c r="Q510" s="1" t="s">
        <v>634</v>
      </c>
      <c r="R510" s="1" t="s">
        <v>634</v>
      </c>
      <c r="S510" s="1" t="s">
        <v>634</v>
      </c>
      <c r="T510" s="1" t="s">
        <v>634</v>
      </c>
      <c r="U510" s="1" t="s">
        <v>634</v>
      </c>
      <c r="V510" s="1" t="s">
        <v>634</v>
      </c>
      <c r="W510" s="1" t="s">
        <v>634</v>
      </c>
      <c r="X510" s="1" t="s">
        <v>634</v>
      </c>
      <c r="Y510" s="1" t="s">
        <v>634</v>
      </c>
    </row>
    <row r="511" spans="1:25">
      <c r="A511" s="1" t="s">
        <v>947</v>
      </c>
      <c r="B511" s="1" t="s">
        <v>856</v>
      </c>
      <c r="C511" s="1" t="s">
        <v>634</v>
      </c>
      <c r="D511" s="1" t="s">
        <v>634</v>
      </c>
      <c r="E511" s="1" t="s">
        <v>634</v>
      </c>
      <c r="F511" s="1" t="s">
        <v>634</v>
      </c>
      <c r="G511" s="1" t="s">
        <v>634</v>
      </c>
      <c r="H511" s="1" t="s">
        <v>634</v>
      </c>
      <c r="I511" s="1" t="s">
        <v>634</v>
      </c>
      <c r="J511" s="1" t="s">
        <v>634</v>
      </c>
      <c r="K511" s="1" t="s">
        <v>634</v>
      </c>
      <c r="L511" s="1" t="s">
        <v>634</v>
      </c>
      <c r="M511" s="1" t="s">
        <v>634</v>
      </c>
      <c r="N511" s="1" t="s">
        <v>634</v>
      </c>
      <c r="O511" s="1" t="s">
        <v>634</v>
      </c>
      <c r="P511" s="1" t="s">
        <v>634</v>
      </c>
      <c r="Q511" s="1" t="s">
        <v>634</v>
      </c>
      <c r="R511" s="1" t="s">
        <v>634</v>
      </c>
      <c r="S511" s="1" t="s">
        <v>634</v>
      </c>
      <c r="T511" s="1" t="s">
        <v>634</v>
      </c>
      <c r="U511" s="1" t="s">
        <v>634</v>
      </c>
      <c r="V511" s="1" t="s">
        <v>634</v>
      </c>
      <c r="W511" s="1" t="s">
        <v>634</v>
      </c>
      <c r="X511" s="1" t="s">
        <v>634</v>
      </c>
      <c r="Y511" s="1" t="s">
        <v>634</v>
      </c>
    </row>
    <row r="512" spans="1:25">
      <c r="A512" s="1" t="s">
        <v>948</v>
      </c>
      <c r="B512" s="1" t="s">
        <v>857</v>
      </c>
      <c r="C512" s="1" t="s">
        <v>634</v>
      </c>
      <c r="D512" s="1" t="s">
        <v>634</v>
      </c>
      <c r="E512" s="1" t="s">
        <v>634</v>
      </c>
      <c r="F512" s="1" t="s">
        <v>634</v>
      </c>
      <c r="G512" s="1" t="s">
        <v>634</v>
      </c>
      <c r="H512" s="1" t="s">
        <v>634</v>
      </c>
      <c r="I512" s="1" t="s">
        <v>634</v>
      </c>
      <c r="J512" s="1" t="s">
        <v>634</v>
      </c>
      <c r="K512" s="1" t="s">
        <v>634</v>
      </c>
      <c r="L512" s="1" t="s">
        <v>634</v>
      </c>
      <c r="M512" s="1" t="s">
        <v>634</v>
      </c>
      <c r="N512" s="1" t="s">
        <v>634</v>
      </c>
      <c r="O512" s="1" t="s">
        <v>634</v>
      </c>
      <c r="P512" s="1" t="s">
        <v>634</v>
      </c>
      <c r="Q512" s="1" t="s">
        <v>634</v>
      </c>
      <c r="R512" s="1" t="s">
        <v>634</v>
      </c>
      <c r="S512" s="1" t="s">
        <v>634</v>
      </c>
      <c r="T512" s="1" t="s">
        <v>634</v>
      </c>
      <c r="U512" s="1" t="s">
        <v>634</v>
      </c>
      <c r="V512" s="1" t="s">
        <v>634</v>
      </c>
      <c r="W512" s="1" t="s">
        <v>634</v>
      </c>
      <c r="X512" s="1" t="s">
        <v>634</v>
      </c>
      <c r="Y512" s="1" t="s">
        <v>634</v>
      </c>
    </row>
    <row r="513" spans="1:25">
      <c r="A513" s="1" t="s">
        <v>949</v>
      </c>
      <c r="B513" s="1" t="s">
        <v>858</v>
      </c>
      <c r="C513" s="1" t="s">
        <v>634</v>
      </c>
      <c r="D513" s="1" t="s">
        <v>634</v>
      </c>
      <c r="E513" s="1" t="s">
        <v>634</v>
      </c>
      <c r="F513" s="1" t="s">
        <v>634</v>
      </c>
      <c r="G513" s="1" t="s">
        <v>634</v>
      </c>
      <c r="H513" s="1" t="s">
        <v>634</v>
      </c>
      <c r="I513" s="1" t="s">
        <v>634</v>
      </c>
      <c r="J513" s="1" t="s">
        <v>634</v>
      </c>
      <c r="K513" s="1" t="s">
        <v>634</v>
      </c>
      <c r="L513" s="1" t="s">
        <v>634</v>
      </c>
      <c r="M513" s="1" t="s">
        <v>634</v>
      </c>
      <c r="N513" s="1" t="s">
        <v>634</v>
      </c>
      <c r="O513" s="1" t="s">
        <v>634</v>
      </c>
      <c r="P513" s="1" t="s">
        <v>634</v>
      </c>
      <c r="Q513" s="1" t="s">
        <v>634</v>
      </c>
      <c r="R513" s="1" t="s">
        <v>634</v>
      </c>
      <c r="S513" s="1" t="s">
        <v>634</v>
      </c>
      <c r="T513" s="1" t="s">
        <v>634</v>
      </c>
      <c r="U513" s="1" t="s">
        <v>634</v>
      </c>
      <c r="V513" s="1" t="s">
        <v>634</v>
      </c>
      <c r="W513" s="1" t="s">
        <v>634</v>
      </c>
      <c r="X513" s="1" t="s">
        <v>634</v>
      </c>
      <c r="Y513" s="1" t="s">
        <v>634</v>
      </c>
    </row>
    <row r="514" spans="1:25">
      <c r="A514" s="1" t="s">
        <v>950</v>
      </c>
      <c r="B514" s="1" t="s">
        <v>859</v>
      </c>
      <c r="C514" s="1" t="s">
        <v>634</v>
      </c>
      <c r="D514" s="1" t="s">
        <v>634</v>
      </c>
      <c r="E514" s="1" t="s">
        <v>634</v>
      </c>
      <c r="F514" s="1" t="s">
        <v>634</v>
      </c>
      <c r="G514" s="1" t="s">
        <v>634</v>
      </c>
      <c r="H514" s="1" t="s">
        <v>634</v>
      </c>
      <c r="I514" s="1" t="s">
        <v>634</v>
      </c>
      <c r="J514" s="1" t="s">
        <v>634</v>
      </c>
      <c r="K514" s="1" t="s">
        <v>634</v>
      </c>
      <c r="L514" s="1" t="s">
        <v>634</v>
      </c>
      <c r="M514" s="1" t="s">
        <v>634</v>
      </c>
      <c r="N514" s="1" t="s">
        <v>634</v>
      </c>
      <c r="O514" s="1" t="s">
        <v>634</v>
      </c>
      <c r="P514" s="1" t="s">
        <v>634</v>
      </c>
      <c r="Q514" s="1" t="s">
        <v>634</v>
      </c>
      <c r="R514" s="1" t="s">
        <v>634</v>
      </c>
      <c r="S514" s="1" t="s">
        <v>634</v>
      </c>
      <c r="T514" s="1" t="s">
        <v>634</v>
      </c>
      <c r="U514" s="1" t="s">
        <v>634</v>
      </c>
      <c r="V514" s="1" t="s">
        <v>634</v>
      </c>
      <c r="W514" s="1" t="s">
        <v>634</v>
      </c>
      <c r="X514" s="1" t="s">
        <v>634</v>
      </c>
      <c r="Y514" s="1" t="s">
        <v>634</v>
      </c>
    </row>
    <row r="515" spans="1:25">
      <c r="A515" s="1" t="s">
        <v>951</v>
      </c>
      <c r="B515" s="1" t="s">
        <v>634</v>
      </c>
      <c r="C515" s="1" t="s">
        <v>634</v>
      </c>
      <c r="D515" s="1" t="s">
        <v>634</v>
      </c>
      <c r="E515" s="1" t="s">
        <v>634</v>
      </c>
      <c r="F515" s="1" t="s">
        <v>634</v>
      </c>
      <c r="G515" s="1" t="s">
        <v>634</v>
      </c>
      <c r="H515" s="1" t="s">
        <v>634</v>
      </c>
      <c r="I515" s="1" t="s">
        <v>634</v>
      </c>
      <c r="J515" s="1" t="s">
        <v>634</v>
      </c>
      <c r="K515" s="1" t="s">
        <v>634</v>
      </c>
      <c r="L515" s="1" t="s">
        <v>634</v>
      </c>
      <c r="M515" s="1" t="s">
        <v>634</v>
      </c>
      <c r="N515" s="1" t="s">
        <v>634</v>
      </c>
      <c r="O515" s="1" t="s">
        <v>634</v>
      </c>
      <c r="P515" s="1" t="s">
        <v>634</v>
      </c>
      <c r="Q515" s="1" t="s">
        <v>634</v>
      </c>
      <c r="R515" s="1" t="s">
        <v>634</v>
      </c>
      <c r="S515" s="1" t="s">
        <v>634</v>
      </c>
      <c r="T515" s="1" t="s">
        <v>634</v>
      </c>
      <c r="U515" s="1" t="s">
        <v>634</v>
      </c>
      <c r="V515" s="1" t="s">
        <v>634</v>
      </c>
      <c r="W515" s="1" t="s">
        <v>634</v>
      </c>
      <c r="X515" s="1" t="s">
        <v>634</v>
      </c>
      <c r="Y515" s="1" t="s">
        <v>634</v>
      </c>
    </row>
    <row r="516" spans="1:25">
      <c r="A516" s="1" t="s">
        <v>952</v>
      </c>
      <c r="B516" s="1" t="s">
        <v>860</v>
      </c>
      <c r="C516" s="1">
        <v>0.42399999999999999</v>
      </c>
      <c r="D516" s="1">
        <v>0.42399999999999999</v>
      </c>
      <c r="E516" s="1" t="s">
        <v>1801</v>
      </c>
      <c r="F516" s="1" t="s">
        <v>1778</v>
      </c>
      <c r="G516" s="1">
        <v>30</v>
      </c>
      <c r="H516" s="1">
        <v>40</v>
      </c>
      <c r="I516" s="1">
        <v>50</v>
      </c>
      <c r="J516" s="1">
        <v>50</v>
      </c>
      <c r="K516" s="1">
        <v>70</v>
      </c>
      <c r="L516" s="1">
        <v>70</v>
      </c>
      <c r="M516" s="1" t="s">
        <v>1778</v>
      </c>
      <c r="N516" s="1">
        <v>0.25</v>
      </c>
      <c r="O516" s="1">
        <v>0.33333333333333331</v>
      </c>
      <c r="P516" s="1">
        <v>0.41666666666666669</v>
      </c>
      <c r="Q516" s="1">
        <v>0.41666666666666669</v>
      </c>
      <c r="R516" s="1">
        <v>0.58333333333333337</v>
      </c>
      <c r="S516" s="1">
        <v>0.58333333333333337</v>
      </c>
      <c r="T516" s="1">
        <v>0</v>
      </c>
      <c r="U516" s="1">
        <v>0</v>
      </c>
      <c r="V516" s="1">
        <v>0</v>
      </c>
      <c r="W516" s="1">
        <v>0</v>
      </c>
      <c r="X516" s="1">
        <v>0</v>
      </c>
      <c r="Y516" s="1">
        <v>0</v>
      </c>
    </row>
    <row r="517" spans="1:25">
      <c r="A517" s="1" t="s">
        <v>953</v>
      </c>
      <c r="B517" s="1" t="s">
        <v>861</v>
      </c>
      <c r="C517" s="1" t="s">
        <v>634</v>
      </c>
      <c r="D517" s="1" t="s">
        <v>634</v>
      </c>
      <c r="E517" s="1" t="s">
        <v>634</v>
      </c>
      <c r="F517" s="1" t="s">
        <v>634</v>
      </c>
      <c r="G517" s="1" t="s">
        <v>634</v>
      </c>
      <c r="H517" s="1" t="s">
        <v>634</v>
      </c>
      <c r="I517" s="1" t="s">
        <v>634</v>
      </c>
      <c r="J517" s="1" t="s">
        <v>634</v>
      </c>
      <c r="K517" s="1" t="s">
        <v>634</v>
      </c>
      <c r="L517" s="1" t="s">
        <v>634</v>
      </c>
      <c r="M517" s="1" t="s">
        <v>634</v>
      </c>
      <c r="N517" s="1" t="s">
        <v>634</v>
      </c>
      <c r="O517" s="1" t="s">
        <v>634</v>
      </c>
      <c r="P517" s="1" t="s">
        <v>634</v>
      </c>
      <c r="Q517" s="1" t="s">
        <v>634</v>
      </c>
      <c r="R517" s="1" t="s">
        <v>634</v>
      </c>
      <c r="S517" s="1" t="s">
        <v>634</v>
      </c>
      <c r="T517" s="1" t="s">
        <v>634</v>
      </c>
      <c r="U517" s="1" t="s">
        <v>634</v>
      </c>
      <c r="V517" s="1" t="s">
        <v>634</v>
      </c>
      <c r="W517" s="1" t="s">
        <v>634</v>
      </c>
      <c r="X517" s="1" t="s">
        <v>634</v>
      </c>
      <c r="Y517" s="1" t="s">
        <v>634</v>
      </c>
    </row>
    <row r="518" spans="1:25">
      <c r="A518" s="1" t="s">
        <v>954</v>
      </c>
      <c r="B518" s="1" t="s">
        <v>862</v>
      </c>
      <c r="C518" s="1">
        <v>0.49</v>
      </c>
      <c r="D518" s="1">
        <v>0.45</v>
      </c>
      <c r="E518" s="1">
        <v>0.43</v>
      </c>
      <c r="F518" s="1" t="s">
        <v>1778</v>
      </c>
      <c r="G518" s="1">
        <v>0</v>
      </c>
      <c r="H518" s="1">
        <v>0</v>
      </c>
      <c r="I518" s="1">
        <v>0</v>
      </c>
      <c r="J518" s="1">
        <v>0</v>
      </c>
      <c r="K518" s="1">
        <v>0</v>
      </c>
      <c r="L518" s="1">
        <v>0</v>
      </c>
      <c r="M518" s="1" t="s">
        <v>1778</v>
      </c>
      <c r="N518" s="1">
        <v>0</v>
      </c>
      <c r="O518" s="1">
        <v>0</v>
      </c>
      <c r="P518" s="1">
        <v>0</v>
      </c>
      <c r="Q518" s="1">
        <v>0</v>
      </c>
      <c r="R518" s="1">
        <v>0</v>
      </c>
      <c r="S518" s="1">
        <v>0</v>
      </c>
      <c r="T518" s="1">
        <v>0</v>
      </c>
      <c r="U518" s="1">
        <v>0</v>
      </c>
      <c r="V518" s="1">
        <v>0</v>
      </c>
      <c r="W518" s="1">
        <v>0</v>
      </c>
      <c r="X518" s="1">
        <v>0</v>
      </c>
      <c r="Y518" s="1">
        <v>0</v>
      </c>
    </row>
    <row r="519" spans="1:25">
      <c r="A519" s="1" t="s">
        <v>955</v>
      </c>
      <c r="B519" s="1" t="s">
        <v>863</v>
      </c>
      <c r="C519" s="1" t="s">
        <v>634</v>
      </c>
      <c r="D519" s="1" t="s">
        <v>634</v>
      </c>
      <c r="E519" s="1" t="s">
        <v>634</v>
      </c>
      <c r="F519" s="1" t="s">
        <v>634</v>
      </c>
      <c r="G519" s="1" t="s">
        <v>634</v>
      </c>
      <c r="H519" s="1" t="s">
        <v>634</v>
      </c>
      <c r="I519" s="1" t="s">
        <v>634</v>
      </c>
      <c r="J519" s="1" t="s">
        <v>634</v>
      </c>
      <c r="K519" s="1" t="s">
        <v>634</v>
      </c>
      <c r="L519" s="1" t="s">
        <v>634</v>
      </c>
      <c r="M519" s="1" t="s">
        <v>634</v>
      </c>
      <c r="N519" s="1" t="s">
        <v>634</v>
      </c>
      <c r="O519" s="1" t="s">
        <v>634</v>
      </c>
      <c r="P519" s="1" t="s">
        <v>634</v>
      </c>
      <c r="Q519" s="1" t="s">
        <v>634</v>
      </c>
      <c r="R519" s="1" t="s">
        <v>634</v>
      </c>
      <c r="S519" s="1" t="s">
        <v>634</v>
      </c>
      <c r="T519" s="1" t="s">
        <v>634</v>
      </c>
      <c r="U519" s="1" t="s">
        <v>634</v>
      </c>
      <c r="V519" s="1" t="s">
        <v>634</v>
      </c>
      <c r="W519" s="1" t="s">
        <v>634</v>
      </c>
      <c r="X519" s="1" t="s">
        <v>634</v>
      </c>
      <c r="Y519" s="1" t="s">
        <v>634</v>
      </c>
    </row>
    <row r="520" spans="1:25">
      <c r="A520" s="1" t="s">
        <v>956</v>
      </c>
      <c r="B520" s="1" t="s">
        <v>1802</v>
      </c>
      <c r="C520" s="1" t="s">
        <v>634</v>
      </c>
      <c r="D520" s="1" t="s">
        <v>634</v>
      </c>
      <c r="E520" s="1" t="s">
        <v>634</v>
      </c>
      <c r="F520" s="1" t="s">
        <v>634</v>
      </c>
      <c r="G520" s="1" t="s">
        <v>634</v>
      </c>
      <c r="H520" s="1" t="s">
        <v>634</v>
      </c>
      <c r="I520" s="1" t="s">
        <v>634</v>
      </c>
      <c r="J520" s="1" t="s">
        <v>634</v>
      </c>
      <c r="K520" s="1" t="s">
        <v>634</v>
      </c>
      <c r="L520" s="1" t="s">
        <v>634</v>
      </c>
      <c r="M520" s="1" t="s">
        <v>634</v>
      </c>
      <c r="N520" s="1" t="s">
        <v>634</v>
      </c>
      <c r="O520" s="1" t="s">
        <v>634</v>
      </c>
      <c r="P520" s="1" t="s">
        <v>634</v>
      </c>
      <c r="Q520" s="1" t="s">
        <v>634</v>
      </c>
      <c r="R520" s="1" t="s">
        <v>634</v>
      </c>
      <c r="S520" s="1" t="s">
        <v>634</v>
      </c>
      <c r="T520" s="1" t="s">
        <v>634</v>
      </c>
      <c r="U520" s="1" t="s">
        <v>634</v>
      </c>
      <c r="V520" s="1" t="s">
        <v>634</v>
      </c>
      <c r="W520" s="1" t="s">
        <v>634</v>
      </c>
      <c r="X520" s="1" t="s">
        <v>634</v>
      </c>
      <c r="Y520" s="1" t="s">
        <v>634</v>
      </c>
    </row>
    <row r="521" spans="1:25">
      <c r="A521" s="1" t="s">
        <v>957</v>
      </c>
      <c r="B521" s="1" t="s">
        <v>2052</v>
      </c>
      <c r="C521" s="1" t="s">
        <v>634</v>
      </c>
      <c r="D521" s="1" t="s">
        <v>634</v>
      </c>
      <c r="E521" s="1" t="s">
        <v>634</v>
      </c>
      <c r="F521" s="1" t="s">
        <v>634</v>
      </c>
      <c r="G521" s="1" t="s">
        <v>634</v>
      </c>
      <c r="H521" s="1" t="s">
        <v>634</v>
      </c>
      <c r="I521" s="1" t="s">
        <v>634</v>
      </c>
      <c r="J521" s="1" t="s">
        <v>634</v>
      </c>
      <c r="K521" s="1" t="s">
        <v>634</v>
      </c>
      <c r="L521" s="1" t="s">
        <v>634</v>
      </c>
      <c r="M521" s="1" t="s">
        <v>634</v>
      </c>
      <c r="N521" s="1" t="s">
        <v>634</v>
      </c>
      <c r="O521" s="1" t="s">
        <v>634</v>
      </c>
      <c r="P521" s="1" t="s">
        <v>634</v>
      </c>
      <c r="Q521" s="1" t="s">
        <v>634</v>
      </c>
      <c r="R521" s="1" t="s">
        <v>634</v>
      </c>
      <c r="S521" s="1" t="s">
        <v>634</v>
      </c>
      <c r="T521" s="1" t="s">
        <v>634</v>
      </c>
      <c r="U521" s="1" t="s">
        <v>634</v>
      </c>
      <c r="V521" s="1" t="s">
        <v>634</v>
      </c>
      <c r="W521" s="1" t="s">
        <v>634</v>
      </c>
      <c r="X521" s="1" t="s">
        <v>634</v>
      </c>
      <c r="Y521" s="1" t="s">
        <v>634</v>
      </c>
    </row>
    <row r="522" spans="1:25">
      <c r="A522" s="1" t="s">
        <v>958</v>
      </c>
      <c r="B522" s="1" t="s">
        <v>864</v>
      </c>
      <c r="C522" s="1">
        <v>0.40100000000000002</v>
      </c>
      <c r="D522" s="1">
        <v>0.38</v>
      </c>
      <c r="E522" s="1">
        <v>0.25800000000000001</v>
      </c>
      <c r="F522" s="1" t="s">
        <v>1778</v>
      </c>
      <c r="G522" s="1">
        <v>45</v>
      </c>
      <c r="H522" s="1">
        <v>10</v>
      </c>
      <c r="I522" s="1">
        <v>20</v>
      </c>
      <c r="J522" s="1">
        <v>25</v>
      </c>
      <c r="K522" s="1">
        <v>25</v>
      </c>
      <c r="L522" s="1">
        <v>25</v>
      </c>
      <c r="M522" s="1" t="s">
        <v>1778</v>
      </c>
      <c r="N522" s="1">
        <v>1</v>
      </c>
      <c r="O522" s="1">
        <v>0.25</v>
      </c>
      <c r="P522" s="1">
        <v>0.44444444444444442</v>
      </c>
      <c r="Q522" s="1">
        <v>0.5</v>
      </c>
      <c r="R522" s="1">
        <v>0.5</v>
      </c>
      <c r="S522" s="1">
        <v>0.5</v>
      </c>
      <c r="T522" s="1">
        <v>0</v>
      </c>
      <c r="U522" s="1">
        <v>0</v>
      </c>
      <c r="V522" s="1">
        <v>0</v>
      </c>
      <c r="W522" s="1">
        <v>0</v>
      </c>
      <c r="X522" s="1">
        <v>0</v>
      </c>
      <c r="Y522" s="1">
        <v>0</v>
      </c>
    </row>
    <row r="523" spans="1:25">
      <c r="A523" s="1" t="s">
        <v>959</v>
      </c>
      <c r="B523" s="1" t="s">
        <v>865</v>
      </c>
      <c r="C523" s="1" t="s">
        <v>634</v>
      </c>
      <c r="D523" s="1" t="s">
        <v>634</v>
      </c>
      <c r="E523" s="1" t="s">
        <v>634</v>
      </c>
      <c r="F523" s="1" t="s">
        <v>634</v>
      </c>
      <c r="G523" s="1" t="s">
        <v>634</v>
      </c>
      <c r="H523" s="1" t="s">
        <v>634</v>
      </c>
      <c r="I523" s="1" t="s">
        <v>634</v>
      </c>
      <c r="J523" s="1" t="s">
        <v>634</v>
      </c>
      <c r="K523" s="1" t="s">
        <v>634</v>
      </c>
      <c r="L523" s="1" t="s">
        <v>634</v>
      </c>
      <c r="M523" s="1" t="s">
        <v>634</v>
      </c>
      <c r="N523" s="1" t="s">
        <v>634</v>
      </c>
      <c r="O523" s="1" t="s">
        <v>634</v>
      </c>
      <c r="P523" s="1" t="s">
        <v>634</v>
      </c>
      <c r="Q523" s="1" t="s">
        <v>634</v>
      </c>
      <c r="R523" s="1" t="s">
        <v>634</v>
      </c>
      <c r="S523" s="1" t="s">
        <v>634</v>
      </c>
      <c r="T523" s="1" t="s">
        <v>634</v>
      </c>
      <c r="U523" s="1" t="s">
        <v>634</v>
      </c>
      <c r="V523" s="1" t="s">
        <v>634</v>
      </c>
      <c r="W523" s="1" t="s">
        <v>634</v>
      </c>
      <c r="X523" s="1" t="s">
        <v>634</v>
      </c>
      <c r="Y523" s="1" t="s">
        <v>634</v>
      </c>
    </row>
    <row r="524" spans="1:25">
      <c r="A524" s="1" t="s">
        <v>960</v>
      </c>
      <c r="B524" s="1" t="s">
        <v>634</v>
      </c>
      <c r="C524" s="1" t="s">
        <v>634</v>
      </c>
      <c r="D524" s="1" t="s">
        <v>634</v>
      </c>
      <c r="E524" s="1" t="s">
        <v>634</v>
      </c>
      <c r="F524" s="1" t="s">
        <v>634</v>
      </c>
      <c r="G524" s="1" t="s">
        <v>634</v>
      </c>
      <c r="H524" s="1" t="s">
        <v>634</v>
      </c>
      <c r="I524" s="1" t="s">
        <v>634</v>
      </c>
      <c r="J524" s="1" t="s">
        <v>634</v>
      </c>
      <c r="K524" s="1" t="s">
        <v>634</v>
      </c>
      <c r="L524" s="1" t="s">
        <v>634</v>
      </c>
      <c r="M524" s="1" t="s">
        <v>634</v>
      </c>
      <c r="N524" s="1" t="s">
        <v>634</v>
      </c>
      <c r="O524" s="1" t="s">
        <v>634</v>
      </c>
      <c r="P524" s="1" t="s">
        <v>634</v>
      </c>
      <c r="Q524" s="1" t="s">
        <v>634</v>
      </c>
      <c r="R524" s="1" t="s">
        <v>634</v>
      </c>
      <c r="S524" s="1" t="s">
        <v>634</v>
      </c>
      <c r="T524" s="1" t="s">
        <v>634</v>
      </c>
      <c r="U524" s="1" t="s">
        <v>634</v>
      </c>
      <c r="V524" s="1" t="s">
        <v>634</v>
      </c>
      <c r="W524" s="1" t="s">
        <v>634</v>
      </c>
      <c r="X524" s="1" t="s">
        <v>634</v>
      </c>
      <c r="Y524" s="1" t="s">
        <v>634</v>
      </c>
    </row>
    <row r="525" spans="1:25">
      <c r="A525" s="1" t="s">
        <v>961</v>
      </c>
      <c r="B525" s="1" t="s">
        <v>2053</v>
      </c>
      <c r="C525" s="1" t="s">
        <v>634</v>
      </c>
      <c r="D525" s="1" t="s">
        <v>634</v>
      </c>
      <c r="E525" s="1" t="s">
        <v>634</v>
      </c>
      <c r="F525" s="1" t="s">
        <v>634</v>
      </c>
      <c r="G525" s="1" t="s">
        <v>634</v>
      </c>
      <c r="H525" s="1" t="s">
        <v>634</v>
      </c>
      <c r="I525" s="1" t="s">
        <v>634</v>
      </c>
      <c r="J525" s="1" t="s">
        <v>634</v>
      </c>
      <c r="K525" s="1" t="s">
        <v>634</v>
      </c>
      <c r="L525" s="1" t="s">
        <v>634</v>
      </c>
      <c r="M525" s="1" t="s">
        <v>634</v>
      </c>
      <c r="N525" s="1" t="s">
        <v>634</v>
      </c>
      <c r="O525" s="1" t="s">
        <v>634</v>
      </c>
      <c r="P525" s="1" t="s">
        <v>634</v>
      </c>
      <c r="Q525" s="1" t="s">
        <v>634</v>
      </c>
      <c r="R525" s="1" t="s">
        <v>634</v>
      </c>
      <c r="S525" s="1" t="s">
        <v>634</v>
      </c>
      <c r="T525" s="1" t="s">
        <v>634</v>
      </c>
      <c r="U525" s="1" t="s">
        <v>634</v>
      </c>
      <c r="V525" s="1" t="s">
        <v>634</v>
      </c>
      <c r="W525" s="1" t="s">
        <v>634</v>
      </c>
      <c r="X525" s="1" t="s">
        <v>634</v>
      </c>
      <c r="Y525" s="1" t="s">
        <v>634</v>
      </c>
    </row>
    <row r="526" spans="1:25">
      <c r="A526" s="1" t="s">
        <v>962</v>
      </c>
      <c r="B526" s="1" t="s">
        <v>866</v>
      </c>
      <c r="C526" s="1" t="s">
        <v>634</v>
      </c>
      <c r="D526" s="1" t="s">
        <v>634</v>
      </c>
      <c r="E526" s="1" t="s">
        <v>634</v>
      </c>
      <c r="F526" s="1" t="s">
        <v>634</v>
      </c>
      <c r="G526" s="1" t="s">
        <v>634</v>
      </c>
      <c r="H526" s="1" t="s">
        <v>634</v>
      </c>
      <c r="I526" s="1" t="s">
        <v>634</v>
      </c>
      <c r="J526" s="1" t="s">
        <v>634</v>
      </c>
      <c r="K526" s="1" t="s">
        <v>634</v>
      </c>
      <c r="L526" s="1" t="s">
        <v>634</v>
      </c>
      <c r="M526" s="1" t="s">
        <v>634</v>
      </c>
      <c r="N526" s="1" t="s">
        <v>634</v>
      </c>
      <c r="O526" s="1" t="s">
        <v>634</v>
      </c>
      <c r="P526" s="1" t="s">
        <v>634</v>
      </c>
      <c r="Q526" s="1" t="s">
        <v>634</v>
      </c>
      <c r="R526" s="1" t="s">
        <v>634</v>
      </c>
      <c r="S526" s="1" t="s">
        <v>634</v>
      </c>
      <c r="T526" s="1" t="s">
        <v>634</v>
      </c>
      <c r="U526" s="1" t="s">
        <v>634</v>
      </c>
      <c r="V526" s="1" t="s">
        <v>634</v>
      </c>
      <c r="W526" s="1" t="s">
        <v>634</v>
      </c>
      <c r="X526" s="1" t="s">
        <v>634</v>
      </c>
      <c r="Y526" s="1" t="s">
        <v>634</v>
      </c>
    </row>
    <row r="527" spans="1:25">
      <c r="A527" s="1" t="s">
        <v>963</v>
      </c>
      <c r="B527" s="1" t="s">
        <v>634</v>
      </c>
      <c r="C527" s="1" t="s">
        <v>634</v>
      </c>
      <c r="D527" s="1" t="s">
        <v>634</v>
      </c>
      <c r="E527" s="1" t="s">
        <v>634</v>
      </c>
      <c r="F527" s="1" t="s">
        <v>634</v>
      </c>
      <c r="G527" s="1" t="s">
        <v>634</v>
      </c>
      <c r="H527" s="1" t="s">
        <v>634</v>
      </c>
      <c r="I527" s="1" t="s">
        <v>634</v>
      </c>
      <c r="J527" s="1" t="s">
        <v>634</v>
      </c>
      <c r="K527" s="1" t="s">
        <v>634</v>
      </c>
      <c r="L527" s="1" t="s">
        <v>634</v>
      </c>
      <c r="M527" s="1" t="s">
        <v>634</v>
      </c>
      <c r="N527" s="1" t="s">
        <v>634</v>
      </c>
      <c r="O527" s="1" t="s">
        <v>634</v>
      </c>
      <c r="P527" s="1" t="s">
        <v>634</v>
      </c>
      <c r="Q527" s="1" t="s">
        <v>634</v>
      </c>
      <c r="R527" s="1" t="s">
        <v>634</v>
      </c>
      <c r="S527" s="1" t="s">
        <v>634</v>
      </c>
      <c r="T527" s="1" t="s">
        <v>634</v>
      </c>
      <c r="U527" s="1" t="s">
        <v>634</v>
      </c>
      <c r="V527" s="1" t="s">
        <v>634</v>
      </c>
      <c r="W527" s="1" t="s">
        <v>634</v>
      </c>
      <c r="X527" s="1" t="s">
        <v>634</v>
      </c>
      <c r="Y527" s="1" t="s">
        <v>634</v>
      </c>
    </row>
    <row r="528" spans="1:25">
      <c r="A528" s="1" t="s">
        <v>964</v>
      </c>
      <c r="B528" s="1" t="s">
        <v>867</v>
      </c>
      <c r="C528" s="1">
        <v>0.28999999999999998</v>
      </c>
      <c r="D528" s="1">
        <v>0.28999999999999998</v>
      </c>
      <c r="E528" s="1">
        <v>0.28999999999999998</v>
      </c>
      <c r="F528" s="1" t="s">
        <v>1778</v>
      </c>
      <c r="G528" s="1">
        <v>6</v>
      </c>
      <c r="H528" s="1">
        <v>6</v>
      </c>
      <c r="I528" s="1">
        <v>6</v>
      </c>
      <c r="J528" s="1">
        <v>6</v>
      </c>
      <c r="K528" s="1">
        <v>6</v>
      </c>
      <c r="L528" s="1">
        <v>6</v>
      </c>
      <c r="M528" s="1" t="s">
        <v>1778</v>
      </c>
      <c r="N528" s="1">
        <v>8.8191198518387859E-2</v>
      </c>
      <c r="O528" s="1">
        <v>8.8191198518387859E-2</v>
      </c>
      <c r="P528" s="1">
        <v>8.8191198518387859E-2</v>
      </c>
      <c r="Q528" s="1">
        <v>8.8191198518387859E-2</v>
      </c>
      <c r="R528" s="1">
        <v>8.8191198518387859E-2</v>
      </c>
      <c r="S528" s="1">
        <v>8.8191198518387859E-2</v>
      </c>
      <c r="T528" s="1">
        <v>0</v>
      </c>
      <c r="U528" s="1">
        <v>0</v>
      </c>
      <c r="V528" s="1">
        <v>40</v>
      </c>
      <c r="W528" s="1">
        <v>0.5879413234559191</v>
      </c>
      <c r="X528" s="1">
        <v>40</v>
      </c>
      <c r="Y528" s="1">
        <v>0.5879413234559191</v>
      </c>
    </row>
    <row r="529" spans="1:25">
      <c r="A529" s="1" t="s">
        <v>965</v>
      </c>
      <c r="B529" s="1" t="s">
        <v>868</v>
      </c>
      <c r="C529" s="1" t="s">
        <v>634</v>
      </c>
      <c r="D529" s="1" t="s">
        <v>634</v>
      </c>
      <c r="E529" s="1" t="s">
        <v>634</v>
      </c>
      <c r="F529" s="1" t="s">
        <v>634</v>
      </c>
      <c r="G529" s="1" t="s">
        <v>634</v>
      </c>
      <c r="H529" s="1" t="s">
        <v>634</v>
      </c>
      <c r="I529" s="1" t="s">
        <v>634</v>
      </c>
      <c r="J529" s="1" t="s">
        <v>634</v>
      </c>
      <c r="K529" s="1" t="s">
        <v>634</v>
      </c>
      <c r="L529" s="1" t="s">
        <v>634</v>
      </c>
      <c r="M529" s="1" t="s">
        <v>634</v>
      </c>
      <c r="N529" s="1" t="s">
        <v>634</v>
      </c>
      <c r="O529" s="1" t="s">
        <v>634</v>
      </c>
      <c r="P529" s="1" t="s">
        <v>634</v>
      </c>
      <c r="Q529" s="1" t="s">
        <v>634</v>
      </c>
      <c r="R529" s="1" t="s">
        <v>634</v>
      </c>
      <c r="S529" s="1" t="s">
        <v>634</v>
      </c>
      <c r="T529" s="1" t="s">
        <v>634</v>
      </c>
      <c r="U529" s="1" t="s">
        <v>634</v>
      </c>
      <c r="V529" s="1" t="s">
        <v>634</v>
      </c>
      <c r="W529" s="1" t="s">
        <v>634</v>
      </c>
      <c r="X529" s="1" t="s">
        <v>634</v>
      </c>
      <c r="Y529" s="1" t="s">
        <v>634</v>
      </c>
    </row>
    <row r="530" spans="1:25">
      <c r="A530" s="1" t="s">
        <v>966</v>
      </c>
      <c r="B530" s="1" t="s">
        <v>634</v>
      </c>
      <c r="C530" s="1" t="s">
        <v>634</v>
      </c>
      <c r="D530" s="1" t="s">
        <v>634</v>
      </c>
      <c r="E530" s="1" t="s">
        <v>634</v>
      </c>
      <c r="F530" s="1" t="s">
        <v>634</v>
      </c>
      <c r="G530" s="1" t="s">
        <v>634</v>
      </c>
      <c r="H530" s="1" t="s">
        <v>634</v>
      </c>
      <c r="I530" s="1" t="s">
        <v>634</v>
      </c>
      <c r="J530" s="1" t="s">
        <v>634</v>
      </c>
      <c r="K530" s="1" t="s">
        <v>634</v>
      </c>
      <c r="L530" s="1" t="s">
        <v>634</v>
      </c>
      <c r="M530" s="1" t="s">
        <v>634</v>
      </c>
      <c r="N530" s="1" t="s">
        <v>634</v>
      </c>
      <c r="O530" s="1" t="s">
        <v>634</v>
      </c>
      <c r="P530" s="1" t="s">
        <v>634</v>
      </c>
      <c r="Q530" s="1" t="s">
        <v>634</v>
      </c>
      <c r="R530" s="1" t="s">
        <v>634</v>
      </c>
      <c r="S530" s="1" t="s">
        <v>634</v>
      </c>
      <c r="T530" s="1" t="s">
        <v>634</v>
      </c>
      <c r="U530" s="1" t="s">
        <v>634</v>
      </c>
      <c r="V530" s="1" t="s">
        <v>634</v>
      </c>
      <c r="W530" s="1" t="s">
        <v>634</v>
      </c>
      <c r="X530" s="1" t="s">
        <v>634</v>
      </c>
      <c r="Y530" s="1" t="s">
        <v>634</v>
      </c>
    </row>
    <row r="531" spans="1:25">
      <c r="A531" s="1" t="s">
        <v>967</v>
      </c>
      <c r="B531" s="1" t="s">
        <v>869</v>
      </c>
      <c r="C531" s="1" t="s">
        <v>634</v>
      </c>
      <c r="D531" s="1" t="s">
        <v>634</v>
      </c>
      <c r="E531" s="1" t="s">
        <v>634</v>
      </c>
      <c r="F531" s="1" t="s">
        <v>634</v>
      </c>
      <c r="G531" s="1" t="s">
        <v>634</v>
      </c>
      <c r="H531" s="1" t="s">
        <v>634</v>
      </c>
      <c r="I531" s="1" t="s">
        <v>634</v>
      </c>
      <c r="J531" s="1" t="s">
        <v>634</v>
      </c>
      <c r="K531" s="1" t="s">
        <v>634</v>
      </c>
      <c r="L531" s="1" t="s">
        <v>634</v>
      </c>
      <c r="M531" s="1" t="s">
        <v>634</v>
      </c>
      <c r="N531" s="1" t="s">
        <v>634</v>
      </c>
      <c r="O531" s="1" t="s">
        <v>634</v>
      </c>
      <c r="P531" s="1" t="s">
        <v>634</v>
      </c>
      <c r="Q531" s="1" t="s">
        <v>634</v>
      </c>
      <c r="R531" s="1" t="s">
        <v>634</v>
      </c>
      <c r="S531" s="1" t="s">
        <v>634</v>
      </c>
      <c r="T531" s="1" t="s">
        <v>634</v>
      </c>
      <c r="U531" s="1" t="s">
        <v>634</v>
      </c>
      <c r="V531" s="1" t="s">
        <v>634</v>
      </c>
      <c r="W531" s="1" t="s">
        <v>634</v>
      </c>
      <c r="X531" s="1" t="s">
        <v>634</v>
      </c>
      <c r="Y531" s="1" t="s">
        <v>634</v>
      </c>
    </row>
    <row r="532" spans="1:25">
      <c r="A532" s="1" t="s">
        <v>968</v>
      </c>
      <c r="B532" s="1" t="s">
        <v>1222</v>
      </c>
      <c r="C532" s="1">
        <v>0.46</v>
      </c>
      <c r="D532" s="1">
        <v>0.46</v>
      </c>
      <c r="E532" s="1">
        <v>0.46</v>
      </c>
      <c r="F532" s="1" t="s">
        <v>1778</v>
      </c>
      <c r="G532" s="1">
        <v>0</v>
      </c>
      <c r="H532" s="1">
        <v>0</v>
      </c>
      <c r="I532" s="1">
        <v>0</v>
      </c>
      <c r="J532" s="1">
        <v>0</v>
      </c>
      <c r="K532" s="1">
        <v>0</v>
      </c>
      <c r="L532" s="1">
        <v>0</v>
      </c>
      <c r="M532" s="1" t="s">
        <v>1778</v>
      </c>
      <c r="N532" s="1">
        <v>0</v>
      </c>
      <c r="O532" s="1">
        <v>0</v>
      </c>
      <c r="P532" s="1">
        <v>0</v>
      </c>
      <c r="Q532" s="1">
        <v>0</v>
      </c>
      <c r="R532" s="1">
        <v>0</v>
      </c>
      <c r="S532" s="1">
        <v>0</v>
      </c>
      <c r="T532" s="1">
        <v>0</v>
      </c>
      <c r="U532" s="1">
        <v>0</v>
      </c>
      <c r="V532" s="1">
        <v>0</v>
      </c>
      <c r="W532" s="1">
        <v>0</v>
      </c>
      <c r="X532" s="1">
        <v>0</v>
      </c>
      <c r="Y532" s="1">
        <v>0</v>
      </c>
    </row>
    <row r="533" spans="1:25">
      <c r="A533" s="1" t="s">
        <v>969</v>
      </c>
      <c r="B533" s="1" t="s">
        <v>1803</v>
      </c>
      <c r="C533" s="1" t="s">
        <v>634</v>
      </c>
      <c r="D533" s="1" t="s">
        <v>634</v>
      </c>
      <c r="E533" s="1" t="s">
        <v>634</v>
      </c>
      <c r="F533" s="1" t="s">
        <v>634</v>
      </c>
      <c r="G533" s="1" t="s">
        <v>634</v>
      </c>
      <c r="H533" s="1" t="s">
        <v>634</v>
      </c>
      <c r="I533" s="1" t="s">
        <v>634</v>
      </c>
      <c r="J533" s="1" t="s">
        <v>634</v>
      </c>
      <c r="K533" s="1" t="s">
        <v>634</v>
      </c>
      <c r="L533" s="1" t="s">
        <v>634</v>
      </c>
      <c r="M533" s="1" t="s">
        <v>634</v>
      </c>
      <c r="N533" s="1" t="s">
        <v>634</v>
      </c>
      <c r="O533" s="1" t="s">
        <v>634</v>
      </c>
      <c r="P533" s="1" t="s">
        <v>634</v>
      </c>
      <c r="Q533" s="1" t="s">
        <v>634</v>
      </c>
      <c r="R533" s="1" t="s">
        <v>634</v>
      </c>
      <c r="S533" s="1" t="s">
        <v>634</v>
      </c>
      <c r="T533" s="1" t="s">
        <v>634</v>
      </c>
      <c r="U533" s="1" t="s">
        <v>634</v>
      </c>
      <c r="V533" s="1" t="s">
        <v>634</v>
      </c>
      <c r="W533" s="1" t="s">
        <v>634</v>
      </c>
      <c r="X533" s="1" t="s">
        <v>634</v>
      </c>
      <c r="Y533" s="1" t="s">
        <v>634</v>
      </c>
    </row>
    <row r="534" spans="1:25">
      <c r="A534" s="1" t="s">
        <v>970</v>
      </c>
      <c r="B534" s="1" t="s">
        <v>634</v>
      </c>
      <c r="C534" s="1" t="s">
        <v>634</v>
      </c>
      <c r="D534" s="1" t="s">
        <v>634</v>
      </c>
      <c r="E534" s="1" t="s">
        <v>634</v>
      </c>
      <c r="F534" s="1" t="s">
        <v>634</v>
      </c>
      <c r="G534" s="1" t="s">
        <v>634</v>
      </c>
      <c r="H534" s="1" t="s">
        <v>634</v>
      </c>
      <c r="I534" s="1" t="s">
        <v>634</v>
      </c>
      <c r="J534" s="1" t="s">
        <v>634</v>
      </c>
      <c r="K534" s="1" t="s">
        <v>634</v>
      </c>
      <c r="L534" s="1" t="s">
        <v>634</v>
      </c>
      <c r="M534" s="1" t="s">
        <v>634</v>
      </c>
      <c r="N534" s="1" t="s">
        <v>634</v>
      </c>
      <c r="O534" s="1" t="s">
        <v>634</v>
      </c>
      <c r="P534" s="1" t="s">
        <v>634</v>
      </c>
      <c r="Q534" s="1" t="s">
        <v>634</v>
      </c>
      <c r="R534" s="1" t="s">
        <v>634</v>
      </c>
      <c r="S534" s="1" t="s">
        <v>634</v>
      </c>
      <c r="T534" s="1" t="s">
        <v>634</v>
      </c>
      <c r="U534" s="1" t="s">
        <v>634</v>
      </c>
      <c r="V534" s="1" t="s">
        <v>634</v>
      </c>
      <c r="W534" s="1" t="s">
        <v>634</v>
      </c>
      <c r="X534" s="1" t="s">
        <v>634</v>
      </c>
      <c r="Y534" s="1" t="s">
        <v>634</v>
      </c>
    </row>
    <row r="535" spans="1:25">
      <c r="A535" s="1" t="s">
        <v>971</v>
      </c>
      <c r="B535" s="1" t="s">
        <v>1804</v>
      </c>
      <c r="C535" s="1" t="s">
        <v>634</v>
      </c>
      <c r="D535" s="1" t="s">
        <v>634</v>
      </c>
      <c r="E535" s="1" t="s">
        <v>634</v>
      </c>
      <c r="F535" s="1" t="s">
        <v>634</v>
      </c>
      <c r="G535" s="1" t="s">
        <v>634</v>
      </c>
      <c r="H535" s="1" t="s">
        <v>634</v>
      </c>
      <c r="I535" s="1" t="s">
        <v>634</v>
      </c>
      <c r="J535" s="1" t="s">
        <v>634</v>
      </c>
      <c r="K535" s="1" t="s">
        <v>634</v>
      </c>
      <c r="L535" s="1" t="s">
        <v>634</v>
      </c>
      <c r="M535" s="1" t="s">
        <v>634</v>
      </c>
      <c r="N535" s="1" t="s">
        <v>634</v>
      </c>
      <c r="O535" s="1" t="s">
        <v>634</v>
      </c>
      <c r="P535" s="1" t="s">
        <v>634</v>
      </c>
      <c r="Q535" s="1" t="s">
        <v>634</v>
      </c>
      <c r="R535" s="1" t="s">
        <v>634</v>
      </c>
      <c r="S535" s="1" t="s">
        <v>634</v>
      </c>
      <c r="T535" s="1" t="s">
        <v>634</v>
      </c>
      <c r="U535" s="1" t="s">
        <v>634</v>
      </c>
      <c r="V535" s="1" t="s">
        <v>634</v>
      </c>
      <c r="W535" s="1" t="s">
        <v>634</v>
      </c>
      <c r="X535" s="1" t="s">
        <v>634</v>
      </c>
      <c r="Y535" s="1" t="s">
        <v>634</v>
      </c>
    </row>
    <row r="536" spans="1:25">
      <c r="A536" s="1" t="s">
        <v>972</v>
      </c>
      <c r="B536" s="1" t="s">
        <v>870</v>
      </c>
      <c r="C536" s="1" t="s">
        <v>1520</v>
      </c>
      <c r="D536" s="1" t="s">
        <v>1520</v>
      </c>
      <c r="E536" s="1" t="s">
        <v>1520</v>
      </c>
      <c r="F536" s="1" t="s">
        <v>1778</v>
      </c>
      <c r="G536" s="1">
        <v>1490</v>
      </c>
      <c r="H536" s="1">
        <v>1590</v>
      </c>
      <c r="I536" s="1">
        <v>1690</v>
      </c>
      <c r="J536" s="1">
        <v>1790</v>
      </c>
      <c r="K536" s="1">
        <v>1890</v>
      </c>
      <c r="L536" s="1">
        <v>1990</v>
      </c>
      <c r="M536" s="1" t="s">
        <v>1778</v>
      </c>
      <c r="N536" s="1">
        <v>0.93125000000000002</v>
      </c>
      <c r="O536" s="1">
        <v>0.93529411764705883</v>
      </c>
      <c r="P536" s="1">
        <v>0.93888888888888888</v>
      </c>
      <c r="Q536" s="1">
        <v>0.94210526315789478</v>
      </c>
      <c r="R536" s="1">
        <v>0.94499999999999995</v>
      </c>
      <c r="S536" s="1">
        <v>0.94761904761904758</v>
      </c>
      <c r="T536" s="1">
        <v>112.00000000000001</v>
      </c>
      <c r="U536" s="1">
        <v>7.0000000000000007E-2</v>
      </c>
      <c r="V536" s="1">
        <v>119</v>
      </c>
      <c r="W536" s="1">
        <v>7.0000000000000007E-2</v>
      </c>
      <c r="X536" s="1">
        <v>147</v>
      </c>
      <c r="Y536" s="1">
        <v>7.0000000000000007E-2</v>
      </c>
    </row>
    <row r="537" spans="1:25">
      <c r="A537" s="1" t="s">
        <v>973</v>
      </c>
      <c r="B537" s="1" t="s">
        <v>871</v>
      </c>
      <c r="C537" s="1" t="s">
        <v>634</v>
      </c>
      <c r="D537" s="1" t="s">
        <v>634</v>
      </c>
      <c r="E537" s="1" t="s">
        <v>634</v>
      </c>
      <c r="F537" s="1" t="s">
        <v>634</v>
      </c>
      <c r="G537" s="1" t="s">
        <v>634</v>
      </c>
      <c r="H537" s="1" t="s">
        <v>634</v>
      </c>
      <c r="I537" s="1" t="s">
        <v>634</v>
      </c>
      <c r="J537" s="1" t="s">
        <v>634</v>
      </c>
      <c r="K537" s="1" t="s">
        <v>634</v>
      </c>
      <c r="L537" s="1" t="s">
        <v>634</v>
      </c>
      <c r="M537" s="1" t="s">
        <v>634</v>
      </c>
      <c r="N537" s="1" t="s">
        <v>634</v>
      </c>
      <c r="O537" s="1" t="s">
        <v>634</v>
      </c>
      <c r="P537" s="1" t="s">
        <v>634</v>
      </c>
      <c r="Q537" s="1" t="s">
        <v>634</v>
      </c>
      <c r="R537" s="1" t="s">
        <v>634</v>
      </c>
      <c r="S537" s="1" t="s">
        <v>634</v>
      </c>
      <c r="T537" s="1" t="s">
        <v>634</v>
      </c>
      <c r="U537" s="1" t="s">
        <v>634</v>
      </c>
      <c r="V537" s="1" t="s">
        <v>634</v>
      </c>
      <c r="W537" s="1" t="s">
        <v>634</v>
      </c>
      <c r="X537" s="1" t="s">
        <v>634</v>
      </c>
      <c r="Y537" s="1" t="s">
        <v>634</v>
      </c>
    </row>
    <row r="538" spans="1:25">
      <c r="A538" s="1" t="s">
        <v>974</v>
      </c>
      <c r="B538" s="1" t="s">
        <v>1805</v>
      </c>
      <c r="C538" s="1" t="s">
        <v>634</v>
      </c>
      <c r="D538" s="1" t="s">
        <v>634</v>
      </c>
      <c r="E538" s="1" t="s">
        <v>634</v>
      </c>
      <c r="F538" s="1" t="s">
        <v>634</v>
      </c>
      <c r="G538" s="1" t="s">
        <v>634</v>
      </c>
      <c r="H538" s="1" t="s">
        <v>634</v>
      </c>
      <c r="I538" s="1" t="s">
        <v>634</v>
      </c>
      <c r="J538" s="1" t="s">
        <v>634</v>
      </c>
      <c r="K538" s="1" t="s">
        <v>634</v>
      </c>
      <c r="L538" s="1" t="s">
        <v>634</v>
      </c>
      <c r="M538" s="1" t="s">
        <v>634</v>
      </c>
      <c r="N538" s="1" t="s">
        <v>634</v>
      </c>
      <c r="O538" s="1" t="s">
        <v>634</v>
      </c>
      <c r="P538" s="1" t="s">
        <v>634</v>
      </c>
      <c r="Q538" s="1" t="s">
        <v>634</v>
      </c>
      <c r="R538" s="1" t="s">
        <v>634</v>
      </c>
      <c r="S538" s="1" t="s">
        <v>634</v>
      </c>
      <c r="T538" s="1" t="s">
        <v>634</v>
      </c>
      <c r="U538" s="1" t="s">
        <v>634</v>
      </c>
      <c r="V538" s="1" t="s">
        <v>634</v>
      </c>
      <c r="W538" s="1" t="s">
        <v>634</v>
      </c>
      <c r="X538" s="1" t="s">
        <v>634</v>
      </c>
      <c r="Y538" s="1" t="s">
        <v>634</v>
      </c>
    </row>
    <row r="539" spans="1:25">
      <c r="A539" s="1" t="s">
        <v>975</v>
      </c>
      <c r="B539" s="1" t="s">
        <v>634</v>
      </c>
      <c r="C539" s="1" t="s">
        <v>634</v>
      </c>
      <c r="D539" s="1" t="s">
        <v>634</v>
      </c>
      <c r="E539" s="1" t="s">
        <v>634</v>
      </c>
      <c r="F539" s="1" t="s">
        <v>634</v>
      </c>
      <c r="G539" s="1" t="s">
        <v>634</v>
      </c>
      <c r="H539" s="1" t="s">
        <v>634</v>
      </c>
      <c r="I539" s="1" t="s">
        <v>634</v>
      </c>
      <c r="J539" s="1" t="s">
        <v>634</v>
      </c>
      <c r="K539" s="1" t="s">
        <v>634</v>
      </c>
      <c r="L539" s="1" t="s">
        <v>634</v>
      </c>
      <c r="M539" s="1" t="s">
        <v>634</v>
      </c>
      <c r="N539" s="1" t="s">
        <v>634</v>
      </c>
      <c r="O539" s="1" t="s">
        <v>634</v>
      </c>
      <c r="P539" s="1" t="s">
        <v>634</v>
      </c>
      <c r="Q539" s="1" t="s">
        <v>634</v>
      </c>
      <c r="R539" s="1" t="s">
        <v>634</v>
      </c>
      <c r="S539" s="1" t="s">
        <v>634</v>
      </c>
      <c r="T539" s="1" t="s">
        <v>634</v>
      </c>
      <c r="U539" s="1" t="s">
        <v>634</v>
      </c>
      <c r="V539" s="1" t="s">
        <v>634</v>
      </c>
      <c r="W539" s="1" t="s">
        <v>634</v>
      </c>
      <c r="X539" s="1" t="s">
        <v>634</v>
      </c>
      <c r="Y539" s="1" t="s">
        <v>634</v>
      </c>
    </row>
    <row r="540" spans="1:25">
      <c r="A540" s="1" t="s">
        <v>976</v>
      </c>
      <c r="B540" s="1" t="s">
        <v>634</v>
      </c>
      <c r="C540" s="1" t="s">
        <v>634</v>
      </c>
      <c r="D540" s="1" t="s">
        <v>634</v>
      </c>
      <c r="E540" s="1" t="s">
        <v>634</v>
      </c>
      <c r="F540" s="1" t="s">
        <v>634</v>
      </c>
      <c r="G540" s="1" t="s">
        <v>634</v>
      </c>
      <c r="H540" s="1" t="s">
        <v>634</v>
      </c>
      <c r="I540" s="1" t="s">
        <v>634</v>
      </c>
      <c r="J540" s="1" t="s">
        <v>634</v>
      </c>
      <c r="K540" s="1" t="s">
        <v>634</v>
      </c>
      <c r="L540" s="1" t="s">
        <v>634</v>
      </c>
      <c r="M540" s="1" t="s">
        <v>634</v>
      </c>
      <c r="N540" s="1" t="s">
        <v>634</v>
      </c>
      <c r="O540" s="1" t="s">
        <v>634</v>
      </c>
      <c r="P540" s="1" t="s">
        <v>634</v>
      </c>
      <c r="Q540" s="1" t="s">
        <v>634</v>
      </c>
      <c r="R540" s="1" t="s">
        <v>634</v>
      </c>
      <c r="S540" s="1" t="s">
        <v>634</v>
      </c>
      <c r="T540" s="1" t="s">
        <v>634</v>
      </c>
      <c r="U540" s="1" t="s">
        <v>634</v>
      </c>
      <c r="V540" s="1" t="s">
        <v>634</v>
      </c>
      <c r="W540" s="1" t="s">
        <v>634</v>
      </c>
      <c r="X540" s="1" t="s">
        <v>634</v>
      </c>
      <c r="Y540" s="1" t="s">
        <v>634</v>
      </c>
    </row>
    <row r="541" spans="1:25">
      <c r="A541" s="1" t="s">
        <v>977</v>
      </c>
      <c r="B541" s="1" t="s">
        <v>872</v>
      </c>
      <c r="C541" s="1">
        <v>0.45</v>
      </c>
      <c r="D541" s="1">
        <v>0.44500000000000001</v>
      </c>
      <c r="E541" s="1">
        <v>0.35</v>
      </c>
      <c r="F541" s="1" t="s">
        <v>1778</v>
      </c>
      <c r="G541" s="1">
        <v>0</v>
      </c>
      <c r="H541" s="1">
        <v>0</v>
      </c>
      <c r="I541" s="1">
        <v>0</v>
      </c>
      <c r="J541" s="1">
        <v>0</v>
      </c>
      <c r="K541" s="1">
        <v>0</v>
      </c>
      <c r="L541" s="1">
        <v>0</v>
      </c>
      <c r="M541" s="1" t="s">
        <v>1778</v>
      </c>
      <c r="N541" s="1">
        <v>0</v>
      </c>
      <c r="O541" s="1">
        <v>0</v>
      </c>
      <c r="P541" s="1">
        <v>0</v>
      </c>
      <c r="Q541" s="1">
        <v>0</v>
      </c>
      <c r="R541" s="1">
        <v>0</v>
      </c>
      <c r="S541" s="1">
        <v>0</v>
      </c>
      <c r="T541" s="1">
        <v>0</v>
      </c>
      <c r="U541" s="1">
        <v>0</v>
      </c>
      <c r="V541" s="1">
        <v>0</v>
      </c>
      <c r="W541" s="1">
        <v>0</v>
      </c>
      <c r="X541" s="1">
        <v>0</v>
      </c>
      <c r="Y541" s="1">
        <v>0</v>
      </c>
    </row>
    <row r="542" spans="1:25">
      <c r="A542" s="1" t="s">
        <v>978</v>
      </c>
      <c r="B542" s="1" t="s">
        <v>873</v>
      </c>
      <c r="C542" s="1" t="s">
        <v>634</v>
      </c>
      <c r="D542" s="1" t="s">
        <v>634</v>
      </c>
      <c r="E542" s="1" t="s">
        <v>634</v>
      </c>
      <c r="F542" s="1" t="s">
        <v>634</v>
      </c>
      <c r="G542" s="1" t="s">
        <v>634</v>
      </c>
      <c r="H542" s="1" t="s">
        <v>634</v>
      </c>
      <c r="I542" s="1" t="s">
        <v>634</v>
      </c>
      <c r="J542" s="1" t="s">
        <v>634</v>
      </c>
      <c r="K542" s="1" t="s">
        <v>634</v>
      </c>
      <c r="L542" s="1" t="s">
        <v>634</v>
      </c>
      <c r="M542" s="1" t="s">
        <v>634</v>
      </c>
      <c r="N542" s="1" t="s">
        <v>634</v>
      </c>
      <c r="O542" s="1" t="s">
        <v>634</v>
      </c>
      <c r="P542" s="1" t="s">
        <v>634</v>
      </c>
      <c r="Q542" s="1" t="s">
        <v>634</v>
      </c>
      <c r="R542" s="1" t="s">
        <v>634</v>
      </c>
      <c r="S542" s="1" t="s">
        <v>634</v>
      </c>
      <c r="T542" s="1" t="s">
        <v>634</v>
      </c>
      <c r="U542" s="1" t="s">
        <v>634</v>
      </c>
      <c r="V542" s="1" t="s">
        <v>634</v>
      </c>
      <c r="W542" s="1" t="s">
        <v>634</v>
      </c>
      <c r="X542" s="1" t="s">
        <v>634</v>
      </c>
      <c r="Y542" s="1" t="s">
        <v>634</v>
      </c>
    </row>
    <row r="543" spans="1:25">
      <c r="A543" s="1" t="s">
        <v>979</v>
      </c>
      <c r="B543" s="1" t="s">
        <v>874</v>
      </c>
      <c r="C543" s="1" t="s">
        <v>634</v>
      </c>
      <c r="D543" s="1" t="s">
        <v>634</v>
      </c>
      <c r="E543" s="1" t="s">
        <v>634</v>
      </c>
      <c r="F543" s="1" t="s">
        <v>634</v>
      </c>
      <c r="G543" s="1" t="s">
        <v>634</v>
      </c>
      <c r="H543" s="1" t="s">
        <v>634</v>
      </c>
      <c r="I543" s="1" t="s">
        <v>634</v>
      </c>
      <c r="J543" s="1" t="s">
        <v>634</v>
      </c>
      <c r="K543" s="1" t="s">
        <v>634</v>
      </c>
      <c r="L543" s="1" t="s">
        <v>634</v>
      </c>
      <c r="M543" s="1" t="s">
        <v>634</v>
      </c>
      <c r="N543" s="1" t="s">
        <v>634</v>
      </c>
      <c r="O543" s="1" t="s">
        <v>634</v>
      </c>
      <c r="P543" s="1" t="s">
        <v>634</v>
      </c>
      <c r="Q543" s="1" t="s">
        <v>634</v>
      </c>
      <c r="R543" s="1" t="s">
        <v>634</v>
      </c>
      <c r="S543" s="1" t="s">
        <v>634</v>
      </c>
      <c r="T543" s="1" t="s">
        <v>634</v>
      </c>
      <c r="U543" s="1" t="s">
        <v>634</v>
      </c>
      <c r="V543" s="1" t="s">
        <v>634</v>
      </c>
      <c r="W543" s="1" t="s">
        <v>634</v>
      </c>
      <c r="X543" s="1" t="s">
        <v>634</v>
      </c>
      <c r="Y543" s="1" t="s">
        <v>634</v>
      </c>
    </row>
    <row r="544" spans="1:25">
      <c r="A544" s="1" t="s">
        <v>980</v>
      </c>
      <c r="B544" s="1" t="s">
        <v>875</v>
      </c>
      <c r="C544" s="1" t="s">
        <v>634</v>
      </c>
      <c r="D544" s="1" t="s">
        <v>634</v>
      </c>
      <c r="E544" s="1" t="s">
        <v>634</v>
      </c>
      <c r="F544" s="1" t="s">
        <v>634</v>
      </c>
      <c r="G544" s="1" t="s">
        <v>634</v>
      </c>
      <c r="H544" s="1" t="s">
        <v>634</v>
      </c>
      <c r="I544" s="1" t="s">
        <v>634</v>
      </c>
      <c r="J544" s="1" t="s">
        <v>634</v>
      </c>
      <c r="K544" s="1" t="s">
        <v>634</v>
      </c>
      <c r="L544" s="1" t="s">
        <v>634</v>
      </c>
      <c r="M544" s="1" t="s">
        <v>634</v>
      </c>
      <c r="N544" s="1" t="s">
        <v>634</v>
      </c>
      <c r="O544" s="1" t="s">
        <v>634</v>
      </c>
      <c r="P544" s="1" t="s">
        <v>634</v>
      </c>
      <c r="Q544" s="1" t="s">
        <v>634</v>
      </c>
      <c r="R544" s="1" t="s">
        <v>634</v>
      </c>
      <c r="S544" s="1" t="s">
        <v>634</v>
      </c>
      <c r="T544" s="1" t="s">
        <v>634</v>
      </c>
      <c r="U544" s="1" t="s">
        <v>634</v>
      </c>
      <c r="V544" s="1" t="s">
        <v>634</v>
      </c>
      <c r="W544" s="1" t="s">
        <v>634</v>
      </c>
      <c r="X544" s="1" t="s">
        <v>634</v>
      </c>
      <c r="Y544" s="1" t="s">
        <v>634</v>
      </c>
    </row>
    <row r="545" spans="1:25">
      <c r="A545" s="1" t="s">
        <v>981</v>
      </c>
      <c r="B545" s="1" t="s">
        <v>634</v>
      </c>
      <c r="C545" s="1" t="s">
        <v>634</v>
      </c>
      <c r="D545" s="1" t="s">
        <v>634</v>
      </c>
      <c r="E545" s="1" t="s">
        <v>634</v>
      </c>
      <c r="F545" s="1" t="s">
        <v>634</v>
      </c>
      <c r="G545" s="1" t="s">
        <v>634</v>
      </c>
      <c r="H545" s="1" t="s">
        <v>634</v>
      </c>
      <c r="I545" s="1" t="s">
        <v>634</v>
      </c>
      <c r="J545" s="1" t="s">
        <v>634</v>
      </c>
      <c r="K545" s="1" t="s">
        <v>634</v>
      </c>
      <c r="L545" s="1" t="s">
        <v>634</v>
      </c>
      <c r="M545" s="1" t="s">
        <v>634</v>
      </c>
      <c r="N545" s="1" t="s">
        <v>634</v>
      </c>
      <c r="O545" s="1" t="s">
        <v>634</v>
      </c>
      <c r="P545" s="1" t="s">
        <v>634</v>
      </c>
      <c r="Q545" s="1" t="s">
        <v>634</v>
      </c>
      <c r="R545" s="1" t="s">
        <v>634</v>
      </c>
      <c r="S545" s="1" t="s">
        <v>634</v>
      </c>
      <c r="T545" s="1" t="s">
        <v>634</v>
      </c>
      <c r="U545" s="1" t="s">
        <v>634</v>
      </c>
      <c r="V545" s="1" t="s">
        <v>634</v>
      </c>
      <c r="W545" s="1" t="s">
        <v>634</v>
      </c>
      <c r="X545" s="1" t="s">
        <v>634</v>
      </c>
      <c r="Y545" s="1" t="s">
        <v>634</v>
      </c>
    </row>
    <row r="546" spans="1:25">
      <c r="A546" s="1" t="s">
        <v>982</v>
      </c>
      <c r="B546" s="1" t="s">
        <v>876</v>
      </c>
      <c r="C546" s="1" t="s">
        <v>634</v>
      </c>
      <c r="D546" s="1" t="s">
        <v>634</v>
      </c>
      <c r="E546" s="1" t="s">
        <v>634</v>
      </c>
      <c r="F546" s="1" t="s">
        <v>634</v>
      </c>
      <c r="G546" s="1" t="s">
        <v>634</v>
      </c>
      <c r="H546" s="1" t="s">
        <v>634</v>
      </c>
      <c r="I546" s="1" t="s">
        <v>634</v>
      </c>
      <c r="J546" s="1" t="s">
        <v>634</v>
      </c>
      <c r="K546" s="1" t="s">
        <v>634</v>
      </c>
      <c r="L546" s="1" t="s">
        <v>634</v>
      </c>
      <c r="M546" s="1" t="s">
        <v>634</v>
      </c>
      <c r="N546" s="1" t="s">
        <v>634</v>
      </c>
      <c r="O546" s="1" t="s">
        <v>634</v>
      </c>
      <c r="P546" s="1" t="s">
        <v>634</v>
      </c>
      <c r="Q546" s="1" t="s">
        <v>634</v>
      </c>
      <c r="R546" s="1" t="s">
        <v>634</v>
      </c>
      <c r="S546" s="1" t="s">
        <v>634</v>
      </c>
      <c r="T546" s="1" t="s">
        <v>634</v>
      </c>
      <c r="U546" s="1" t="s">
        <v>634</v>
      </c>
      <c r="V546" s="1" t="s">
        <v>634</v>
      </c>
      <c r="W546" s="1" t="s">
        <v>634</v>
      </c>
      <c r="X546" s="1" t="s">
        <v>634</v>
      </c>
      <c r="Y546" s="1" t="s">
        <v>634</v>
      </c>
    </row>
    <row r="547" spans="1:25">
      <c r="A547" s="1" t="s">
        <v>983</v>
      </c>
      <c r="B547" s="1" t="s">
        <v>634</v>
      </c>
      <c r="C547" s="1" t="s">
        <v>634</v>
      </c>
      <c r="D547" s="1" t="s">
        <v>634</v>
      </c>
      <c r="E547" s="1" t="s">
        <v>634</v>
      </c>
      <c r="F547" s="1" t="s">
        <v>634</v>
      </c>
      <c r="G547" s="1" t="s">
        <v>634</v>
      </c>
      <c r="H547" s="1" t="s">
        <v>634</v>
      </c>
      <c r="I547" s="1" t="s">
        <v>634</v>
      </c>
      <c r="J547" s="1" t="s">
        <v>634</v>
      </c>
      <c r="K547" s="1" t="s">
        <v>634</v>
      </c>
      <c r="L547" s="1" t="s">
        <v>634</v>
      </c>
      <c r="M547" s="1" t="s">
        <v>634</v>
      </c>
      <c r="N547" s="1" t="s">
        <v>634</v>
      </c>
      <c r="O547" s="1" t="s">
        <v>634</v>
      </c>
      <c r="P547" s="1" t="s">
        <v>634</v>
      </c>
      <c r="Q547" s="1" t="s">
        <v>634</v>
      </c>
      <c r="R547" s="1" t="s">
        <v>634</v>
      </c>
      <c r="S547" s="1" t="s">
        <v>634</v>
      </c>
      <c r="T547" s="1" t="s">
        <v>634</v>
      </c>
      <c r="U547" s="1" t="s">
        <v>634</v>
      </c>
      <c r="V547" s="1" t="s">
        <v>634</v>
      </c>
      <c r="W547" s="1" t="s">
        <v>634</v>
      </c>
      <c r="X547" s="1" t="s">
        <v>634</v>
      </c>
      <c r="Y547" s="1" t="s">
        <v>634</v>
      </c>
    </row>
    <row r="548" spans="1:25">
      <c r="A548" s="1" t="s">
        <v>984</v>
      </c>
      <c r="B548" s="1" t="s">
        <v>877</v>
      </c>
      <c r="C548" s="1" t="s">
        <v>634</v>
      </c>
      <c r="D548" s="1" t="s">
        <v>634</v>
      </c>
      <c r="E548" s="1" t="s">
        <v>634</v>
      </c>
      <c r="F548" s="1" t="s">
        <v>634</v>
      </c>
      <c r="G548" s="1" t="s">
        <v>634</v>
      </c>
      <c r="H548" s="1" t="s">
        <v>634</v>
      </c>
      <c r="I548" s="1" t="s">
        <v>634</v>
      </c>
      <c r="J548" s="1" t="s">
        <v>634</v>
      </c>
      <c r="K548" s="1" t="s">
        <v>634</v>
      </c>
      <c r="L548" s="1" t="s">
        <v>634</v>
      </c>
      <c r="M548" s="1" t="s">
        <v>634</v>
      </c>
      <c r="N548" s="1" t="s">
        <v>634</v>
      </c>
      <c r="O548" s="1" t="s">
        <v>634</v>
      </c>
      <c r="P548" s="1" t="s">
        <v>634</v>
      </c>
      <c r="Q548" s="1" t="s">
        <v>634</v>
      </c>
      <c r="R548" s="1" t="s">
        <v>634</v>
      </c>
      <c r="S548" s="1" t="s">
        <v>634</v>
      </c>
      <c r="T548" s="1" t="s">
        <v>634</v>
      </c>
      <c r="U548" s="1" t="s">
        <v>634</v>
      </c>
      <c r="V548" s="1" t="s">
        <v>634</v>
      </c>
      <c r="W548" s="1" t="s">
        <v>634</v>
      </c>
      <c r="X548" s="1" t="s">
        <v>634</v>
      </c>
      <c r="Y548" s="1" t="s">
        <v>634</v>
      </c>
    </row>
    <row r="549" spans="1:25">
      <c r="A549" s="1" t="s">
        <v>985</v>
      </c>
      <c r="B549" s="1" t="s">
        <v>878</v>
      </c>
      <c r="C549" s="1" t="s">
        <v>634</v>
      </c>
      <c r="D549" s="1" t="s">
        <v>634</v>
      </c>
      <c r="E549" s="1" t="s">
        <v>634</v>
      </c>
      <c r="F549" s="1" t="s">
        <v>634</v>
      </c>
      <c r="G549" s="1" t="s">
        <v>634</v>
      </c>
      <c r="H549" s="1" t="s">
        <v>634</v>
      </c>
      <c r="I549" s="1" t="s">
        <v>634</v>
      </c>
      <c r="J549" s="1" t="s">
        <v>634</v>
      </c>
      <c r="K549" s="1" t="s">
        <v>634</v>
      </c>
      <c r="L549" s="1" t="s">
        <v>634</v>
      </c>
      <c r="M549" s="1" t="s">
        <v>634</v>
      </c>
      <c r="N549" s="1" t="s">
        <v>634</v>
      </c>
      <c r="O549" s="1" t="s">
        <v>634</v>
      </c>
      <c r="P549" s="1" t="s">
        <v>634</v>
      </c>
      <c r="Q549" s="1" t="s">
        <v>634</v>
      </c>
      <c r="R549" s="1" t="s">
        <v>634</v>
      </c>
      <c r="S549" s="1" t="s">
        <v>634</v>
      </c>
      <c r="T549" s="1" t="s">
        <v>634</v>
      </c>
      <c r="U549" s="1" t="s">
        <v>634</v>
      </c>
      <c r="V549" s="1" t="s">
        <v>634</v>
      </c>
      <c r="W549" s="1" t="s">
        <v>634</v>
      </c>
      <c r="X549" s="1" t="s">
        <v>634</v>
      </c>
      <c r="Y549" s="1" t="s">
        <v>634</v>
      </c>
    </row>
    <row r="550" spans="1:25">
      <c r="A550" s="1" t="s">
        <v>986</v>
      </c>
      <c r="B550" s="1" t="s">
        <v>879</v>
      </c>
      <c r="C550" s="1">
        <v>0.32800000000000001</v>
      </c>
      <c r="D550" s="1">
        <v>0.3</v>
      </c>
      <c r="E550" s="1">
        <v>0.105</v>
      </c>
      <c r="F550" s="1" t="s">
        <v>1778</v>
      </c>
      <c r="G550" s="1">
        <v>0</v>
      </c>
      <c r="H550" s="1">
        <v>0</v>
      </c>
      <c r="I550" s="1">
        <v>0</v>
      </c>
      <c r="J550" s="1">
        <v>0</v>
      </c>
      <c r="K550" s="1">
        <v>0</v>
      </c>
      <c r="L550" s="1">
        <v>0</v>
      </c>
      <c r="M550" s="1" t="s">
        <v>1778</v>
      </c>
      <c r="N550" s="1">
        <v>0</v>
      </c>
      <c r="O550" s="1">
        <v>0</v>
      </c>
      <c r="P550" s="1">
        <v>0</v>
      </c>
      <c r="Q550" s="1">
        <v>0</v>
      </c>
      <c r="R550" s="1">
        <v>0</v>
      </c>
      <c r="S550" s="1">
        <v>0</v>
      </c>
      <c r="T550" s="1">
        <v>0</v>
      </c>
      <c r="U550" s="1">
        <v>0</v>
      </c>
      <c r="V550" s="1">
        <v>0</v>
      </c>
      <c r="W550" s="1">
        <v>0</v>
      </c>
      <c r="X550" s="1">
        <v>0</v>
      </c>
      <c r="Y550" s="1">
        <v>0</v>
      </c>
    </row>
    <row r="551" spans="1:25">
      <c r="A551" s="1" t="s">
        <v>987</v>
      </c>
      <c r="B551" s="1" t="s">
        <v>634</v>
      </c>
      <c r="C551" s="1" t="s">
        <v>634</v>
      </c>
      <c r="D551" s="1" t="s">
        <v>634</v>
      </c>
      <c r="E551" s="1" t="s">
        <v>634</v>
      </c>
      <c r="F551" s="1" t="s">
        <v>634</v>
      </c>
      <c r="G551" s="1" t="s">
        <v>634</v>
      </c>
      <c r="H551" s="1" t="s">
        <v>634</v>
      </c>
      <c r="I551" s="1" t="s">
        <v>634</v>
      </c>
      <c r="J551" s="1" t="s">
        <v>634</v>
      </c>
      <c r="K551" s="1" t="s">
        <v>634</v>
      </c>
      <c r="L551" s="1" t="s">
        <v>634</v>
      </c>
      <c r="M551" s="1" t="s">
        <v>634</v>
      </c>
      <c r="N551" s="1" t="s">
        <v>634</v>
      </c>
      <c r="O551" s="1" t="s">
        <v>634</v>
      </c>
      <c r="P551" s="1" t="s">
        <v>634</v>
      </c>
      <c r="Q551" s="1" t="s">
        <v>634</v>
      </c>
      <c r="R551" s="1" t="s">
        <v>634</v>
      </c>
      <c r="S551" s="1" t="s">
        <v>634</v>
      </c>
      <c r="T551" s="1" t="s">
        <v>634</v>
      </c>
      <c r="U551" s="1" t="s">
        <v>634</v>
      </c>
      <c r="V551" s="1" t="s">
        <v>634</v>
      </c>
      <c r="W551" s="1" t="s">
        <v>634</v>
      </c>
      <c r="X551" s="1" t="s">
        <v>634</v>
      </c>
      <c r="Y551" s="1" t="s">
        <v>634</v>
      </c>
    </row>
    <row r="552" spans="1:25">
      <c r="A552" s="1" t="s">
        <v>988</v>
      </c>
      <c r="B552" s="1" t="s">
        <v>2054</v>
      </c>
      <c r="C552" s="1">
        <v>0.47599999999999998</v>
      </c>
      <c r="D552" s="1">
        <v>0.47</v>
      </c>
      <c r="E552" s="1">
        <v>0.4</v>
      </c>
      <c r="F552" s="1" t="s">
        <v>1778</v>
      </c>
      <c r="G552" s="1">
        <v>6.9</v>
      </c>
      <c r="H552" s="1">
        <v>7.05</v>
      </c>
      <c r="I552" s="1">
        <v>7.1999999999999993</v>
      </c>
      <c r="J552" s="1">
        <v>7.35</v>
      </c>
      <c r="K552" s="1">
        <v>7.5</v>
      </c>
      <c r="L552" s="1">
        <v>7.8000000000000007</v>
      </c>
      <c r="M552" s="1" t="s">
        <v>1778</v>
      </c>
      <c r="N552" s="1">
        <v>0.46</v>
      </c>
      <c r="O552" s="1">
        <v>0.47</v>
      </c>
      <c r="P552" s="1">
        <v>0.47999999999999993</v>
      </c>
      <c r="Q552" s="1">
        <v>0.49</v>
      </c>
      <c r="R552" s="1">
        <v>0.5</v>
      </c>
      <c r="S552" s="1">
        <v>0.52</v>
      </c>
      <c r="T552" s="1">
        <v>0</v>
      </c>
      <c r="U552" s="1">
        <v>0</v>
      </c>
      <c r="V552" s="1">
        <v>0</v>
      </c>
      <c r="W552" s="1">
        <v>0</v>
      </c>
      <c r="X552" s="1">
        <v>0</v>
      </c>
      <c r="Y552" s="1">
        <v>0</v>
      </c>
    </row>
    <row r="553" spans="1:25">
      <c r="A553" s="1" t="s">
        <v>989</v>
      </c>
      <c r="B553" s="1" t="s">
        <v>1223</v>
      </c>
      <c r="C553" s="1" t="s">
        <v>1221</v>
      </c>
      <c r="D553" s="1" t="s">
        <v>306</v>
      </c>
      <c r="E553" s="1" t="s">
        <v>306</v>
      </c>
      <c r="F553" s="1" t="s">
        <v>1778</v>
      </c>
      <c r="G553" s="1">
        <v>0</v>
      </c>
      <c r="H553" s="1">
        <v>500</v>
      </c>
      <c r="I553" s="1">
        <v>1000</v>
      </c>
      <c r="J553" s="1">
        <v>1500</v>
      </c>
      <c r="K553" s="1">
        <v>2000</v>
      </c>
      <c r="L553" s="1">
        <v>2500</v>
      </c>
      <c r="M553" s="1" t="s">
        <v>1778</v>
      </c>
      <c r="N553" s="1">
        <v>0</v>
      </c>
      <c r="O553" s="1">
        <v>1.5384615384615385E-2</v>
      </c>
      <c r="P553" s="1">
        <v>2.8571428571428571E-2</v>
      </c>
      <c r="Q553" s="1">
        <v>0.04</v>
      </c>
      <c r="R553" s="1">
        <v>0.05</v>
      </c>
      <c r="S553" s="1">
        <v>5.8823529411764705E-2</v>
      </c>
      <c r="T553" s="1">
        <v>0</v>
      </c>
      <c r="U553" s="1">
        <v>0</v>
      </c>
      <c r="V553" s="1">
        <v>0</v>
      </c>
      <c r="W553" s="1">
        <v>0</v>
      </c>
      <c r="X553" s="1">
        <v>0</v>
      </c>
      <c r="Y553" s="1">
        <v>0</v>
      </c>
    </row>
    <row r="554" spans="1:25">
      <c r="A554" s="1" t="s">
        <v>990</v>
      </c>
      <c r="B554" s="1" t="s">
        <v>880</v>
      </c>
      <c r="C554" s="1" t="s">
        <v>634</v>
      </c>
      <c r="D554" s="1" t="s">
        <v>634</v>
      </c>
      <c r="E554" s="1" t="s">
        <v>634</v>
      </c>
      <c r="F554" s="1" t="s">
        <v>634</v>
      </c>
      <c r="G554" s="1" t="s">
        <v>634</v>
      </c>
      <c r="H554" s="1" t="s">
        <v>634</v>
      </c>
      <c r="I554" s="1" t="s">
        <v>634</v>
      </c>
      <c r="J554" s="1" t="s">
        <v>634</v>
      </c>
      <c r="K554" s="1" t="s">
        <v>634</v>
      </c>
      <c r="L554" s="1" t="s">
        <v>634</v>
      </c>
      <c r="M554" s="1" t="s">
        <v>634</v>
      </c>
      <c r="N554" s="1" t="s">
        <v>634</v>
      </c>
      <c r="O554" s="1" t="s">
        <v>634</v>
      </c>
      <c r="P554" s="1" t="s">
        <v>634</v>
      </c>
      <c r="Q554" s="1" t="s">
        <v>634</v>
      </c>
      <c r="R554" s="1" t="s">
        <v>634</v>
      </c>
      <c r="S554" s="1" t="s">
        <v>634</v>
      </c>
      <c r="T554" s="1" t="s">
        <v>634</v>
      </c>
      <c r="U554" s="1" t="s">
        <v>634</v>
      </c>
      <c r="V554" s="1" t="s">
        <v>634</v>
      </c>
      <c r="W554" s="1" t="s">
        <v>634</v>
      </c>
      <c r="X554" s="1" t="s">
        <v>634</v>
      </c>
      <c r="Y554" s="1" t="s">
        <v>634</v>
      </c>
    </row>
    <row r="555" spans="1:25">
      <c r="A555" s="1" t="s">
        <v>991</v>
      </c>
      <c r="B555" s="1" t="s">
        <v>634</v>
      </c>
      <c r="C555" s="1" t="s">
        <v>634</v>
      </c>
      <c r="D555" s="1" t="s">
        <v>634</v>
      </c>
      <c r="E555" s="1" t="s">
        <v>634</v>
      </c>
      <c r="F555" s="1" t="s">
        <v>634</v>
      </c>
      <c r="G555" s="1" t="s">
        <v>634</v>
      </c>
      <c r="H555" s="1" t="s">
        <v>634</v>
      </c>
      <c r="I555" s="1" t="s">
        <v>634</v>
      </c>
      <c r="J555" s="1" t="s">
        <v>634</v>
      </c>
      <c r="K555" s="1" t="s">
        <v>634</v>
      </c>
      <c r="L555" s="1" t="s">
        <v>634</v>
      </c>
      <c r="M555" s="1" t="s">
        <v>634</v>
      </c>
      <c r="N555" s="1" t="s">
        <v>634</v>
      </c>
      <c r="O555" s="1" t="s">
        <v>634</v>
      </c>
      <c r="P555" s="1" t="s">
        <v>634</v>
      </c>
      <c r="Q555" s="1" t="s">
        <v>634</v>
      </c>
      <c r="R555" s="1" t="s">
        <v>634</v>
      </c>
      <c r="S555" s="1" t="s">
        <v>634</v>
      </c>
      <c r="T555" s="1" t="s">
        <v>634</v>
      </c>
      <c r="U555" s="1" t="s">
        <v>634</v>
      </c>
      <c r="V555" s="1" t="s">
        <v>634</v>
      </c>
      <c r="W555" s="1" t="s">
        <v>634</v>
      </c>
      <c r="X555" s="1" t="s">
        <v>634</v>
      </c>
      <c r="Y555" s="1" t="s">
        <v>634</v>
      </c>
    </row>
    <row r="556" spans="1:25">
      <c r="A556" s="1" t="s">
        <v>992</v>
      </c>
      <c r="B556" s="1" t="s">
        <v>881</v>
      </c>
      <c r="C556" s="1" t="s">
        <v>634</v>
      </c>
      <c r="D556" s="1" t="s">
        <v>634</v>
      </c>
      <c r="E556" s="1" t="s">
        <v>634</v>
      </c>
      <c r="F556" s="1" t="s">
        <v>634</v>
      </c>
      <c r="G556" s="1" t="s">
        <v>634</v>
      </c>
      <c r="H556" s="1" t="s">
        <v>634</v>
      </c>
      <c r="I556" s="1" t="s">
        <v>634</v>
      </c>
      <c r="J556" s="1" t="s">
        <v>634</v>
      </c>
      <c r="K556" s="1" t="s">
        <v>634</v>
      </c>
      <c r="L556" s="1" t="s">
        <v>634</v>
      </c>
      <c r="M556" s="1" t="s">
        <v>634</v>
      </c>
      <c r="N556" s="1" t="s">
        <v>634</v>
      </c>
      <c r="O556" s="1" t="s">
        <v>634</v>
      </c>
      <c r="P556" s="1" t="s">
        <v>634</v>
      </c>
      <c r="Q556" s="1" t="s">
        <v>634</v>
      </c>
      <c r="R556" s="1" t="s">
        <v>634</v>
      </c>
      <c r="S556" s="1" t="s">
        <v>634</v>
      </c>
      <c r="T556" s="1" t="s">
        <v>634</v>
      </c>
      <c r="U556" s="1" t="s">
        <v>634</v>
      </c>
      <c r="V556" s="1" t="s">
        <v>634</v>
      </c>
      <c r="W556" s="1" t="s">
        <v>634</v>
      </c>
      <c r="X556" s="1" t="s">
        <v>634</v>
      </c>
      <c r="Y556" s="1" t="s">
        <v>634</v>
      </c>
    </row>
    <row r="557" spans="1:25">
      <c r="A557" s="1" t="s">
        <v>993</v>
      </c>
      <c r="B557" s="1" t="s">
        <v>882</v>
      </c>
      <c r="C557" s="1" t="s">
        <v>634</v>
      </c>
      <c r="D557" s="1" t="s">
        <v>634</v>
      </c>
      <c r="E557" s="1" t="s">
        <v>634</v>
      </c>
      <c r="F557" s="1" t="s">
        <v>634</v>
      </c>
      <c r="G557" s="1" t="s">
        <v>634</v>
      </c>
      <c r="H557" s="1" t="s">
        <v>634</v>
      </c>
      <c r="I557" s="1" t="s">
        <v>634</v>
      </c>
      <c r="J557" s="1" t="s">
        <v>634</v>
      </c>
      <c r="K557" s="1" t="s">
        <v>634</v>
      </c>
      <c r="L557" s="1" t="s">
        <v>634</v>
      </c>
      <c r="M557" s="1" t="s">
        <v>634</v>
      </c>
      <c r="N557" s="1" t="s">
        <v>634</v>
      </c>
      <c r="O557" s="1" t="s">
        <v>634</v>
      </c>
      <c r="P557" s="1" t="s">
        <v>634</v>
      </c>
      <c r="Q557" s="1" t="s">
        <v>634</v>
      </c>
      <c r="R557" s="1" t="s">
        <v>634</v>
      </c>
      <c r="S557" s="1" t="s">
        <v>634</v>
      </c>
      <c r="T557" s="1" t="s">
        <v>634</v>
      </c>
      <c r="U557" s="1" t="s">
        <v>634</v>
      </c>
      <c r="V557" s="1" t="s">
        <v>634</v>
      </c>
      <c r="W557" s="1" t="s">
        <v>634</v>
      </c>
      <c r="X557" s="1" t="s">
        <v>634</v>
      </c>
      <c r="Y557" s="1" t="s">
        <v>634</v>
      </c>
    </row>
    <row r="558" spans="1:25">
      <c r="A558" s="1" t="s">
        <v>994</v>
      </c>
      <c r="B558" s="1" t="s">
        <v>883</v>
      </c>
      <c r="C558" s="1" t="s">
        <v>634</v>
      </c>
      <c r="D558" s="1" t="s">
        <v>634</v>
      </c>
      <c r="E558" s="1" t="s">
        <v>634</v>
      </c>
      <c r="F558" s="1" t="s">
        <v>634</v>
      </c>
      <c r="G558" s="1" t="s">
        <v>634</v>
      </c>
      <c r="H558" s="1" t="s">
        <v>634</v>
      </c>
      <c r="I558" s="1" t="s">
        <v>634</v>
      </c>
      <c r="J558" s="1" t="s">
        <v>634</v>
      </c>
      <c r="K558" s="1" t="s">
        <v>634</v>
      </c>
      <c r="L558" s="1" t="s">
        <v>634</v>
      </c>
      <c r="M558" s="1" t="s">
        <v>634</v>
      </c>
      <c r="N558" s="1" t="s">
        <v>634</v>
      </c>
      <c r="O558" s="1" t="s">
        <v>634</v>
      </c>
      <c r="P558" s="1" t="s">
        <v>634</v>
      </c>
      <c r="Q558" s="1" t="s">
        <v>634</v>
      </c>
      <c r="R558" s="1" t="s">
        <v>634</v>
      </c>
      <c r="S558" s="1" t="s">
        <v>634</v>
      </c>
      <c r="T558" s="1" t="s">
        <v>634</v>
      </c>
      <c r="U558" s="1" t="s">
        <v>634</v>
      </c>
      <c r="V558" s="1" t="s">
        <v>634</v>
      </c>
      <c r="W558" s="1" t="s">
        <v>634</v>
      </c>
      <c r="X558" s="1" t="s">
        <v>634</v>
      </c>
      <c r="Y558" s="1" t="s">
        <v>634</v>
      </c>
    </row>
    <row r="559" spans="1:25">
      <c r="A559" s="1" t="s">
        <v>995</v>
      </c>
      <c r="B559" s="1" t="s">
        <v>884</v>
      </c>
      <c r="C559" s="1" t="s">
        <v>634</v>
      </c>
      <c r="D559" s="1" t="s">
        <v>634</v>
      </c>
      <c r="E559" s="1" t="s">
        <v>634</v>
      </c>
      <c r="F559" s="1" t="s">
        <v>634</v>
      </c>
      <c r="G559" s="1" t="s">
        <v>634</v>
      </c>
      <c r="H559" s="1" t="s">
        <v>634</v>
      </c>
      <c r="I559" s="1" t="s">
        <v>634</v>
      </c>
      <c r="J559" s="1" t="s">
        <v>634</v>
      </c>
      <c r="K559" s="1" t="s">
        <v>634</v>
      </c>
      <c r="L559" s="1" t="s">
        <v>634</v>
      </c>
      <c r="M559" s="1" t="s">
        <v>634</v>
      </c>
      <c r="N559" s="1" t="s">
        <v>634</v>
      </c>
      <c r="O559" s="1" t="s">
        <v>634</v>
      </c>
      <c r="P559" s="1" t="s">
        <v>634</v>
      </c>
      <c r="Q559" s="1" t="s">
        <v>634</v>
      </c>
      <c r="R559" s="1" t="s">
        <v>634</v>
      </c>
      <c r="S559" s="1" t="s">
        <v>634</v>
      </c>
      <c r="T559" s="1" t="s">
        <v>634</v>
      </c>
      <c r="U559" s="1" t="s">
        <v>634</v>
      </c>
      <c r="V559" s="1" t="s">
        <v>634</v>
      </c>
      <c r="W559" s="1" t="s">
        <v>634</v>
      </c>
      <c r="X559" s="1" t="s">
        <v>634</v>
      </c>
      <c r="Y559" s="1" t="s">
        <v>634</v>
      </c>
    </row>
    <row r="560" spans="1:25">
      <c r="A560" s="1" t="s">
        <v>996</v>
      </c>
      <c r="B560" s="1" t="s">
        <v>634</v>
      </c>
      <c r="C560" s="1" t="s">
        <v>634</v>
      </c>
      <c r="D560" s="1" t="s">
        <v>634</v>
      </c>
      <c r="E560" s="1" t="s">
        <v>634</v>
      </c>
      <c r="F560" s="1" t="s">
        <v>634</v>
      </c>
      <c r="G560" s="1" t="s">
        <v>634</v>
      </c>
      <c r="H560" s="1" t="s">
        <v>634</v>
      </c>
      <c r="I560" s="1" t="s">
        <v>634</v>
      </c>
      <c r="J560" s="1" t="s">
        <v>634</v>
      </c>
      <c r="K560" s="1" t="s">
        <v>634</v>
      </c>
      <c r="L560" s="1" t="s">
        <v>634</v>
      </c>
      <c r="M560" s="1" t="s">
        <v>634</v>
      </c>
      <c r="N560" s="1" t="s">
        <v>634</v>
      </c>
      <c r="O560" s="1" t="s">
        <v>634</v>
      </c>
      <c r="P560" s="1" t="s">
        <v>634</v>
      </c>
      <c r="Q560" s="1" t="s">
        <v>634</v>
      </c>
      <c r="R560" s="1" t="s">
        <v>634</v>
      </c>
      <c r="S560" s="1" t="s">
        <v>634</v>
      </c>
      <c r="T560" s="1" t="s">
        <v>634</v>
      </c>
      <c r="U560" s="1" t="s">
        <v>634</v>
      </c>
      <c r="V560" s="1" t="s">
        <v>634</v>
      </c>
      <c r="W560" s="1" t="s">
        <v>634</v>
      </c>
      <c r="X560" s="1" t="s">
        <v>634</v>
      </c>
      <c r="Y560" s="1" t="s">
        <v>634</v>
      </c>
    </row>
    <row r="561" spans="1:25">
      <c r="A561" s="1" t="s">
        <v>997</v>
      </c>
      <c r="B561" s="1" t="s">
        <v>885</v>
      </c>
      <c r="C561" s="1" t="s">
        <v>634</v>
      </c>
      <c r="D561" s="1" t="s">
        <v>634</v>
      </c>
      <c r="E561" s="1" t="s">
        <v>634</v>
      </c>
      <c r="F561" s="1" t="s">
        <v>634</v>
      </c>
      <c r="G561" s="1" t="s">
        <v>634</v>
      </c>
      <c r="H561" s="1" t="s">
        <v>634</v>
      </c>
      <c r="I561" s="1" t="s">
        <v>634</v>
      </c>
      <c r="J561" s="1" t="s">
        <v>634</v>
      </c>
      <c r="K561" s="1" t="s">
        <v>634</v>
      </c>
      <c r="L561" s="1" t="s">
        <v>634</v>
      </c>
      <c r="M561" s="1" t="s">
        <v>634</v>
      </c>
      <c r="N561" s="1" t="s">
        <v>634</v>
      </c>
      <c r="O561" s="1" t="s">
        <v>634</v>
      </c>
      <c r="P561" s="1" t="s">
        <v>634</v>
      </c>
      <c r="Q561" s="1" t="s">
        <v>634</v>
      </c>
      <c r="R561" s="1" t="s">
        <v>634</v>
      </c>
      <c r="S561" s="1" t="s">
        <v>634</v>
      </c>
      <c r="T561" s="1" t="s">
        <v>634</v>
      </c>
      <c r="U561" s="1" t="s">
        <v>634</v>
      </c>
      <c r="V561" s="1" t="s">
        <v>634</v>
      </c>
      <c r="W561" s="1" t="s">
        <v>634</v>
      </c>
      <c r="X561" s="1" t="s">
        <v>634</v>
      </c>
      <c r="Y561" s="1" t="s">
        <v>634</v>
      </c>
    </row>
    <row r="562" spans="1:25">
      <c r="A562" s="1" t="s">
        <v>998</v>
      </c>
      <c r="B562" s="1" t="s">
        <v>1224</v>
      </c>
      <c r="C562" s="1" t="s">
        <v>634</v>
      </c>
      <c r="D562" s="1" t="s">
        <v>634</v>
      </c>
      <c r="E562" s="1" t="s">
        <v>634</v>
      </c>
      <c r="F562" s="1" t="s">
        <v>634</v>
      </c>
      <c r="G562" s="1" t="s">
        <v>634</v>
      </c>
      <c r="H562" s="1" t="s">
        <v>634</v>
      </c>
      <c r="I562" s="1" t="s">
        <v>634</v>
      </c>
      <c r="J562" s="1" t="s">
        <v>634</v>
      </c>
      <c r="K562" s="1" t="s">
        <v>634</v>
      </c>
      <c r="L562" s="1" t="s">
        <v>634</v>
      </c>
      <c r="M562" s="1" t="s">
        <v>634</v>
      </c>
      <c r="N562" s="1" t="s">
        <v>634</v>
      </c>
      <c r="O562" s="1" t="s">
        <v>634</v>
      </c>
      <c r="P562" s="1" t="s">
        <v>634</v>
      </c>
      <c r="Q562" s="1" t="s">
        <v>634</v>
      </c>
      <c r="R562" s="1" t="s">
        <v>634</v>
      </c>
      <c r="S562" s="1" t="s">
        <v>634</v>
      </c>
      <c r="T562" s="1" t="s">
        <v>634</v>
      </c>
      <c r="U562" s="1" t="s">
        <v>634</v>
      </c>
      <c r="V562" s="1" t="s">
        <v>634</v>
      </c>
      <c r="W562" s="1" t="s">
        <v>634</v>
      </c>
      <c r="X562" s="1" t="s">
        <v>634</v>
      </c>
      <c r="Y562" s="1" t="s">
        <v>634</v>
      </c>
    </row>
    <row r="563" spans="1:25">
      <c r="A563" s="1" t="s">
        <v>999</v>
      </c>
      <c r="B563" s="1" t="s">
        <v>2055</v>
      </c>
      <c r="C563" s="1">
        <v>0.81799999999999995</v>
      </c>
      <c r="D563" s="1">
        <v>0.81399999999999995</v>
      </c>
      <c r="E563" s="1">
        <v>0.79800000000000004</v>
      </c>
      <c r="F563" s="1" t="s">
        <v>1778</v>
      </c>
      <c r="G563" s="1">
        <v>0</v>
      </c>
      <c r="H563" s="1">
        <v>118</v>
      </c>
      <c r="I563" s="1">
        <v>118</v>
      </c>
      <c r="J563" s="1">
        <v>118</v>
      </c>
      <c r="K563" s="1">
        <v>118</v>
      </c>
      <c r="L563" s="1">
        <v>118</v>
      </c>
      <c r="M563" s="1" t="s">
        <v>1778</v>
      </c>
      <c r="N563" s="1">
        <v>0</v>
      </c>
      <c r="O563" s="1">
        <v>5.0084889643463498E-2</v>
      </c>
      <c r="P563" s="1">
        <v>5.0084889643463498E-2</v>
      </c>
      <c r="Q563" s="1">
        <v>5.0084889643463498E-2</v>
      </c>
      <c r="R563" s="1">
        <v>5.0084889643463498E-2</v>
      </c>
      <c r="S563" s="1">
        <v>5.0084889643463498E-2</v>
      </c>
      <c r="T563" s="1">
        <v>0</v>
      </c>
      <c r="U563" s="1">
        <v>0</v>
      </c>
      <c r="V563" s="1">
        <v>0</v>
      </c>
      <c r="W563" s="1">
        <v>0</v>
      </c>
      <c r="X563" s="1">
        <v>0</v>
      </c>
      <c r="Y563" s="1">
        <v>0</v>
      </c>
    </row>
    <row r="564" spans="1:25">
      <c r="A564" s="1" t="s">
        <v>1000</v>
      </c>
      <c r="B564" s="1" t="s">
        <v>1225</v>
      </c>
      <c r="C564" s="1" t="s">
        <v>634</v>
      </c>
      <c r="D564" s="1" t="s">
        <v>634</v>
      </c>
      <c r="E564" s="1" t="s">
        <v>634</v>
      </c>
      <c r="F564" s="1" t="s">
        <v>634</v>
      </c>
      <c r="G564" s="1" t="s">
        <v>634</v>
      </c>
      <c r="H564" s="1" t="s">
        <v>634</v>
      </c>
      <c r="I564" s="1" t="s">
        <v>634</v>
      </c>
      <c r="J564" s="1" t="s">
        <v>634</v>
      </c>
      <c r="K564" s="1" t="s">
        <v>634</v>
      </c>
      <c r="L564" s="1" t="s">
        <v>634</v>
      </c>
      <c r="M564" s="1" t="s">
        <v>634</v>
      </c>
      <c r="N564" s="1" t="s">
        <v>634</v>
      </c>
      <c r="O564" s="1" t="s">
        <v>634</v>
      </c>
      <c r="P564" s="1" t="s">
        <v>634</v>
      </c>
      <c r="Q564" s="1" t="s">
        <v>634</v>
      </c>
      <c r="R564" s="1" t="s">
        <v>634</v>
      </c>
      <c r="S564" s="1" t="s">
        <v>634</v>
      </c>
      <c r="T564" s="1" t="s">
        <v>634</v>
      </c>
      <c r="U564" s="1" t="s">
        <v>634</v>
      </c>
      <c r="V564" s="1" t="s">
        <v>634</v>
      </c>
      <c r="W564" s="1" t="s">
        <v>634</v>
      </c>
      <c r="X564" s="1" t="s">
        <v>634</v>
      </c>
      <c r="Y564" s="1" t="s">
        <v>634</v>
      </c>
    </row>
    <row r="565" spans="1:25">
      <c r="A565" s="1" t="s">
        <v>1001</v>
      </c>
      <c r="B565" s="1" t="s">
        <v>886</v>
      </c>
      <c r="C565" s="1" t="s">
        <v>634</v>
      </c>
      <c r="D565" s="1" t="s">
        <v>634</v>
      </c>
      <c r="E565" s="1" t="s">
        <v>634</v>
      </c>
      <c r="F565" s="1" t="s">
        <v>634</v>
      </c>
      <c r="G565" s="1" t="s">
        <v>634</v>
      </c>
      <c r="H565" s="1" t="s">
        <v>634</v>
      </c>
      <c r="I565" s="1" t="s">
        <v>634</v>
      </c>
      <c r="J565" s="1" t="s">
        <v>634</v>
      </c>
      <c r="K565" s="1" t="s">
        <v>634</v>
      </c>
      <c r="L565" s="1" t="s">
        <v>634</v>
      </c>
      <c r="M565" s="1" t="s">
        <v>634</v>
      </c>
      <c r="N565" s="1" t="s">
        <v>634</v>
      </c>
      <c r="O565" s="1" t="s">
        <v>634</v>
      </c>
      <c r="P565" s="1" t="s">
        <v>634</v>
      </c>
      <c r="Q565" s="1" t="s">
        <v>634</v>
      </c>
      <c r="R565" s="1" t="s">
        <v>634</v>
      </c>
      <c r="S565" s="1" t="s">
        <v>634</v>
      </c>
      <c r="T565" s="1" t="s">
        <v>634</v>
      </c>
      <c r="U565" s="1" t="s">
        <v>634</v>
      </c>
      <c r="V565" s="1" t="s">
        <v>634</v>
      </c>
      <c r="W565" s="1" t="s">
        <v>634</v>
      </c>
      <c r="X565" s="1" t="s">
        <v>634</v>
      </c>
      <c r="Y565" s="1" t="s">
        <v>634</v>
      </c>
    </row>
    <row r="566" spans="1:25">
      <c r="A566" s="1" t="s">
        <v>1002</v>
      </c>
      <c r="B566" s="1" t="s">
        <v>634</v>
      </c>
      <c r="C566" s="1" t="s">
        <v>634</v>
      </c>
      <c r="D566" s="1" t="s">
        <v>634</v>
      </c>
      <c r="E566" s="1" t="s">
        <v>634</v>
      </c>
      <c r="F566" s="1" t="s">
        <v>634</v>
      </c>
      <c r="G566" s="1" t="s">
        <v>634</v>
      </c>
      <c r="H566" s="1" t="s">
        <v>634</v>
      </c>
      <c r="I566" s="1" t="s">
        <v>634</v>
      </c>
      <c r="J566" s="1" t="s">
        <v>634</v>
      </c>
      <c r="K566" s="1" t="s">
        <v>634</v>
      </c>
      <c r="L566" s="1" t="s">
        <v>634</v>
      </c>
      <c r="M566" s="1" t="s">
        <v>634</v>
      </c>
      <c r="N566" s="1" t="s">
        <v>634</v>
      </c>
      <c r="O566" s="1" t="s">
        <v>634</v>
      </c>
      <c r="P566" s="1" t="s">
        <v>634</v>
      </c>
      <c r="Q566" s="1" t="s">
        <v>634</v>
      </c>
      <c r="R566" s="1" t="s">
        <v>634</v>
      </c>
      <c r="S566" s="1" t="s">
        <v>634</v>
      </c>
      <c r="T566" s="1" t="s">
        <v>634</v>
      </c>
      <c r="U566" s="1" t="s">
        <v>634</v>
      </c>
      <c r="V566" s="1" t="s">
        <v>634</v>
      </c>
      <c r="W566" s="1" t="s">
        <v>634</v>
      </c>
      <c r="X566" s="1" t="s">
        <v>634</v>
      </c>
      <c r="Y566" s="1" t="s">
        <v>634</v>
      </c>
    </row>
    <row r="567" spans="1:25">
      <c r="A567" s="1" t="s">
        <v>1003</v>
      </c>
      <c r="B567" s="1" t="s">
        <v>634</v>
      </c>
      <c r="C567" s="1" t="s">
        <v>634</v>
      </c>
      <c r="D567" s="1" t="s">
        <v>634</v>
      </c>
      <c r="E567" s="1" t="s">
        <v>634</v>
      </c>
      <c r="F567" s="1" t="s">
        <v>634</v>
      </c>
      <c r="G567" s="1" t="s">
        <v>634</v>
      </c>
      <c r="H567" s="1" t="s">
        <v>634</v>
      </c>
      <c r="I567" s="1" t="s">
        <v>634</v>
      </c>
      <c r="J567" s="1" t="s">
        <v>634</v>
      </c>
      <c r="K567" s="1" t="s">
        <v>634</v>
      </c>
      <c r="L567" s="1" t="s">
        <v>634</v>
      </c>
      <c r="M567" s="1" t="s">
        <v>634</v>
      </c>
      <c r="N567" s="1" t="s">
        <v>634</v>
      </c>
      <c r="O567" s="1" t="s">
        <v>634</v>
      </c>
      <c r="P567" s="1" t="s">
        <v>634</v>
      </c>
      <c r="Q567" s="1" t="s">
        <v>634</v>
      </c>
      <c r="R567" s="1" t="s">
        <v>634</v>
      </c>
      <c r="S567" s="1" t="s">
        <v>634</v>
      </c>
      <c r="T567" s="1" t="s">
        <v>634</v>
      </c>
      <c r="U567" s="1" t="s">
        <v>634</v>
      </c>
      <c r="V567" s="1" t="s">
        <v>634</v>
      </c>
      <c r="W567" s="1" t="s">
        <v>634</v>
      </c>
      <c r="X567" s="1" t="s">
        <v>634</v>
      </c>
      <c r="Y567" s="1" t="s">
        <v>634</v>
      </c>
    </row>
    <row r="568" spans="1:25">
      <c r="A568" s="1" t="s">
        <v>1004</v>
      </c>
      <c r="B568" s="1" t="s">
        <v>887</v>
      </c>
      <c r="C568" s="1" t="s">
        <v>634</v>
      </c>
      <c r="D568" s="1" t="s">
        <v>634</v>
      </c>
      <c r="E568" s="1" t="s">
        <v>634</v>
      </c>
      <c r="F568" s="1" t="s">
        <v>634</v>
      </c>
      <c r="G568" s="1" t="s">
        <v>634</v>
      </c>
      <c r="H568" s="1" t="s">
        <v>634</v>
      </c>
      <c r="I568" s="1" t="s">
        <v>634</v>
      </c>
      <c r="J568" s="1" t="s">
        <v>634</v>
      </c>
      <c r="K568" s="1" t="s">
        <v>634</v>
      </c>
      <c r="L568" s="1" t="s">
        <v>634</v>
      </c>
      <c r="M568" s="1" t="s">
        <v>634</v>
      </c>
      <c r="N568" s="1" t="s">
        <v>634</v>
      </c>
      <c r="O568" s="1" t="s">
        <v>634</v>
      </c>
      <c r="P568" s="1" t="s">
        <v>634</v>
      </c>
      <c r="Q568" s="1" t="s">
        <v>634</v>
      </c>
      <c r="R568" s="1" t="s">
        <v>634</v>
      </c>
      <c r="S568" s="1" t="s">
        <v>634</v>
      </c>
      <c r="T568" s="1" t="s">
        <v>634</v>
      </c>
      <c r="U568" s="1" t="s">
        <v>634</v>
      </c>
      <c r="V568" s="1" t="s">
        <v>634</v>
      </c>
      <c r="W568" s="1" t="s">
        <v>634</v>
      </c>
      <c r="X568" s="1" t="s">
        <v>634</v>
      </c>
      <c r="Y568" s="1" t="s">
        <v>634</v>
      </c>
    </row>
    <row r="569" spans="1:25">
      <c r="A569" s="1" t="s">
        <v>1005</v>
      </c>
      <c r="B569" s="1" t="s">
        <v>888</v>
      </c>
      <c r="C569" s="1" t="s">
        <v>634</v>
      </c>
      <c r="D569" s="1" t="s">
        <v>634</v>
      </c>
      <c r="E569" s="1" t="s">
        <v>634</v>
      </c>
      <c r="F569" s="1" t="s">
        <v>634</v>
      </c>
      <c r="G569" s="1" t="s">
        <v>634</v>
      </c>
      <c r="H569" s="1" t="s">
        <v>634</v>
      </c>
      <c r="I569" s="1" t="s">
        <v>634</v>
      </c>
      <c r="J569" s="1" t="s">
        <v>634</v>
      </c>
      <c r="K569" s="1" t="s">
        <v>634</v>
      </c>
      <c r="L569" s="1" t="s">
        <v>634</v>
      </c>
      <c r="M569" s="1" t="s">
        <v>634</v>
      </c>
      <c r="N569" s="1" t="s">
        <v>634</v>
      </c>
      <c r="O569" s="1" t="s">
        <v>634</v>
      </c>
      <c r="P569" s="1" t="s">
        <v>634</v>
      </c>
      <c r="Q569" s="1" t="s">
        <v>634</v>
      </c>
      <c r="R569" s="1" t="s">
        <v>634</v>
      </c>
      <c r="S569" s="1" t="s">
        <v>634</v>
      </c>
      <c r="T569" s="1" t="s">
        <v>634</v>
      </c>
      <c r="U569" s="1" t="s">
        <v>634</v>
      </c>
      <c r="V569" s="1" t="s">
        <v>634</v>
      </c>
      <c r="W569" s="1" t="s">
        <v>634</v>
      </c>
      <c r="X569" s="1" t="s">
        <v>634</v>
      </c>
      <c r="Y569" s="1" t="s">
        <v>634</v>
      </c>
    </row>
    <row r="570" spans="1:25">
      <c r="A570" s="1" t="s">
        <v>1006</v>
      </c>
      <c r="B570" s="1" t="s">
        <v>889</v>
      </c>
      <c r="C570" s="1" t="s">
        <v>634</v>
      </c>
      <c r="D570" s="1" t="s">
        <v>634</v>
      </c>
      <c r="E570" s="1" t="s">
        <v>634</v>
      </c>
      <c r="F570" s="1" t="s">
        <v>634</v>
      </c>
      <c r="G570" s="1" t="s">
        <v>634</v>
      </c>
      <c r="H570" s="1" t="s">
        <v>634</v>
      </c>
      <c r="I570" s="1" t="s">
        <v>634</v>
      </c>
      <c r="J570" s="1" t="s">
        <v>634</v>
      </c>
      <c r="K570" s="1" t="s">
        <v>634</v>
      </c>
      <c r="L570" s="1" t="s">
        <v>634</v>
      </c>
      <c r="M570" s="1" t="s">
        <v>634</v>
      </c>
      <c r="N570" s="1" t="s">
        <v>634</v>
      </c>
      <c r="O570" s="1" t="s">
        <v>634</v>
      </c>
      <c r="P570" s="1" t="s">
        <v>634</v>
      </c>
      <c r="Q570" s="1" t="s">
        <v>634</v>
      </c>
      <c r="R570" s="1" t="s">
        <v>634</v>
      </c>
      <c r="S570" s="1" t="s">
        <v>634</v>
      </c>
      <c r="T570" s="1" t="s">
        <v>634</v>
      </c>
      <c r="U570" s="1" t="s">
        <v>634</v>
      </c>
      <c r="V570" s="1" t="s">
        <v>634</v>
      </c>
      <c r="W570" s="1" t="s">
        <v>634</v>
      </c>
      <c r="X570" s="1" t="s">
        <v>634</v>
      </c>
      <c r="Y570" s="1" t="s">
        <v>634</v>
      </c>
    </row>
    <row r="571" spans="1:25">
      <c r="A571" s="1" t="s">
        <v>1007</v>
      </c>
      <c r="B571" s="1" t="s">
        <v>634</v>
      </c>
      <c r="C571" s="1" t="s">
        <v>634</v>
      </c>
      <c r="D571" s="1" t="s">
        <v>634</v>
      </c>
      <c r="E571" s="1" t="s">
        <v>634</v>
      </c>
      <c r="F571" s="1" t="s">
        <v>634</v>
      </c>
      <c r="G571" s="1" t="s">
        <v>634</v>
      </c>
      <c r="H571" s="1" t="s">
        <v>634</v>
      </c>
      <c r="I571" s="1" t="s">
        <v>634</v>
      </c>
      <c r="J571" s="1" t="s">
        <v>634</v>
      </c>
      <c r="K571" s="1" t="s">
        <v>634</v>
      </c>
      <c r="L571" s="1" t="s">
        <v>634</v>
      </c>
      <c r="M571" s="1" t="s">
        <v>634</v>
      </c>
      <c r="N571" s="1" t="s">
        <v>634</v>
      </c>
      <c r="O571" s="1" t="s">
        <v>634</v>
      </c>
      <c r="P571" s="1" t="s">
        <v>634</v>
      </c>
      <c r="Q571" s="1" t="s">
        <v>634</v>
      </c>
      <c r="R571" s="1" t="s">
        <v>634</v>
      </c>
      <c r="S571" s="1" t="s">
        <v>634</v>
      </c>
      <c r="T571" s="1" t="s">
        <v>634</v>
      </c>
      <c r="U571" s="1" t="s">
        <v>634</v>
      </c>
      <c r="V571" s="1" t="s">
        <v>634</v>
      </c>
      <c r="W571" s="1" t="s">
        <v>634</v>
      </c>
      <c r="X571" s="1" t="s">
        <v>634</v>
      </c>
      <c r="Y571" s="1" t="s">
        <v>634</v>
      </c>
    </row>
    <row r="572" spans="1:25">
      <c r="A572" s="1" t="s">
        <v>1008</v>
      </c>
      <c r="B572" s="1" t="s">
        <v>890</v>
      </c>
      <c r="C572" s="1" t="s">
        <v>634</v>
      </c>
      <c r="D572" s="1" t="s">
        <v>634</v>
      </c>
      <c r="E572" s="1" t="s">
        <v>634</v>
      </c>
      <c r="F572" s="1" t="s">
        <v>634</v>
      </c>
      <c r="G572" s="1" t="s">
        <v>634</v>
      </c>
      <c r="H572" s="1" t="s">
        <v>634</v>
      </c>
      <c r="I572" s="1" t="s">
        <v>634</v>
      </c>
      <c r="J572" s="1" t="s">
        <v>634</v>
      </c>
      <c r="K572" s="1" t="s">
        <v>634</v>
      </c>
      <c r="L572" s="1" t="s">
        <v>634</v>
      </c>
      <c r="M572" s="1" t="s">
        <v>634</v>
      </c>
      <c r="N572" s="1" t="s">
        <v>634</v>
      </c>
      <c r="O572" s="1" t="s">
        <v>634</v>
      </c>
      <c r="P572" s="1" t="s">
        <v>634</v>
      </c>
      <c r="Q572" s="1" t="s">
        <v>634</v>
      </c>
      <c r="R572" s="1" t="s">
        <v>634</v>
      </c>
      <c r="S572" s="1" t="s">
        <v>634</v>
      </c>
      <c r="T572" s="1" t="s">
        <v>634</v>
      </c>
      <c r="U572" s="1" t="s">
        <v>634</v>
      </c>
      <c r="V572" s="1" t="s">
        <v>634</v>
      </c>
      <c r="W572" s="1" t="s">
        <v>634</v>
      </c>
      <c r="X572" s="1" t="s">
        <v>634</v>
      </c>
      <c r="Y572" s="1" t="s">
        <v>634</v>
      </c>
    </row>
    <row r="573" spans="1:25">
      <c r="A573" s="1" t="s">
        <v>1009</v>
      </c>
      <c r="B573" s="1" t="s">
        <v>891</v>
      </c>
      <c r="C573" s="1">
        <v>0.42299999999999999</v>
      </c>
      <c r="D573" s="1">
        <v>0.42299999999999999</v>
      </c>
      <c r="E573" s="1" t="s">
        <v>306</v>
      </c>
      <c r="F573" s="1" t="s">
        <v>1778</v>
      </c>
      <c r="G573" s="1">
        <v>193.8</v>
      </c>
      <c r="H573" s="1">
        <v>216.6</v>
      </c>
      <c r="I573" s="1">
        <v>239.39999999999998</v>
      </c>
      <c r="J573" s="1">
        <v>256.5</v>
      </c>
      <c r="K573" s="1">
        <v>273.59999999999997</v>
      </c>
      <c r="L573" s="1">
        <v>285</v>
      </c>
      <c r="M573" s="1" t="s">
        <v>1778</v>
      </c>
      <c r="N573" s="1">
        <v>0.34</v>
      </c>
      <c r="O573" s="1">
        <v>0.38</v>
      </c>
      <c r="P573" s="1">
        <v>0.42</v>
      </c>
      <c r="Q573" s="1">
        <v>0.45</v>
      </c>
      <c r="R573" s="1">
        <v>0.47999999999999993</v>
      </c>
      <c r="S573" s="1">
        <v>0.5</v>
      </c>
      <c r="T573" s="1">
        <v>0</v>
      </c>
      <c r="U573" s="1">
        <v>0</v>
      </c>
      <c r="V573" s="1">
        <v>0</v>
      </c>
      <c r="W573" s="1">
        <v>0</v>
      </c>
      <c r="X573" s="1">
        <v>0</v>
      </c>
      <c r="Y573" s="1">
        <v>0</v>
      </c>
    </row>
    <row r="574" spans="1:25">
      <c r="A574" s="1" t="s">
        <v>1010</v>
      </c>
      <c r="B574" s="1" t="s">
        <v>892</v>
      </c>
      <c r="C574" s="1" t="s">
        <v>634</v>
      </c>
      <c r="D574" s="1" t="s">
        <v>634</v>
      </c>
      <c r="E574" s="1" t="s">
        <v>634</v>
      </c>
      <c r="F574" s="1" t="s">
        <v>634</v>
      </c>
      <c r="G574" s="1" t="s">
        <v>634</v>
      </c>
      <c r="H574" s="1" t="s">
        <v>634</v>
      </c>
      <c r="I574" s="1" t="s">
        <v>634</v>
      </c>
      <c r="J574" s="1" t="s">
        <v>634</v>
      </c>
      <c r="K574" s="1" t="s">
        <v>634</v>
      </c>
      <c r="L574" s="1" t="s">
        <v>634</v>
      </c>
      <c r="M574" s="1" t="s">
        <v>634</v>
      </c>
      <c r="N574" s="1" t="s">
        <v>634</v>
      </c>
      <c r="O574" s="1" t="s">
        <v>634</v>
      </c>
      <c r="P574" s="1" t="s">
        <v>634</v>
      </c>
      <c r="Q574" s="1" t="s">
        <v>634</v>
      </c>
      <c r="R574" s="1" t="s">
        <v>634</v>
      </c>
      <c r="S574" s="1" t="s">
        <v>634</v>
      </c>
      <c r="T574" s="1" t="s">
        <v>634</v>
      </c>
      <c r="U574" s="1" t="s">
        <v>634</v>
      </c>
      <c r="V574" s="1" t="s">
        <v>634</v>
      </c>
      <c r="W574" s="1" t="s">
        <v>634</v>
      </c>
      <c r="X574" s="1" t="s">
        <v>634</v>
      </c>
      <c r="Y574" s="1" t="s">
        <v>634</v>
      </c>
    </row>
    <row r="575" spans="1:25">
      <c r="A575" s="1" t="s">
        <v>1011</v>
      </c>
      <c r="B575" s="1" t="s">
        <v>893</v>
      </c>
      <c r="C575" s="1" t="s">
        <v>634</v>
      </c>
      <c r="D575" s="1" t="s">
        <v>634</v>
      </c>
      <c r="E575" s="1" t="s">
        <v>634</v>
      </c>
      <c r="F575" s="1" t="s">
        <v>634</v>
      </c>
      <c r="G575" s="1" t="s">
        <v>634</v>
      </c>
      <c r="H575" s="1" t="s">
        <v>634</v>
      </c>
      <c r="I575" s="1" t="s">
        <v>634</v>
      </c>
      <c r="J575" s="1" t="s">
        <v>634</v>
      </c>
      <c r="K575" s="1" t="s">
        <v>634</v>
      </c>
      <c r="L575" s="1" t="s">
        <v>634</v>
      </c>
      <c r="M575" s="1" t="s">
        <v>634</v>
      </c>
      <c r="N575" s="1" t="s">
        <v>634</v>
      </c>
      <c r="O575" s="1" t="s">
        <v>634</v>
      </c>
      <c r="P575" s="1" t="s">
        <v>634</v>
      </c>
      <c r="Q575" s="1" t="s">
        <v>634</v>
      </c>
      <c r="R575" s="1" t="s">
        <v>634</v>
      </c>
      <c r="S575" s="1" t="s">
        <v>634</v>
      </c>
      <c r="T575" s="1" t="s">
        <v>634</v>
      </c>
      <c r="U575" s="1" t="s">
        <v>634</v>
      </c>
      <c r="V575" s="1" t="s">
        <v>634</v>
      </c>
      <c r="W575" s="1" t="s">
        <v>634</v>
      </c>
      <c r="X575" s="1" t="s">
        <v>634</v>
      </c>
      <c r="Y575" s="1" t="s">
        <v>634</v>
      </c>
    </row>
    <row r="576" spans="1:25">
      <c r="A576" s="1" t="s">
        <v>1012</v>
      </c>
      <c r="B576" s="1" t="s">
        <v>894</v>
      </c>
      <c r="C576" s="1" t="s">
        <v>634</v>
      </c>
      <c r="D576" s="1" t="s">
        <v>634</v>
      </c>
      <c r="E576" s="1" t="s">
        <v>634</v>
      </c>
      <c r="F576" s="1" t="s">
        <v>634</v>
      </c>
      <c r="G576" s="1" t="s">
        <v>634</v>
      </c>
      <c r="H576" s="1" t="s">
        <v>634</v>
      </c>
      <c r="I576" s="1" t="s">
        <v>634</v>
      </c>
      <c r="J576" s="1" t="s">
        <v>634</v>
      </c>
      <c r="K576" s="1" t="s">
        <v>634</v>
      </c>
      <c r="L576" s="1" t="s">
        <v>634</v>
      </c>
      <c r="M576" s="1" t="s">
        <v>634</v>
      </c>
      <c r="N576" s="1" t="s">
        <v>634</v>
      </c>
      <c r="O576" s="1" t="s">
        <v>634</v>
      </c>
      <c r="P576" s="1" t="s">
        <v>634</v>
      </c>
      <c r="Q576" s="1" t="s">
        <v>634</v>
      </c>
      <c r="R576" s="1" t="s">
        <v>634</v>
      </c>
      <c r="S576" s="1" t="s">
        <v>634</v>
      </c>
      <c r="T576" s="1" t="s">
        <v>634</v>
      </c>
      <c r="U576" s="1" t="s">
        <v>634</v>
      </c>
      <c r="V576" s="1" t="s">
        <v>634</v>
      </c>
      <c r="W576" s="1" t="s">
        <v>634</v>
      </c>
      <c r="X576" s="1" t="s">
        <v>634</v>
      </c>
      <c r="Y576" s="1" t="s">
        <v>634</v>
      </c>
    </row>
    <row r="577" spans="1:25">
      <c r="A577" s="1" t="s">
        <v>1013</v>
      </c>
      <c r="B577" s="1" t="s">
        <v>895</v>
      </c>
      <c r="C577" s="1">
        <v>0.61699999999999999</v>
      </c>
      <c r="D577" s="1" t="s">
        <v>306</v>
      </c>
      <c r="E577" s="1" t="s">
        <v>306</v>
      </c>
      <c r="F577" s="1" t="s">
        <v>1778</v>
      </c>
      <c r="G577" s="1">
        <v>0</v>
      </c>
      <c r="H577" s="1">
        <v>0</v>
      </c>
      <c r="I577" s="1">
        <v>0</v>
      </c>
      <c r="J577" s="1">
        <v>0</v>
      </c>
      <c r="K577" s="1">
        <v>0</v>
      </c>
      <c r="L577" s="1">
        <v>0</v>
      </c>
      <c r="M577" s="1" t="s">
        <v>1778</v>
      </c>
      <c r="N577" s="1">
        <v>0</v>
      </c>
      <c r="O577" s="1">
        <v>0</v>
      </c>
      <c r="P577" s="1">
        <v>0</v>
      </c>
      <c r="Q577" s="1">
        <v>0</v>
      </c>
      <c r="R577" s="1">
        <v>0</v>
      </c>
      <c r="S577" s="1">
        <v>0</v>
      </c>
      <c r="T577" s="1">
        <v>0</v>
      </c>
      <c r="U577" s="1">
        <v>0</v>
      </c>
      <c r="V577" s="1" t="s">
        <v>817</v>
      </c>
      <c r="W577" s="1">
        <v>0</v>
      </c>
      <c r="X577" s="1" t="s">
        <v>817</v>
      </c>
      <c r="Y577" s="1">
        <v>0</v>
      </c>
    </row>
    <row r="578" spans="1:25">
      <c r="A578" s="1" t="s">
        <v>1014</v>
      </c>
      <c r="B578" s="1" t="s">
        <v>1645</v>
      </c>
      <c r="C578" s="1" t="s">
        <v>634</v>
      </c>
      <c r="D578" s="1" t="s">
        <v>634</v>
      </c>
      <c r="E578" s="1" t="s">
        <v>634</v>
      </c>
      <c r="F578" s="1" t="s">
        <v>634</v>
      </c>
      <c r="G578" s="1" t="s">
        <v>634</v>
      </c>
      <c r="H578" s="1" t="s">
        <v>634</v>
      </c>
      <c r="I578" s="1" t="s">
        <v>634</v>
      </c>
      <c r="J578" s="1" t="s">
        <v>634</v>
      </c>
      <c r="K578" s="1" t="s">
        <v>634</v>
      </c>
      <c r="L578" s="1" t="s">
        <v>634</v>
      </c>
      <c r="M578" s="1" t="s">
        <v>634</v>
      </c>
      <c r="N578" s="1" t="s">
        <v>634</v>
      </c>
      <c r="O578" s="1" t="s">
        <v>634</v>
      </c>
      <c r="P578" s="1" t="s">
        <v>634</v>
      </c>
      <c r="Q578" s="1" t="s">
        <v>634</v>
      </c>
      <c r="R578" s="1" t="s">
        <v>634</v>
      </c>
      <c r="S578" s="1" t="s">
        <v>634</v>
      </c>
      <c r="T578" s="1" t="s">
        <v>634</v>
      </c>
      <c r="U578" s="1" t="s">
        <v>634</v>
      </c>
      <c r="V578" s="1" t="s">
        <v>634</v>
      </c>
      <c r="W578" s="1" t="s">
        <v>634</v>
      </c>
      <c r="X578" s="1" t="s">
        <v>634</v>
      </c>
      <c r="Y578" s="1" t="s">
        <v>634</v>
      </c>
    </row>
    <row r="579" spans="1:25">
      <c r="A579" s="1" t="s">
        <v>1015</v>
      </c>
      <c r="B579" s="1" t="s">
        <v>634</v>
      </c>
      <c r="C579" s="1" t="s">
        <v>634</v>
      </c>
      <c r="D579" s="1" t="s">
        <v>634</v>
      </c>
      <c r="E579" s="1" t="s">
        <v>634</v>
      </c>
      <c r="F579" s="1" t="s">
        <v>634</v>
      </c>
      <c r="G579" s="1" t="s">
        <v>634</v>
      </c>
      <c r="H579" s="1" t="s">
        <v>634</v>
      </c>
      <c r="I579" s="1" t="s">
        <v>634</v>
      </c>
      <c r="J579" s="1" t="s">
        <v>634</v>
      </c>
      <c r="K579" s="1" t="s">
        <v>634</v>
      </c>
      <c r="L579" s="1" t="s">
        <v>634</v>
      </c>
      <c r="M579" s="1" t="s">
        <v>634</v>
      </c>
      <c r="N579" s="1" t="s">
        <v>634</v>
      </c>
      <c r="O579" s="1" t="s">
        <v>634</v>
      </c>
      <c r="P579" s="1" t="s">
        <v>634</v>
      </c>
      <c r="Q579" s="1" t="s">
        <v>634</v>
      </c>
      <c r="R579" s="1" t="s">
        <v>634</v>
      </c>
      <c r="S579" s="1" t="s">
        <v>634</v>
      </c>
      <c r="T579" s="1" t="s">
        <v>634</v>
      </c>
      <c r="U579" s="1" t="s">
        <v>634</v>
      </c>
      <c r="V579" s="1" t="s">
        <v>634</v>
      </c>
      <c r="W579" s="1" t="s">
        <v>634</v>
      </c>
      <c r="X579" s="1" t="s">
        <v>634</v>
      </c>
      <c r="Y579" s="1" t="s">
        <v>634</v>
      </c>
    </row>
    <row r="580" spans="1:25">
      <c r="A580" s="1" t="s">
        <v>1016</v>
      </c>
      <c r="B580" s="1" t="s">
        <v>2056</v>
      </c>
      <c r="C580" s="1" t="s">
        <v>634</v>
      </c>
      <c r="D580" s="1" t="s">
        <v>634</v>
      </c>
      <c r="E580" s="1" t="s">
        <v>634</v>
      </c>
      <c r="F580" s="1" t="s">
        <v>634</v>
      </c>
      <c r="G580" s="1" t="s">
        <v>634</v>
      </c>
      <c r="H580" s="1" t="s">
        <v>634</v>
      </c>
      <c r="I580" s="1" t="s">
        <v>634</v>
      </c>
      <c r="J580" s="1" t="s">
        <v>634</v>
      </c>
      <c r="K580" s="1" t="s">
        <v>634</v>
      </c>
      <c r="L580" s="1" t="s">
        <v>634</v>
      </c>
      <c r="M580" s="1" t="s">
        <v>634</v>
      </c>
      <c r="N580" s="1" t="s">
        <v>634</v>
      </c>
      <c r="O580" s="1" t="s">
        <v>634</v>
      </c>
      <c r="P580" s="1" t="s">
        <v>634</v>
      </c>
      <c r="Q580" s="1" t="s">
        <v>634</v>
      </c>
      <c r="R580" s="1" t="s">
        <v>634</v>
      </c>
      <c r="S580" s="1" t="s">
        <v>634</v>
      </c>
      <c r="T580" s="1" t="s">
        <v>634</v>
      </c>
      <c r="U580" s="1" t="s">
        <v>634</v>
      </c>
      <c r="V580" s="1" t="s">
        <v>634</v>
      </c>
      <c r="W580" s="1" t="s">
        <v>634</v>
      </c>
      <c r="X580" s="1" t="s">
        <v>634</v>
      </c>
      <c r="Y580" s="1" t="s">
        <v>634</v>
      </c>
    </row>
    <row r="581" spans="1:25">
      <c r="A581" s="1" t="s">
        <v>1017</v>
      </c>
      <c r="B581" s="1" t="s">
        <v>896</v>
      </c>
      <c r="C581" s="1">
        <v>0.51800000000000002</v>
      </c>
      <c r="D581" s="1">
        <v>0.51800000000000002</v>
      </c>
      <c r="E581" s="1">
        <v>0.51800000000000002</v>
      </c>
      <c r="F581" s="1" t="s">
        <v>1778</v>
      </c>
      <c r="G581" s="1">
        <v>0</v>
      </c>
      <c r="H581" s="1">
        <v>0</v>
      </c>
      <c r="I581" s="1">
        <v>0</v>
      </c>
      <c r="J581" s="1">
        <v>0</v>
      </c>
      <c r="K581" s="1">
        <v>0</v>
      </c>
      <c r="L581" s="1">
        <v>0</v>
      </c>
      <c r="M581" s="1" t="s">
        <v>1778</v>
      </c>
      <c r="N581" s="1">
        <v>0</v>
      </c>
      <c r="O581" s="1">
        <v>0</v>
      </c>
      <c r="P581" s="1">
        <v>0</v>
      </c>
      <c r="Q581" s="1">
        <v>0</v>
      </c>
      <c r="R581" s="1">
        <v>0</v>
      </c>
      <c r="S581" s="1">
        <v>0</v>
      </c>
      <c r="T581" s="1">
        <v>0</v>
      </c>
      <c r="U581" s="1">
        <v>0</v>
      </c>
      <c r="V581" s="1">
        <v>0</v>
      </c>
      <c r="W581" s="1">
        <v>0</v>
      </c>
      <c r="X581" s="1">
        <v>0</v>
      </c>
      <c r="Y581" s="1">
        <v>0</v>
      </c>
    </row>
    <row r="582" spans="1:25">
      <c r="A582" s="1" t="s">
        <v>1018</v>
      </c>
      <c r="B582" s="1" t="s">
        <v>634</v>
      </c>
      <c r="C582" s="1" t="s">
        <v>634</v>
      </c>
      <c r="D582" s="1" t="s">
        <v>634</v>
      </c>
      <c r="E582" s="1" t="s">
        <v>634</v>
      </c>
      <c r="F582" s="1" t="s">
        <v>634</v>
      </c>
      <c r="G582" s="1" t="s">
        <v>634</v>
      </c>
      <c r="H582" s="1" t="s">
        <v>634</v>
      </c>
      <c r="I582" s="1" t="s">
        <v>634</v>
      </c>
      <c r="J582" s="1" t="s">
        <v>634</v>
      </c>
      <c r="K582" s="1" t="s">
        <v>634</v>
      </c>
      <c r="L582" s="1" t="s">
        <v>634</v>
      </c>
      <c r="M582" s="1" t="s">
        <v>634</v>
      </c>
      <c r="N582" s="1" t="s">
        <v>634</v>
      </c>
      <c r="O582" s="1" t="s">
        <v>634</v>
      </c>
      <c r="P582" s="1" t="s">
        <v>634</v>
      </c>
      <c r="Q582" s="1" t="s">
        <v>634</v>
      </c>
      <c r="R582" s="1" t="s">
        <v>634</v>
      </c>
      <c r="S582" s="1" t="s">
        <v>634</v>
      </c>
      <c r="T582" s="1" t="s">
        <v>634</v>
      </c>
      <c r="U582" s="1" t="s">
        <v>634</v>
      </c>
      <c r="V582" s="1" t="s">
        <v>634</v>
      </c>
      <c r="W582" s="1" t="s">
        <v>634</v>
      </c>
      <c r="X582" s="1" t="s">
        <v>634</v>
      </c>
      <c r="Y582" s="1" t="s">
        <v>634</v>
      </c>
    </row>
    <row r="583" spans="1:25">
      <c r="A583" s="1" t="s">
        <v>1019</v>
      </c>
      <c r="B583" s="1" t="s">
        <v>897</v>
      </c>
      <c r="C583" s="1" t="s">
        <v>634</v>
      </c>
      <c r="D583" s="1" t="s">
        <v>634</v>
      </c>
      <c r="E583" s="1" t="s">
        <v>634</v>
      </c>
      <c r="F583" s="1" t="s">
        <v>634</v>
      </c>
      <c r="G583" s="1" t="s">
        <v>634</v>
      </c>
      <c r="H583" s="1" t="s">
        <v>634</v>
      </c>
      <c r="I583" s="1" t="s">
        <v>634</v>
      </c>
      <c r="J583" s="1" t="s">
        <v>634</v>
      </c>
      <c r="K583" s="1" t="s">
        <v>634</v>
      </c>
      <c r="L583" s="1" t="s">
        <v>634</v>
      </c>
      <c r="M583" s="1" t="s">
        <v>634</v>
      </c>
      <c r="N583" s="1" t="s">
        <v>634</v>
      </c>
      <c r="O583" s="1" t="s">
        <v>634</v>
      </c>
      <c r="P583" s="1" t="s">
        <v>634</v>
      </c>
      <c r="Q583" s="1" t="s">
        <v>634</v>
      </c>
      <c r="R583" s="1" t="s">
        <v>634</v>
      </c>
      <c r="S583" s="1" t="s">
        <v>634</v>
      </c>
      <c r="T583" s="1" t="s">
        <v>634</v>
      </c>
      <c r="U583" s="1" t="s">
        <v>634</v>
      </c>
      <c r="V583" s="1" t="s">
        <v>634</v>
      </c>
      <c r="W583" s="1" t="s">
        <v>634</v>
      </c>
      <c r="X583" s="1" t="s">
        <v>634</v>
      </c>
      <c r="Y583" s="1" t="s">
        <v>634</v>
      </c>
    </row>
    <row r="584" spans="1:25">
      <c r="A584" s="1" t="s">
        <v>1020</v>
      </c>
      <c r="B584" s="1" t="s">
        <v>898</v>
      </c>
      <c r="C584" s="1">
        <v>0.41899999999999998</v>
      </c>
      <c r="D584" s="1">
        <v>0.41899999999999998</v>
      </c>
      <c r="E584" s="1" t="s">
        <v>306</v>
      </c>
      <c r="F584" s="1" t="s">
        <v>1778</v>
      </c>
      <c r="G584" s="1">
        <v>1020.0000000000001</v>
      </c>
      <c r="H584" s="1">
        <v>1140</v>
      </c>
      <c r="I584" s="1">
        <v>1260</v>
      </c>
      <c r="J584" s="1">
        <v>1350</v>
      </c>
      <c r="K584" s="1">
        <v>1440</v>
      </c>
      <c r="L584" s="1">
        <v>1500</v>
      </c>
      <c r="M584" s="1" t="s">
        <v>1778</v>
      </c>
      <c r="N584" s="1">
        <v>0.34</v>
      </c>
      <c r="O584" s="1">
        <v>0.38</v>
      </c>
      <c r="P584" s="1">
        <v>0.42</v>
      </c>
      <c r="Q584" s="1">
        <v>0.45</v>
      </c>
      <c r="R584" s="1">
        <v>0.48</v>
      </c>
      <c r="S584" s="1">
        <v>0.5</v>
      </c>
      <c r="T584" s="1">
        <v>0</v>
      </c>
      <c r="U584" s="1">
        <v>0</v>
      </c>
      <c r="V584" s="1">
        <v>0</v>
      </c>
      <c r="W584" s="1">
        <v>0</v>
      </c>
      <c r="X584" s="1">
        <v>0</v>
      </c>
      <c r="Y584" s="1">
        <v>0</v>
      </c>
    </row>
    <row r="585" spans="1:25">
      <c r="A585" s="1" t="s">
        <v>1021</v>
      </c>
      <c r="B585" s="1" t="s">
        <v>899</v>
      </c>
      <c r="C585" s="1">
        <v>0.39700000000000002</v>
      </c>
      <c r="D585" s="1">
        <v>0.37</v>
      </c>
      <c r="E585" s="1">
        <v>0.28000000000000003</v>
      </c>
      <c r="F585" s="1" t="s">
        <v>1778</v>
      </c>
      <c r="G585" s="1">
        <v>1301</v>
      </c>
      <c r="H585" s="1">
        <v>2800</v>
      </c>
      <c r="I585" s="1">
        <v>5000</v>
      </c>
      <c r="J585" s="1">
        <v>7250</v>
      </c>
      <c r="K585" s="1">
        <v>9500</v>
      </c>
      <c r="L585" s="1">
        <v>11000</v>
      </c>
      <c r="M585" s="1" t="s">
        <v>1778</v>
      </c>
      <c r="N585" s="1">
        <v>5.4686843211433377E-2</v>
      </c>
      <c r="O585" s="1">
        <v>0.10087182073636429</v>
      </c>
      <c r="P585" s="1">
        <v>0.15761434921035211</v>
      </c>
      <c r="Q585" s="1">
        <v>0.2031438258286867</v>
      </c>
      <c r="R585" s="1">
        <v>0.23957230039844657</v>
      </c>
      <c r="S585" s="1">
        <v>0.252183681423233</v>
      </c>
      <c r="T585" s="1">
        <v>0</v>
      </c>
      <c r="U585" s="1">
        <v>0</v>
      </c>
      <c r="V585" s="1">
        <v>0</v>
      </c>
      <c r="W585" s="1">
        <v>0</v>
      </c>
      <c r="X585" s="1">
        <v>0</v>
      </c>
      <c r="Y585" s="1">
        <v>0</v>
      </c>
    </row>
    <row r="586" spans="1:25">
      <c r="A586" s="1" t="s">
        <v>1022</v>
      </c>
      <c r="B586" s="1" t="s">
        <v>634</v>
      </c>
      <c r="C586" s="1" t="s">
        <v>634</v>
      </c>
      <c r="D586" s="1" t="s">
        <v>634</v>
      </c>
      <c r="E586" s="1" t="s">
        <v>634</v>
      </c>
      <c r="F586" s="1" t="s">
        <v>634</v>
      </c>
      <c r="G586" s="1" t="s">
        <v>634</v>
      </c>
      <c r="H586" s="1" t="s">
        <v>634</v>
      </c>
      <c r="I586" s="1" t="s">
        <v>634</v>
      </c>
      <c r="J586" s="1" t="s">
        <v>634</v>
      </c>
      <c r="K586" s="1" t="s">
        <v>634</v>
      </c>
      <c r="L586" s="1" t="s">
        <v>634</v>
      </c>
      <c r="M586" s="1" t="s">
        <v>634</v>
      </c>
      <c r="N586" s="1" t="s">
        <v>634</v>
      </c>
      <c r="O586" s="1" t="s">
        <v>634</v>
      </c>
      <c r="P586" s="1" t="s">
        <v>634</v>
      </c>
      <c r="Q586" s="1" t="s">
        <v>634</v>
      </c>
      <c r="R586" s="1" t="s">
        <v>634</v>
      </c>
      <c r="S586" s="1" t="s">
        <v>634</v>
      </c>
      <c r="T586" s="1" t="s">
        <v>634</v>
      </c>
      <c r="U586" s="1" t="s">
        <v>634</v>
      </c>
      <c r="V586" s="1" t="s">
        <v>634</v>
      </c>
      <c r="W586" s="1" t="s">
        <v>634</v>
      </c>
      <c r="X586" s="1" t="s">
        <v>634</v>
      </c>
      <c r="Y586" s="1" t="s">
        <v>634</v>
      </c>
    </row>
    <row r="587" spans="1:25">
      <c r="A587" s="1" t="s">
        <v>1023</v>
      </c>
      <c r="B587" s="1" t="s">
        <v>1540</v>
      </c>
      <c r="C587" s="1" t="s">
        <v>634</v>
      </c>
      <c r="D587" s="1" t="s">
        <v>634</v>
      </c>
      <c r="E587" s="1" t="s">
        <v>634</v>
      </c>
      <c r="F587" s="1" t="s">
        <v>634</v>
      </c>
      <c r="G587" s="1" t="s">
        <v>634</v>
      </c>
      <c r="H587" s="1" t="s">
        <v>634</v>
      </c>
      <c r="I587" s="1" t="s">
        <v>634</v>
      </c>
      <c r="J587" s="1" t="s">
        <v>634</v>
      </c>
      <c r="K587" s="1" t="s">
        <v>634</v>
      </c>
      <c r="L587" s="1" t="s">
        <v>634</v>
      </c>
      <c r="M587" s="1" t="s">
        <v>634</v>
      </c>
      <c r="N587" s="1" t="s">
        <v>634</v>
      </c>
      <c r="O587" s="1" t="s">
        <v>634</v>
      </c>
      <c r="P587" s="1" t="s">
        <v>634</v>
      </c>
      <c r="Q587" s="1" t="s">
        <v>634</v>
      </c>
      <c r="R587" s="1" t="s">
        <v>634</v>
      </c>
      <c r="S587" s="1" t="s">
        <v>634</v>
      </c>
      <c r="T587" s="1" t="s">
        <v>634</v>
      </c>
      <c r="U587" s="1" t="s">
        <v>634</v>
      </c>
      <c r="V587" s="1" t="s">
        <v>634</v>
      </c>
      <c r="W587" s="1" t="s">
        <v>634</v>
      </c>
      <c r="X587" s="1" t="s">
        <v>634</v>
      </c>
      <c r="Y587" s="1" t="s">
        <v>634</v>
      </c>
    </row>
    <row r="588" spans="1:25">
      <c r="A588" s="1" t="s">
        <v>1024</v>
      </c>
      <c r="B588" s="1" t="s">
        <v>634</v>
      </c>
      <c r="C588" s="1" t="s">
        <v>634</v>
      </c>
      <c r="D588" s="1" t="s">
        <v>634</v>
      </c>
      <c r="E588" s="1" t="s">
        <v>634</v>
      </c>
      <c r="F588" s="1" t="s">
        <v>634</v>
      </c>
      <c r="G588" s="1" t="s">
        <v>634</v>
      </c>
      <c r="H588" s="1" t="s">
        <v>634</v>
      </c>
      <c r="I588" s="1" t="s">
        <v>634</v>
      </c>
      <c r="J588" s="1" t="s">
        <v>634</v>
      </c>
      <c r="K588" s="1" t="s">
        <v>634</v>
      </c>
      <c r="L588" s="1" t="s">
        <v>634</v>
      </c>
      <c r="M588" s="1" t="s">
        <v>634</v>
      </c>
      <c r="N588" s="1" t="s">
        <v>634</v>
      </c>
      <c r="O588" s="1" t="s">
        <v>634</v>
      </c>
      <c r="P588" s="1" t="s">
        <v>634</v>
      </c>
      <c r="Q588" s="1" t="s">
        <v>634</v>
      </c>
      <c r="R588" s="1" t="s">
        <v>634</v>
      </c>
      <c r="S588" s="1" t="s">
        <v>634</v>
      </c>
      <c r="T588" s="1" t="s">
        <v>634</v>
      </c>
      <c r="U588" s="1" t="s">
        <v>634</v>
      </c>
      <c r="V588" s="1" t="s">
        <v>634</v>
      </c>
      <c r="W588" s="1" t="s">
        <v>634</v>
      </c>
      <c r="X588" s="1" t="s">
        <v>634</v>
      </c>
      <c r="Y588" s="1" t="s">
        <v>634</v>
      </c>
    </row>
    <row r="589" spans="1:25">
      <c r="A589" s="1" t="s">
        <v>1025</v>
      </c>
      <c r="B589" s="1" t="s">
        <v>900</v>
      </c>
      <c r="C589" s="1" t="s">
        <v>634</v>
      </c>
      <c r="D589" s="1" t="s">
        <v>634</v>
      </c>
      <c r="E589" s="1" t="s">
        <v>634</v>
      </c>
      <c r="F589" s="1" t="s">
        <v>634</v>
      </c>
      <c r="G589" s="1" t="s">
        <v>634</v>
      </c>
      <c r="H589" s="1" t="s">
        <v>634</v>
      </c>
      <c r="I589" s="1" t="s">
        <v>634</v>
      </c>
      <c r="J589" s="1" t="s">
        <v>634</v>
      </c>
      <c r="K589" s="1" t="s">
        <v>634</v>
      </c>
      <c r="L589" s="1" t="s">
        <v>634</v>
      </c>
      <c r="M589" s="1" t="s">
        <v>634</v>
      </c>
      <c r="N589" s="1" t="s">
        <v>634</v>
      </c>
      <c r="O589" s="1" t="s">
        <v>634</v>
      </c>
      <c r="P589" s="1" t="s">
        <v>634</v>
      </c>
      <c r="Q589" s="1" t="s">
        <v>634</v>
      </c>
      <c r="R589" s="1" t="s">
        <v>634</v>
      </c>
      <c r="S589" s="1" t="s">
        <v>634</v>
      </c>
      <c r="T589" s="1" t="s">
        <v>634</v>
      </c>
      <c r="U589" s="1" t="s">
        <v>634</v>
      </c>
      <c r="V589" s="1" t="s">
        <v>634</v>
      </c>
      <c r="W589" s="1" t="s">
        <v>634</v>
      </c>
      <c r="X589" s="1" t="s">
        <v>634</v>
      </c>
      <c r="Y589" s="1" t="s">
        <v>634</v>
      </c>
    </row>
    <row r="590" spans="1:25">
      <c r="A590" s="1" t="s">
        <v>1026</v>
      </c>
      <c r="B590" s="1" t="s">
        <v>901</v>
      </c>
      <c r="C590" s="1">
        <v>0.42299999999999999</v>
      </c>
      <c r="D590" s="1">
        <v>0.42299999999999999</v>
      </c>
      <c r="E590" s="1" t="s">
        <v>306</v>
      </c>
      <c r="F590" s="1" t="s">
        <v>1778</v>
      </c>
      <c r="G590" s="1">
        <v>68</v>
      </c>
      <c r="H590" s="1">
        <v>76</v>
      </c>
      <c r="I590" s="1">
        <v>84</v>
      </c>
      <c r="J590" s="1">
        <v>90</v>
      </c>
      <c r="K590" s="1">
        <v>96</v>
      </c>
      <c r="L590" s="1">
        <v>100</v>
      </c>
      <c r="M590" s="1" t="s">
        <v>1778</v>
      </c>
      <c r="N590" s="1">
        <v>0.34</v>
      </c>
      <c r="O590" s="1">
        <v>0.38</v>
      </c>
      <c r="P590" s="1">
        <v>0.42</v>
      </c>
      <c r="Q590" s="1">
        <v>0.45</v>
      </c>
      <c r="R590" s="1">
        <v>0.48</v>
      </c>
      <c r="S590" s="1">
        <v>0.5</v>
      </c>
      <c r="T590" s="1">
        <v>0</v>
      </c>
      <c r="U590" s="1">
        <v>0</v>
      </c>
      <c r="V590" s="1">
        <v>0</v>
      </c>
      <c r="W590" s="1">
        <v>0</v>
      </c>
      <c r="X590" s="1">
        <v>0</v>
      </c>
      <c r="Y590" s="1">
        <v>0</v>
      </c>
    </row>
    <row r="591" spans="1:25">
      <c r="A591" s="1" t="s">
        <v>1027</v>
      </c>
      <c r="B591" s="1" t="s">
        <v>634</v>
      </c>
      <c r="C591" s="1" t="s">
        <v>634</v>
      </c>
      <c r="D591" s="1" t="s">
        <v>634</v>
      </c>
      <c r="E591" s="1" t="s">
        <v>634</v>
      </c>
      <c r="F591" s="1" t="s">
        <v>634</v>
      </c>
      <c r="G591" s="1" t="s">
        <v>634</v>
      </c>
      <c r="H591" s="1" t="s">
        <v>634</v>
      </c>
      <c r="I591" s="1" t="s">
        <v>634</v>
      </c>
      <c r="J591" s="1" t="s">
        <v>634</v>
      </c>
      <c r="K591" s="1" t="s">
        <v>634</v>
      </c>
      <c r="L591" s="1" t="s">
        <v>634</v>
      </c>
      <c r="M591" s="1" t="s">
        <v>634</v>
      </c>
      <c r="N591" s="1" t="s">
        <v>634</v>
      </c>
      <c r="O591" s="1" t="s">
        <v>634</v>
      </c>
      <c r="P591" s="1" t="s">
        <v>634</v>
      </c>
      <c r="Q591" s="1" t="s">
        <v>634</v>
      </c>
      <c r="R591" s="1" t="s">
        <v>634</v>
      </c>
      <c r="S591" s="1" t="s">
        <v>634</v>
      </c>
      <c r="T591" s="1" t="s">
        <v>634</v>
      </c>
      <c r="U591" s="1" t="s">
        <v>634</v>
      </c>
      <c r="V591" s="1" t="s">
        <v>634</v>
      </c>
      <c r="W591" s="1" t="s">
        <v>634</v>
      </c>
      <c r="X591" s="1" t="s">
        <v>634</v>
      </c>
      <c r="Y591" s="1" t="s">
        <v>634</v>
      </c>
    </row>
    <row r="592" spans="1:25">
      <c r="A592" s="1" t="s">
        <v>1028</v>
      </c>
      <c r="B592" s="1" t="s">
        <v>902</v>
      </c>
      <c r="C592" s="1" t="s">
        <v>634</v>
      </c>
      <c r="D592" s="1" t="s">
        <v>634</v>
      </c>
      <c r="E592" s="1" t="s">
        <v>634</v>
      </c>
      <c r="F592" s="1" t="s">
        <v>634</v>
      </c>
      <c r="G592" s="1" t="s">
        <v>634</v>
      </c>
      <c r="H592" s="1" t="s">
        <v>634</v>
      </c>
      <c r="I592" s="1" t="s">
        <v>634</v>
      </c>
      <c r="J592" s="1" t="s">
        <v>634</v>
      </c>
      <c r="K592" s="1" t="s">
        <v>634</v>
      </c>
      <c r="L592" s="1" t="s">
        <v>634</v>
      </c>
      <c r="M592" s="1" t="s">
        <v>634</v>
      </c>
      <c r="N592" s="1" t="s">
        <v>634</v>
      </c>
      <c r="O592" s="1" t="s">
        <v>634</v>
      </c>
      <c r="P592" s="1" t="s">
        <v>634</v>
      </c>
      <c r="Q592" s="1" t="s">
        <v>634</v>
      </c>
      <c r="R592" s="1" t="s">
        <v>634</v>
      </c>
      <c r="S592" s="1" t="s">
        <v>634</v>
      </c>
      <c r="T592" s="1" t="s">
        <v>634</v>
      </c>
      <c r="U592" s="1" t="s">
        <v>634</v>
      </c>
      <c r="V592" s="1" t="s">
        <v>634</v>
      </c>
      <c r="W592" s="1" t="s">
        <v>634</v>
      </c>
      <c r="X592" s="1" t="s">
        <v>634</v>
      </c>
      <c r="Y592" s="1" t="s">
        <v>634</v>
      </c>
    </row>
    <row r="593" spans="1:25">
      <c r="A593" s="1" t="s">
        <v>1029</v>
      </c>
      <c r="B593" s="1" t="s">
        <v>903</v>
      </c>
      <c r="C593" s="1" t="s">
        <v>634</v>
      </c>
      <c r="D593" s="1" t="s">
        <v>634</v>
      </c>
      <c r="E593" s="1" t="s">
        <v>634</v>
      </c>
      <c r="F593" s="1" t="s">
        <v>634</v>
      </c>
      <c r="G593" s="1" t="s">
        <v>634</v>
      </c>
      <c r="H593" s="1" t="s">
        <v>634</v>
      </c>
      <c r="I593" s="1" t="s">
        <v>634</v>
      </c>
      <c r="J593" s="1" t="s">
        <v>634</v>
      </c>
      <c r="K593" s="1" t="s">
        <v>634</v>
      </c>
      <c r="L593" s="1" t="s">
        <v>634</v>
      </c>
      <c r="M593" s="1" t="s">
        <v>634</v>
      </c>
      <c r="N593" s="1" t="s">
        <v>634</v>
      </c>
      <c r="O593" s="1" t="s">
        <v>634</v>
      </c>
      <c r="P593" s="1" t="s">
        <v>634</v>
      </c>
      <c r="Q593" s="1" t="s">
        <v>634</v>
      </c>
      <c r="R593" s="1" t="s">
        <v>634</v>
      </c>
      <c r="S593" s="1" t="s">
        <v>634</v>
      </c>
      <c r="T593" s="1" t="s">
        <v>634</v>
      </c>
      <c r="U593" s="1" t="s">
        <v>634</v>
      </c>
      <c r="V593" s="1" t="s">
        <v>634</v>
      </c>
      <c r="W593" s="1" t="s">
        <v>634</v>
      </c>
      <c r="X593" s="1" t="s">
        <v>634</v>
      </c>
      <c r="Y593" s="1" t="s">
        <v>634</v>
      </c>
    </row>
    <row r="594" spans="1:25">
      <c r="A594" s="1" t="s">
        <v>1030</v>
      </c>
      <c r="B594" s="1" t="s">
        <v>904</v>
      </c>
      <c r="C594" s="1" t="s">
        <v>634</v>
      </c>
      <c r="D594" s="1" t="s">
        <v>634</v>
      </c>
      <c r="E594" s="1" t="s">
        <v>634</v>
      </c>
      <c r="F594" s="1" t="s">
        <v>634</v>
      </c>
      <c r="G594" s="1" t="s">
        <v>634</v>
      </c>
      <c r="H594" s="1" t="s">
        <v>634</v>
      </c>
      <c r="I594" s="1" t="s">
        <v>634</v>
      </c>
      <c r="J594" s="1" t="s">
        <v>634</v>
      </c>
      <c r="K594" s="1" t="s">
        <v>634</v>
      </c>
      <c r="L594" s="1" t="s">
        <v>634</v>
      </c>
      <c r="M594" s="1" t="s">
        <v>634</v>
      </c>
      <c r="N594" s="1" t="s">
        <v>634</v>
      </c>
      <c r="O594" s="1" t="s">
        <v>634</v>
      </c>
      <c r="P594" s="1" t="s">
        <v>634</v>
      </c>
      <c r="Q594" s="1" t="s">
        <v>634</v>
      </c>
      <c r="R594" s="1" t="s">
        <v>634</v>
      </c>
      <c r="S594" s="1" t="s">
        <v>634</v>
      </c>
      <c r="T594" s="1" t="s">
        <v>634</v>
      </c>
      <c r="U594" s="1" t="s">
        <v>634</v>
      </c>
      <c r="V594" s="1" t="s">
        <v>634</v>
      </c>
      <c r="W594" s="1" t="s">
        <v>634</v>
      </c>
      <c r="X594" s="1" t="s">
        <v>634</v>
      </c>
      <c r="Y594" s="1" t="s">
        <v>634</v>
      </c>
    </row>
    <row r="595" spans="1:25">
      <c r="A595" s="1" t="s">
        <v>1031</v>
      </c>
      <c r="B595" s="1" t="s">
        <v>1226</v>
      </c>
      <c r="C595" s="1" t="s">
        <v>634</v>
      </c>
      <c r="D595" s="1" t="s">
        <v>634</v>
      </c>
      <c r="E595" s="1" t="s">
        <v>634</v>
      </c>
      <c r="F595" s="1" t="s">
        <v>634</v>
      </c>
      <c r="G595" s="1" t="s">
        <v>634</v>
      </c>
      <c r="H595" s="1" t="s">
        <v>634</v>
      </c>
      <c r="I595" s="1" t="s">
        <v>634</v>
      </c>
      <c r="J595" s="1" t="s">
        <v>634</v>
      </c>
      <c r="K595" s="1" t="s">
        <v>634</v>
      </c>
      <c r="L595" s="1" t="s">
        <v>634</v>
      </c>
      <c r="M595" s="1" t="s">
        <v>634</v>
      </c>
      <c r="N595" s="1" t="s">
        <v>634</v>
      </c>
      <c r="O595" s="1" t="s">
        <v>634</v>
      </c>
      <c r="P595" s="1" t="s">
        <v>634</v>
      </c>
      <c r="Q595" s="1" t="s">
        <v>634</v>
      </c>
      <c r="R595" s="1" t="s">
        <v>634</v>
      </c>
      <c r="S595" s="1" t="s">
        <v>634</v>
      </c>
      <c r="T595" s="1" t="s">
        <v>634</v>
      </c>
      <c r="U595" s="1" t="s">
        <v>634</v>
      </c>
      <c r="V595" s="1" t="s">
        <v>634</v>
      </c>
      <c r="W595" s="1" t="s">
        <v>634</v>
      </c>
      <c r="X595" s="1" t="s">
        <v>634</v>
      </c>
      <c r="Y595" s="1" t="s">
        <v>634</v>
      </c>
    </row>
    <row r="596" spans="1:25">
      <c r="A596" s="1" t="s">
        <v>1032</v>
      </c>
      <c r="B596" s="1" t="s">
        <v>634</v>
      </c>
      <c r="C596" s="1" t="s">
        <v>634</v>
      </c>
      <c r="D596" s="1" t="s">
        <v>634</v>
      </c>
      <c r="E596" s="1" t="s">
        <v>634</v>
      </c>
      <c r="F596" s="1" t="s">
        <v>634</v>
      </c>
      <c r="G596" s="1" t="s">
        <v>634</v>
      </c>
      <c r="H596" s="1" t="s">
        <v>634</v>
      </c>
      <c r="I596" s="1" t="s">
        <v>634</v>
      </c>
      <c r="J596" s="1" t="s">
        <v>634</v>
      </c>
      <c r="K596" s="1" t="s">
        <v>634</v>
      </c>
      <c r="L596" s="1" t="s">
        <v>634</v>
      </c>
      <c r="M596" s="1" t="s">
        <v>634</v>
      </c>
      <c r="N596" s="1" t="s">
        <v>634</v>
      </c>
      <c r="O596" s="1" t="s">
        <v>634</v>
      </c>
      <c r="P596" s="1" t="s">
        <v>634</v>
      </c>
      <c r="Q596" s="1" t="s">
        <v>634</v>
      </c>
      <c r="R596" s="1" t="s">
        <v>634</v>
      </c>
      <c r="S596" s="1" t="s">
        <v>634</v>
      </c>
      <c r="T596" s="1" t="s">
        <v>634</v>
      </c>
      <c r="U596" s="1" t="s">
        <v>634</v>
      </c>
      <c r="V596" s="1" t="s">
        <v>634</v>
      </c>
      <c r="W596" s="1" t="s">
        <v>634</v>
      </c>
      <c r="X596" s="1" t="s">
        <v>634</v>
      </c>
      <c r="Y596" s="1" t="s">
        <v>634</v>
      </c>
    </row>
    <row r="597" spans="1:25">
      <c r="A597" s="1" t="s">
        <v>1033</v>
      </c>
      <c r="B597" s="1" t="s">
        <v>634</v>
      </c>
      <c r="C597" s="1" t="s">
        <v>634</v>
      </c>
      <c r="D597" s="1" t="s">
        <v>634</v>
      </c>
      <c r="E597" s="1" t="s">
        <v>634</v>
      </c>
      <c r="F597" s="1" t="s">
        <v>634</v>
      </c>
      <c r="G597" s="1" t="s">
        <v>634</v>
      </c>
      <c r="H597" s="1" t="s">
        <v>634</v>
      </c>
      <c r="I597" s="1" t="s">
        <v>634</v>
      </c>
      <c r="J597" s="1" t="s">
        <v>634</v>
      </c>
      <c r="K597" s="1" t="s">
        <v>634</v>
      </c>
      <c r="L597" s="1" t="s">
        <v>634</v>
      </c>
      <c r="M597" s="1" t="s">
        <v>634</v>
      </c>
      <c r="N597" s="1" t="s">
        <v>634</v>
      </c>
      <c r="O597" s="1" t="s">
        <v>634</v>
      </c>
      <c r="P597" s="1" t="s">
        <v>634</v>
      </c>
      <c r="Q597" s="1" t="s">
        <v>634</v>
      </c>
      <c r="R597" s="1" t="s">
        <v>634</v>
      </c>
      <c r="S597" s="1" t="s">
        <v>634</v>
      </c>
      <c r="T597" s="1" t="s">
        <v>634</v>
      </c>
      <c r="U597" s="1" t="s">
        <v>634</v>
      </c>
      <c r="V597" s="1" t="s">
        <v>634</v>
      </c>
      <c r="W597" s="1" t="s">
        <v>634</v>
      </c>
      <c r="X597" s="1" t="s">
        <v>634</v>
      </c>
      <c r="Y597" s="1" t="s">
        <v>634</v>
      </c>
    </row>
    <row r="598" spans="1:25">
      <c r="A598" s="1" t="s">
        <v>1034</v>
      </c>
      <c r="B598" s="1" t="s">
        <v>905</v>
      </c>
      <c r="C598" s="1" t="s">
        <v>634</v>
      </c>
      <c r="D598" s="1" t="s">
        <v>634</v>
      </c>
      <c r="E598" s="1" t="s">
        <v>634</v>
      </c>
      <c r="F598" s="1" t="s">
        <v>634</v>
      </c>
      <c r="G598" s="1" t="s">
        <v>634</v>
      </c>
      <c r="H598" s="1" t="s">
        <v>634</v>
      </c>
      <c r="I598" s="1" t="s">
        <v>634</v>
      </c>
      <c r="J598" s="1" t="s">
        <v>634</v>
      </c>
      <c r="K598" s="1" t="s">
        <v>634</v>
      </c>
      <c r="L598" s="1" t="s">
        <v>634</v>
      </c>
      <c r="M598" s="1" t="s">
        <v>634</v>
      </c>
      <c r="N598" s="1" t="s">
        <v>634</v>
      </c>
      <c r="O598" s="1" t="s">
        <v>634</v>
      </c>
      <c r="P598" s="1" t="s">
        <v>634</v>
      </c>
      <c r="Q598" s="1" t="s">
        <v>634</v>
      </c>
      <c r="R598" s="1" t="s">
        <v>634</v>
      </c>
      <c r="S598" s="1" t="s">
        <v>634</v>
      </c>
      <c r="T598" s="1" t="s">
        <v>634</v>
      </c>
      <c r="U598" s="1" t="s">
        <v>634</v>
      </c>
      <c r="V598" s="1" t="s">
        <v>634</v>
      </c>
      <c r="W598" s="1" t="s">
        <v>634</v>
      </c>
      <c r="X598" s="1" t="s">
        <v>634</v>
      </c>
      <c r="Y598" s="1" t="s">
        <v>634</v>
      </c>
    </row>
    <row r="599" spans="1:25">
      <c r="A599" s="1" t="s">
        <v>1035</v>
      </c>
      <c r="B599" s="1" t="s">
        <v>906</v>
      </c>
      <c r="C599" s="1" t="s">
        <v>634</v>
      </c>
      <c r="D599" s="1" t="s">
        <v>634</v>
      </c>
      <c r="E599" s="1" t="s">
        <v>634</v>
      </c>
      <c r="F599" s="1" t="s">
        <v>634</v>
      </c>
      <c r="G599" s="1" t="s">
        <v>634</v>
      </c>
      <c r="H599" s="1" t="s">
        <v>634</v>
      </c>
      <c r="I599" s="1" t="s">
        <v>634</v>
      </c>
      <c r="J599" s="1" t="s">
        <v>634</v>
      </c>
      <c r="K599" s="1" t="s">
        <v>634</v>
      </c>
      <c r="L599" s="1" t="s">
        <v>634</v>
      </c>
      <c r="M599" s="1" t="s">
        <v>634</v>
      </c>
      <c r="N599" s="1" t="s">
        <v>634</v>
      </c>
      <c r="O599" s="1" t="s">
        <v>634</v>
      </c>
      <c r="P599" s="1" t="s">
        <v>634</v>
      </c>
      <c r="Q599" s="1" t="s">
        <v>634</v>
      </c>
      <c r="R599" s="1" t="s">
        <v>634</v>
      </c>
      <c r="S599" s="1" t="s">
        <v>634</v>
      </c>
      <c r="T599" s="1" t="s">
        <v>634</v>
      </c>
      <c r="U599" s="1" t="s">
        <v>634</v>
      </c>
      <c r="V599" s="1" t="s">
        <v>634</v>
      </c>
      <c r="W599" s="1" t="s">
        <v>634</v>
      </c>
      <c r="X599" s="1" t="s">
        <v>634</v>
      </c>
      <c r="Y599" s="1" t="s">
        <v>634</v>
      </c>
    </row>
    <row r="600" spans="1:25">
      <c r="A600" s="1" t="s">
        <v>1036</v>
      </c>
      <c r="B600" s="1" t="s">
        <v>907</v>
      </c>
      <c r="C600" s="1" t="s">
        <v>634</v>
      </c>
      <c r="D600" s="1" t="s">
        <v>634</v>
      </c>
      <c r="E600" s="1" t="s">
        <v>634</v>
      </c>
      <c r="F600" s="1" t="s">
        <v>634</v>
      </c>
      <c r="G600" s="1" t="s">
        <v>634</v>
      </c>
      <c r="H600" s="1" t="s">
        <v>634</v>
      </c>
      <c r="I600" s="1" t="s">
        <v>634</v>
      </c>
      <c r="J600" s="1" t="s">
        <v>634</v>
      </c>
      <c r="K600" s="1" t="s">
        <v>634</v>
      </c>
      <c r="L600" s="1" t="s">
        <v>634</v>
      </c>
      <c r="M600" s="1" t="s">
        <v>634</v>
      </c>
      <c r="N600" s="1" t="s">
        <v>634</v>
      </c>
      <c r="O600" s="1" t="s">
        <v>634</v>
      </c>
      <c r="P600" s="1" t="s">
        <v>634</v>
      </c>
      <c r="Q600" s="1" t="s">
        <v>634</v>
      </c>
      <c r="R600" s="1" t="s">
        <v>634</v>
      </c>
      <c r="S600" s="1" t="s">
        <v>634</v>
      </c>
      <c r="T600" s="1" t="s">
        <v>634</v>
      </c>
      <c r="U600" s="1" t="s">
        <v>634</v>
      </c>
      <c r="V600" s="1" t="s">
        <v>634</v>
      </c>
      <c r="W600" s="1" t="s">
        <v>634</v>
      </c>
      <c r="X600" s="1" t="s">
        <v>634</v>
      </c>
      <c r="Y600" s="1" t="s">
        <v>634</v>
      </c>
    </row>
    <row r="601" spans="1:25">
      <c r="A601" s="1" t="s">
        <v>1037</v>
      </c>
      <c r="B601" s="1" t="s">
        <v>908</v>
      </c>
      <c r="C601" s="1">
        <v>0.48</v>
      </c>
      <c r="D601" s="1">
        <v>0.48</v>
      </c>
      <c r="E601" s="1">
        <v>0.45</v>
      </c>
      <c r="F601" s="1" t="s">
        <v>1778</v>
      </c>
      <c r="G601" s="1">
        <v>0</v>
      </c>
      <c r="H601" s="1">
        <v>0</v>
      </c>
      <c r="I601" s="1">
        <v>0</v>
      </c>
      <c r="J601" s="1">
        <v>0</v>
      </c>
      <c r="K601" s="1">
        <v>0</v>
      </c>
      <c r="L601" s="1">
        <v>0</v>
      </c>
      <c r="M601" s="1" t="s">
        <v>1778</v>
      </c>
      <c r="N601" s="1">
        <v>0</v>
      </c>
      <c r="O601" s="1">
        <v>0</v>
      </c>
      <c r="P601" s="1">
        <v>0</v>
      </c>
      <c r="Q601" s="1">
        <v>0</v>
      </c>
      <c r="R601" s="1">
        <v>0</v>
      </c>
      <c r="S601" s="1">
        <v>0</v>
      </c>
      <c r="T601" s="1">
        <v>0</v>
      </c>
      <c r="U601" s="1">
        <v>0</v>
      </c>
      <c r="V601" s="1">
        <v>0</v>
      </c>
      <c r="W601" s="1">
        <v>0</v>
      </c>
      <c r="X601" s="1">
        <v>0</v>
      </c>
      <c r="Y601" s="1">
        <v>0</v>
      </c>
    </row>
    <row r="602" spans="1:25">
      <c r="A602" s="1" t="s">
        <v>1038</v>
      </c>
      <c r="B602" s="1" t="s">
        <v>909</v>
      </c>
      <c r="C602" s="1" t="s">
        <v>634</v>
      </c>
      <c r="D602" s="1" t="s">
        <v>634</v>
      </c>
      <c r="E602" s="1" t="s">
        <v>634</v>
      </c>
      <c r="F602" s="1" t="s">
        <v>634</v>
      </c>
      <c r="G602" s="1" t="s">
        <v>634</v>
      </c>
      <c r="H602" s="1" t="s">
        <v>634</v>
      </c>
      <c r="I602" s="1" t="s">
        <v>634</v>
      </c>
      <c r="J602" s="1" t="s">
        <v>634</v>
      </c>
      <c r="K602" s="1" t="s">
        <v>634</v>
      </c>
      <c r="L602" s="1" t="s">
        <v>634</v>
      </c>
      <c r="M602" s="1" t="s">
        <v>634</v>
      </c>
      <c r="N602" s="1" t="s">
        <v>634</v>
      </c>
      <c r="O602" s="1" t="s">
        <v>634</v>
      </c>
      <c r="P602" s="1" t="s">
        <v>634</v>
      </c>
      <c r="Q602" s="1" t="s">
        <v>634</v>
      </c>
      <c r="R602" s="1" t="s">
        <v>634</v>
      </c>
      <c r="S602" s="1" t="s">
        <v>634</v>
      </c>
      <c r="T602" s="1" t="s">
        <v>634</v>
      </c>
      <c r="U602" s="1" t="s">
        <v>634</v>
      </c>
      <c r="V602" s="1" t="s">
        <v>634</v>
      </c>
      <c r="W602" s="1" t="s">
        <v>634</v>
      </c>
      <c r="X602" s="1" t="s">
        <v>634</v>
      </c>
      <c r="Y602" s="1" t="s">
        <v>634</v>
      </c>
    </row>
    <row r="603" spans="1:25">
      <c r="A603" s="1" t="s">
        <v>1039</v>
      </c>
      <c r="B603" s="1" t="s">
        <v>634</v>
      </c>
      <c r="C603" s="1" t="s">
        <v>634</v>
      </c>
      <c r="D603" s="1" t="s">
        <v>634</v>
      </c>
      <c r="E603" s="1" t="s">
        <v>634</v>
      </c>
      <c r="F603" s="1" t="s">
        <v>634</v>
      </c>
      <c r="G603" s="1" t="s">
        <v>634</v>
      </c>
      <c r="H603" s="1" t="s">
        <v>634</v>
      </c>
      <c r="I603" s="1" t="s">
        <v>634</v>
      </c>
      <c r="J603" s="1" t="s">
        <v>634</v>
      </c>
      <c r="K603" s="1" t="s">
        <v>634</v>
      </c>
      <c r="L603" s="1" t="s">
        <v>634</v>
      </c>
      <c r="M603" s="1" t="s">
        <v>634</v>
      </c>
      <c r="N603" s="1" t="s">
        <v>634</v>
      </c>
      <c r="O603" s="1" t="s">
        <v>634</v>
      </c>
      <c r="P603" s="1" t="s">
        <v>634</v>
      </c>
      <c r="Q603" s="1" t="s">
        <v>634</v>
      </c>
      <c r="R603" s="1" t="s">
        <v>634</v>
      </c>
      <c r="S603" s="1" t="s">
        <v>634</v>
      </c>
      <c r="T603" s="1" t="s">
        <v>634</v>
      </c>
      <c r="U603" s="1" t="s">
        <v>634</v>
      </c>
      <c r="V603" s="1" t="s">
        <v>634</v>
      </c>
      <c r="W603" s="1" t="s">
        <v>634</v>
      </c>
      <c r="X603" s="1" t="s">
        <v>634</v>
      </c>
      <c r="Y603" s="1" t="s">
        <v>634</v>
      </c>
    </row>
    <row r="604" spans="1:25">
      <c r="A604" s="1" t="s">
        <v>1040</v>
      </c>
      <c r="B604" s="1" t="s">
        <v>634</v>
      </c>
      <c r="C604" s="1" t="s">
        <v>634</v>
      </c>
      <c r="D604" s="1" t="s">
        <v>634</v>
      </c>
      <c r="E604" s="1" t="s">
        <v>634</v>
      </c>
      <c r="F604" s="1" t="s">
        <v>634</v>
      </c>
      <c r="G604" s="1" t="s">
        <v>634</v>
      </c>
      <c r="H604" s="1" t="s">
        <v>634</v>
      </c>
      <c r="I604" s="1" t="s">
        <v>634</v>
      </c>
      <c r="J604" s="1" t="s">
        <v>634</v>
      </c>
      <c r="K604" s="1" t="s">
        <v>634</v>
      </c>
      <c r="L604" s="1" t="s">
        <v>634</v>
      </c>
      <c r="M604" s="1" t="s">
        <v>634</v>
      </c>
      <c r="N604" s="1" t="s">
        <v>634</v>
      </c>
      <c r="O604" s="1" t="s">
        <v>634</v>
      </c>
      <c r="P604" s="1" t="s">
        <v>634</v>
      </c>
      <c r="Q604" s="1" t="s">
        <v>634</v>
      </c>
      <c r="R604" s="1" t="s">
        <v>634</v>
      </c>
      <c r="S604" s="1" t="s">
        <v>634</v>
      </c>
      <c r="T604" s="1" t="s">
        <v>634</v>
      </c>
      <c r="U604" s="1" t="s">
        <v>634</v>
      </c>
      <c r="V604" s="1" t="s">
        <v>634</v>
      </c>
      <c r="W604" s="1" t="s">
        <v>634</v>
      </c>
      <c r="X604" s="1" t="s">
        <v>634</v>
      </c>
      <c r="Y604" s="1" t="s">
        <v>634</v>
      </c>
    </row>
    <row r="605" spans="1:25">
      <c r="A605" s="1" t="s">
        <v>1041</v>
      </c>
      <c r="B605" s="1" t="s">
        <v>1076</v>
      </c>
      <c r="C605" s="1" t="s">
        <v>634</v>
      </c>
      <c r="D605" s="1" t="s">
        <v>634</v>
      </c>
      <c r="E605" s="1" t="s">
        <v>634</v>
      </c>
      <c r="F605" s="1" t="s">
        <v>634</v>
      </c>
      <c r="G605" s="1" t="s">
        <v>634</v>
      </c>
      <c r="H605" s="1" t="s">
        <v>634</v>
      </c>
      <c r="I605" s="1" t="s">
        <v>634</v>
      </c>
      <c r="J605" s="1" t="s">
        <v>634</v>
      </c>
      <c r="K605" s="1" t="s">
        <v>634</v>
      </c>
      <c r="L605" s="1" t="s">
        <v>634</v>
      </c>
      <c r="M605" s="1" t="s">
        <v>634</v>
      </c>
      <c r="N605" s="1" t="s">
        <v>634</v>
      </c>
      <c r="O605" s="1" t="s">
        <v>634</v>
      </c>
      <c r="P605" s="1" t="s">
        <v>634</v>
      </c>
      <c r="Q605" s="1" t="s">
        <v>634</v>
      </c>
      <c r="R605" s="1" t="s">
        <v>634</v>
      </c>
      <c r="S605" s="1" t="s">
        <v>634</v>
      </c>
      <c r="T605" s="1" t="s">
        <v>634</v>
      </c>
      <c r="U605" s="1" t="s">
        <v>634</v>
      </c>
      <c r="V605" s="1" t="s">
        <v>634</v>
      </c>
      <c r="W605" s="1" t="s">
        <v>634</v>
      </c>
      <c r="X605" s="1" t="s">
        <v>634</v>
      </c>
      <c r="Y605" s="1" t="s">
        <v>634</v>
      </c>
    </row>
    <row r="606" spans="1:25">
      <c r="A606" s="1" t="s">
        <v>1042</v>
      </c>
      <c r="B606" s="1" t="s">
        <v>910</v>
      </c>
      <c r="C606" s="1">
        <v>0.19900000000000001</v>
      </c>
      <c r="D606" s="1">
        <v>0.4</v>
      </c>
      <c r="E606" s="1">
        <v>0.3</v>
      </c>
      <c r="F606" s="1" t="s">
        <v>1778</v>
      </c>
      <c r="G606" s="1">
        <v>52500</v>
      </c>
      <c r="H606" s="1">
        <v>73500</v>
      </c>
      <c r="I606" s="1">
        <v>96468.75</v>
      </c>
      <c r="J606" s="1">
        <v>121550.625</v>
      </c>
      <c r="K606" s="1">
        <v>148899.515625</v>
      </c>
      <c r="L606" s="1">
        <v>178679.41875000001</v>
      </c>
      <c r="M606" s="1" t="s">
        <v>1778</v>
      </c>
      <c r="N606" s="1">
        <v>0.3</v>
      </c>
      <c r="O606" s="1">
        <v>0.4</v>
      </c>
      <c r="P606" s="1">
        <v>0.5</v>
      </c>
      <c r="Q606" s="1">
        <v>0.6</v>
      </c>
      <c r="R606" s="1">
        <v>0.7</v>
      </c>
      <c r="S606" s="1">
        <v>0.8</v>
      </c>
      <c r="T606" s="1">
        <v>0</v>
      </c>
      <c r="U606" s="1">
        <v>0</v>
      </c>
      <c r="V606" s="1">
        <v>0</v>
      </c>
      <c r="W606" s="1">
        <v>0</v>
      </c>
      <c r="X606" s="1" t="s">
        <v>818</v>
      </c>
      <c r="Y606" s="1" t="s">
        <v>818</v>
      </c>
    </row>
    <row r="607" spans="1:25">
      <c r="A607" s="1" t="s">
        <v>1043</v>
      </c>
      <c r="B607" s="1" t="s">
        <v>911</v>
      </c>
      <c r="C607" s="1" t="s">
        <v>634</v>
      </c>
      <c r="D607" s="1" t="s">
        <v>634</v>
      </c>
      <c r="E607" s="1" t="s">
        <v>634</v>
      </c>
      <c r="F607" s="1" t="s">
        <v>634</v>
      </c>
      <c r="G607" s="1" t="s">
        <v>634</v>
      </c>
      <c r="H607" s="1" t="s">
        <v>634</v>
      </c>
      <c r="I607" s="1" t="s">
        <v>634</v>
      </c>
      <c r="J607" s="1" t="s">
        <v>634</v>
      </c>
      <c r="K607" s="1" t="s">
        <v>634</v>
      </c>
      <c r="L607" s="1" t="s">
        <v>634</v>
      </c>
      <c r="M607" s="1" t="s">
        <v>634</v>
      </c>
      <c r="N607" s="1" t="s">
        <v>634</v>
      </c>
      <c r="O607" s="1" t="s">
        <v>634</v>
      </c>
      <c r="P607" s="1" t="s">
        <v>634</v>
      </c>
      <c r="Q607" s="1" t="s">
        <v>634</v>
      </c>
      <c r="R607" s="1" t="s">
        <v>634</v>
      </c>
      <c r="S607" s="1" t="s">
        <v>634</v>
      </c>
      <c r="T607" s="1" t="s">
        <v>634</v>
      </c>
      <c r="U607" s="1" t="s">
        <v>634</v>
      </c>
      <c r="V607" s="1" t="s">
        <v>634</v>
      </c>
      <c r="W607" s="1" t="s">
        <v>634</v>
      </c>
      <c r="X607" s="1" t="s">
        <v>634</v>
      </c>
      <c r="Y607" s="1" t="s">
        <v>634</v>
      </c>
    </row>
    <row r="608" spans="1:25">
      <c r="A608" s="1" t="s">
        <v>1044</v>
      </c>
      <c r="B608" s="1" t="s">
        <v>912</v>
      </c>
      <c r="C608" s="1">
        <v>0.5</v>
      </c>
      <c r="D608" s="1">
        <v>0.5</v>
      </c>
      <c r="E608" s="1">
        <v>0.5</v>
      </c>
      <c r="F608" s="1" t="s">
        <v>1778</v>
      </c>
      <c r="G608" s="1">
        <v>650</v>
      </c>
      <c r="H608" s="1">
        <v>650</v>
      </c>
      <c r="I608" s="1">
        <v>650</v>
      </c>
      <c r="J608" s="1">
        <v>650</v>
      </c>
      <c r="K608" s="1">
        <v>650</v>
      </c>
      <c r="L608" s="1">
        <v>650</v>
      </c>
      <c r="M608" s="1" t="s">
        <v>1778</v>
      </c>
      <c r="N608" s="1">
        <v>0.5</v>
      </c>
      <c r="O608" s="1">
        <v>0.5</v>
      </c>
      <c r="P608" s="1">
        <v>0.5</v>
      </c>
      <c r="Q608" s="1">
        <v>0.5</v>
      </c>
      <c r="R608" s="1">
        <v>0.5</v>
      </c>
      <c r="S608" s="1">
        <v>0.5</v>
      </c>
      <c r="T608" s="1">
        <v>0</v>
      </c>
      <c r="U608" s="1">
        <v>0</v>
      </c>
      <c r="V608" s="1">
        <v>0</v>
      </c>
      <c r="W608" s="1">
        <v>0</v>
      </c>
      <c r="X608" s="1">
        <v>0</v>
      </c>
      <c r="Y608" s="1">
        <v>0</v>
      </c>
    </row>
    <row r="609" spans="1:25">
      <c r="A609" s="1" t="s">
        <v>1045</v>
      </c>
      <c r="B609" s="1" t="s">
        <v>1077</v>
      </c>
      <c r="C609" s="1" t="s">
        <v>634</v>
      </c>
      <c r="D609" s="1" t="s">
        <v>634</v>
      </c>
      <c r="E609" s="1" t="s">
        <v>634</v>
      </c>
      <c r="F609" s="1" t="s">
        <v>634</v>
      </c>
      <c r="G609" s="1" t="s">
        <v>634</v>
      </c>
      <c r="H609" s="1" t="s">
        <v>634</v>
      </c>
      <c r="I609" s="1" t="s">
        <v>634</v>
      </c>
      <c r="J609" s="1" t="s">
        <v>634</v>
      </c>
      <c r="K609" s="1" t="s">
        <v>634</v>
      </c>
      <c r="L609" s="1" t="s">
        <v>634</v>
      </c>
      <c r="M609" s="1" t="s">
        <v>634</v>
      </c>
      <c r="N609" s="1" t="s">
        <v>634</v>
      </c>
      <c r="O609" s="1" t="s">
        <v>634</v>
      </c>
      <c r="P609" s="1" t="s">
        <v>634</v>
      </c>
      <c r="Q609" s="1" t="s">
        <v>634</v>
      </c>
      <c r="R609" s="1" t="s">
        <v>634</v>
      </c>
      <c r="S609" s="1" t="s">
        <v>634</v>
      </c>
      <c r="T609" s="1" t="s">
        <v>634</v>
      </c>
      <c r="U609" s="1" t="s">
        <v>634</v>
      </c>
      <c r="V609" s="1" t="s">
        <v>634</v>
      </c>
      <c r="W609" s="1" t="s">
        <v>634</v>
      </c>
      <c r="X609" s="1" t="s">
        <v>634</v>
      </c>
      <c r="Y609" s="1" t="s">
        <v>634</v>
      </c>
    </row>
    <row r="610" spans="1:25">
      <c r="A610" s="1" t="s">
        <v>1046</v>
      </c>
      <c r="B610" s="1" t="s">
        <v>1646</v>
      </c>
      <c r="C610" s="1" t="s">
        <v>634</v>
      </c>
      <c r="D610" s="1" t="s">
        <v>634</v>
      </c>
      <c r="E610" s="1" t="s">
        <v>634</v>
      </c>
      <c r="F610" s="1" t="s">
        <v>634</v>
      </c>
      <c r="G610" s="1" t="s">
        <v>634</v>
      </c>
      <c r="H610" s="1" t="s">
        <v>634</v>
      </c>
      <c r="I610" s="1" t="s">
        <v>634</v>
      </c>
      <c r="J610" s="1" t="s">
        <v>634</v>
      </c>
      <c r="K610" s="1" t="s">
        <v>634</v>
      </c>
      <c r="L610" s="1" t="s">
        <v>634</v>
      </c>
      <c r="M610" s="1" t="s">
        <v>634</v>
      </c>
      <c r="N610" s="1" t="s">
        <v>634</v>
      </c>
      <c r="O610" s="1" t="s">
        <v>634</v>
      </c>
      <c r="P610" s="1" t="s">
        <v>634</v>
      </c>
      <c r="Q610" s="1" t="s">
        <v>634</v>
      </c>
      <c r="R610" s="1" t="s">
        <v>634</v>
      </c>
      <c r="S610" s="1" t="s">
        <v>634</v>
      </c>
      <c r="T610" s="1" t="s">
        <v>634</v>
      </c>
      <c r="U610" s="1" t="s">
        <v>634</v>
      </c>
      <c r="V610" s="1" t="s">
        <v>634</v>
      </c>
      <c r="W610" s="1" t="s">
        <v>634</v>
      </c>
      <c r="X610" s="1" t="s">
        <v>634</v>
      </c>
      <c r="Y610" s="1" t="s">
        <v>634</v>
      </c>
    </row>
    <row r="611" spans="1:25">
      <c r="A611" s="1" t="s">
        <v>1047</v>
      </c>
      <c r="B611" s="1" t="s">
        <v>913</v>
      </c>
      <c r="C611" s="1" t="s">
        <v>634</v>
      </c>
      <c r="D611" s="1" t="s">
        <v>634</v>
      </c>
      <c r="E611" s="1" t="s">
        <v>634</v>
      </c>
      <c r="F611" s="1" t="s">
        <v>634</v>
      </c>
      <c r="G611" s="1" t="s">
        <v>634</v>
      </c>
      <c r="H611" s="1" t="s">
        <v>634</v>
      </c>
      <c r="I611" s="1" t="s">
        <v>634</v>
      </c>
      <c r="J611" s="1" t="s">
        <v>634</v>
      </c>
      <c r="K611" s="1" t="s">
        <v>634</v>
      </c>
      <c r="L611" s="1" t="s">
        <v>634</v>
      </c>
      <c r="M611" s="1" t="s">
        <v>634</v>
      </c>
      <c r="N611" s="1" t="s">
        <v>634</v>
      </c>
      <c r="O611" s="1" t="s">
        <v>634</v>
      </c>
      <c r="P611" s="1" t="s">
        <v>634</v>
      </c>
      <c r="Q611" s="1" t="s">
        <v>634</v>
      </c>
      <c r="R611" s="1" t="s">
        <v>634</v>
      </c>
      <c r="S611" s="1" t="s">
        <v>634</v>
      </c>
      <c r="T611" s="1" t="s">
        <v>634</v>
      </c>
      <c r="U611" s="1" t="s">
        <v>634</v>
      </c>
      <c r="V611" s="1" t="s">
        <v>634</v>
      </c>
      <c r="W611" s="1" t="s">
        <v>634</v>
      </c>
      <c r="X611" s="1" t="s">
        <v>634</v>
      </c>
      <c r="Y611" s="1" t="s">
        <v>634</v>
      </c>
    </row>
    <row r="612" spans="1:25">
      <c r="A612" s="1" t="s">
        <v>1048</v>
      </c>
      <c r="B612" s="1" t="s">
        <v>914</v>
      </c>
      <c r="C612" s="1" t="s">
        <v>634</v>
      </c>
      <c r="D612" s="1" t="s">
        <v>634</v>
      </c>
      <c r="E612" s="1" t="s">
        <v>634</v>
      </c>
      <c r="F612" s="1" t="s">
        <v>634</v>
      </c>
      <c r="G612" s="1" t="s">
        <v>634</v>
      </c>
      <c r="H612" s="1" t="s">
        <v>634</v>
      </c>
      <c r="I612" s="1" t="s">
        <v>634</v>
      </c>
      <c r="J612" s="1" t="s">
        <v>634</v>
      </c>
      <c r="K612" s="1" t="s">
        <v>634</v>
      </c>
      <c r="L612" s="1" t="s">
        <v>634</v>
      </c>
      <c r="M612" s="1" t="s">
        <v>634</v>
      </c>
      <c r="N612" s="1" t="s">
        <v>634</v>
      </c>
      <c r="O612" s="1" t="s">
        <v>634</v>
      </c>
      <c r="P612" s="1" t="s">
        <v>634</v>
      </c>
      <c r="Q612" s="1" t="s">
        <v>634</v>
      </c>
      <c r="R612" s="1" t="s">
        <v>634</v>
      </c>
      <c r="S612" s="1" t="s">
        <v>634</v>
      </c>
      <c r="T612" s="1" t="s">
        <v>634</v>
      </c>
      <c r="U612" s="1" t="s">
        <v>634</v>
      </c>
      <c r="V612" s="1" t="s">
        <v>634</v>
      </c>
      <c r="W612" s="1" t="s">
        <v>634</v>
      </c>
      <c r="X612" s="1" t="s">
        <v>634</v>
      </c>
      <c r="Y612" s="1" t="s">
        <v>634</v>
      </c>
    </row>
    <row r="613" spans="1:25">
      <c r="A613" s="1" t="s">
        <v>1049</v>
      </c>
      <c r="B613" s="1" t="s">
        <v>915</v>
      </c>
      <c r="C613" s="1" t="s">
        <v>634</v>
      </c>
      <c r="D613" s="1" t="s">
        <v>634</v>
      </c>
      <c r="E613" s="1" t="s">
        <v>634</v>
      </c>
      <c r="F613" s="1" t="s">
        <v>634</v>
      </c>
      <c r="G613" s="1" t="s">
        <v>634</v>
      </c>
      <c r="H613" s="1" t="s">
        <v>634</v>
      </c>
      <c r="I613" s="1" t="s">
        <v>634</v>
      </c>
      <c r="J613" s="1" t="s">
        <v>634</v>
      </c>
      <c r="K613" s="1" t="s">
        <v>634</v>
      </c>
      <c r="L613" s="1" t="s">
        <v>634</v>
      </c>
      <c r="M613" s="1" t="s">
        <v>634</v>
      </c>
      <c r="N613" s="1" t="s">
        <v>634</v>
      </c>
      <c r="O613" s="1" t="s">
        <v>634</v>
      </c>
      <c r="P613" s="1" t="s">
        <v>634</v>
      </c>
      <c r="Q613" s="1" t="s">
        <v>634</v>
      </c>
      <c r="R613" s="1" t="s">
        <v>634</v>
      </c>
      <c r="S613" s="1" t="s">
        <v>634</v>
      </c>
      <c r="T613" s="1" t="s">
        <v>634</v>
      </c>
      <c r="U613" s="1" t="s">
        <v>634</v>
      </c>
      <c r="V613" s="1" t="s">
        <v>634</v>
      </c>
      <c r="W613" s="1" t="s">
        <v>634</v>
      </c>
      <c r="X613" s="1" t="s">
        <v>634</v>
      </c>
      <c r="Y613" s="1" t="s">
        <v>634</v>
      </c>
    </row>
    <row r="614" spans="1:25">
      <c r="A614" s="1" t="s">
        <v>1050</v>
      </c>
      <c r="B614" s="1" t="s">
        <v>1078</v>
      </c>
      <c r="C614" s="1" t="s">
        <v>634</v>
      </c>
      <c r="D614" s="1" t="s">
        <v>634</v>
      </c>
      <c r="E614" s="1" t="s">
        <v>634</v>
      </c>
      <c r="F614" s="1" t="s">
        <v>634</v>
      </c>
      <c r="G614" s="1" t="s">
        <v>634</v>
      </c>
      <c r="H614" s="1" t="s">
        <v>634</v>
      </c>
      <c r="I614" s="1" t="s">
        <v>634</v>
      </c>
      <c r="J614" s="1" t="s">
        <v>634</v>
      </c>
      <c r="K614" s="1" t="s">
        <v>634</v>
      </c>
      <c r="L614" s="1" t="s">
        <v>634</v>
      </c>
      <c r="M614" s="1" t="s">
        <v>634</v>
      </c>
      <c r="N614" s="1" t="s">
        <v>634</v>
      </c>
      <c r="O614" s="1" t="s">
        <v>634</v>
      </c>
      <c r="P614" s="1" t="s">
        <v>634</v>
      </c>
      <c r="Q614" s="1" t="s">
        <v>634</v>
      </c>
      <c r="R614" s="1" t="s">
        <v>634</v>
      </c>
      <c r="S614" s="1" t="s">
        <v>634</v>
      </c>
      <c r="T614" s="1" t="s">
        <v>634</v>
      </c>
      <c r="U614" s="1" t="s">
        <v>634</v>
      </c>
      <c r="V614" s="1" t="s">
        <v>634</v>
      </c>
      <c r="W614" s="1" t="s">
        <v>634</v>
      </c>
      <c r="X614" s="1" t="s">
        <v>634</v>
      </c>
      <c r="Y614" s="1" t="s">
        <v>634</v>
      </c>
    </row>
    <row r="615" spans="1:25">
      <c r="A615" s="1" t="s">
        <v>1051</v>
      </c>
      <c r="B615" s="1" t="s">
        <v>916</v>
      </c>
      <c r="C615" s="1" t="s">
        <v>634</v>
      </c>
      <c r="D615" s="1" t="s">
        <v>634</v>
      </c>
      <c r="E615" s="1" t="s">
        <v>634</v>
      </c>
      <c r="F615" s="1" t="s">
        <v>634</v>
      </c>
      <c r="G615" s="1" t="s">
        <v>634</v>
      </c>
      <c r="H615" s="1" t="s">
        <v>634</v>
      </c>
      <c r="I615" s="1" t="s">
        <v>634</v>
      </c>
      <c r="J615" s="1" t="s">
        <v>634</v>
      </c>
      <c r="K615" s="1" t="s">
        <v>634</v>
      </c>
      <c r="L615" s="1" t="s">
        <v>634</v>
      </c>
      <c r="M615" s="1" t="s">
        <v>634</v>
      </c>
      <c r="N615" s="1" t="s">
        <v>634</v>
      </c>
      <c r="O615" s="1" t="s">
        <v>634</v>
      </c>
      <c r="P615" s="1" t="s">
        <v>634</v>
      </c>
      <c r="Q615" s="1" t="s">
        <v>634</v>
      </c>
      <c r="R615" s="1" t="s">
        <v>634</v>
      </c>
      <c r="S615" s="1" t="s">
        <v>634</v>
      </c>
      <c r="T615" s="1" t="s">
        <v>634</v>
      </c>
      <c r="U615" s="1" t="s">
        <v>634</v>
      </c>
      <c r="V615" s="1" t="s">
        <v>634</v>
      </c>
      <c r="W615" s="1" t="s">
        <v>634</v>
      </c>
      <c r="X615" s="1" t="s">
        <v>634</v>
      </c>
      <c r="Y615" s="1" t="s">
        <v>634</v>
      </c>
    </row>
    <row r="616" spans="1:25">
      <c r="A616" s="1" t="s">
        <v>1052</v>
      </c>
      <c r="B616" s="1" t="s">
        <v>917</v>
      </c>
      <c r="C616" s="1" t="s">
        <v>634</v>
      </c>
      <c r="D616" s="1" t="s">
        <v>634</v>
      </c>
      <c r="E616" s="1" t="s">
        <v>634</v>
      </c>
      <c r="F616" s="1" t="s">
        <v>634</v>
      </c>
      <c r="G616" s="1" t="s">
        <v>634</v>
      </c>
      <c r="H616" s="1" t="s">
        <v>634</v>
      </c>
      <c r="I616" s="1" t="s">
        <v>634</v>
      </c>
      <c r="J616" s="1" t="s">
        <v>634</v>
      </c>
      <c r="K616" s="1" t="s">
        <v>634</v>
      </c>
      <c r="L616" s="1" t="s">
        <v>634</v>
      </c>
      <c r="M616" s="1" t="s">
        <v>634</v>
      </c>
      <c r="N616" s="1" t="s">
        <v>634</v>
      </c>
      <c r="O616" s="1" t="s">
        <v>634</v>
      </c>
      <c r="P616" s="1" t="s">
        <v>634</v>
      </c>
      <c r="Q616" s="1" t="s">
        <v>634</v>
      </c>
      <c r="R616" s="1" t="s">
        <v>634</v>
      </c>
      <c r="S616" s="1" t="s">
        <v>634</v>
      </c>
      <c r="T616" s="1" t="s">
        <v>634</v>
      </c>
      <c r="U616" s="1" t="s">
        <v>634</v>
      </c>
      <c r="V616" s="1" t="s">
        <v>634</v>
      </c>
      <c r="W616" s="1" t="s">
        <v>634</v>
      </c>
      <c r="X616" s="1" t="s">
        <v>634</v>
      </c>
      <c r="Y616" s="1" t="s">
        <v>634</v>
      </c>
    </row>
    <row r="617" spans="1:25">
      <c r="A617" s="1" t="s">
        <v>1053</v>
      </c>
      <c r="B617" s="1" t="s">
        <v>634</v>
      </c>
      <c r="C617" s="1" t="s">
        <v>634</v>
      </c>
      <c r="D617" s="1" t="s">
        <v>634</v>
      </c>
      <c r="E617" s="1" t="s">
        <v>634</v>
      </c>
      <c r="F617" s="1" t="s">
        <v>634</v>
      </c>
      <c r="G617" s="1" t="s">
        <v>634</v>
      </c>
      <c r="H617" s="1" t="s">
        <v>634</v>
      </c>
      <c r="I617" s="1" t="s">
        <v>634</v>
      </c>
      <c r="J617" s="1" t="s">
        <v>634</v>
      </c>
      <c r="K617" s="1" t="s">
        <v>634</v>
      </c>
      <c r="L617" s="1" t="s">
        <v>634</v>
      </c>
      <c r="M617" s="1" t="s">
        <v>634</v>
      </c>
      <c r="N617" s="1" t="s">
        <v>634</v>
      </c>
      <c r="O617" s="1" t="s">
        <v>634</v>
      </c>
      <c r="P617" s="1" t="s">
        <v>634</v>
      </c>
      <c r="Q617" s="1" t="s">
        <v>634</v>
      </c>
      <c r="R617" s="1" t="s">
        <v>634</v>
      </c>
      <c r="S617" s="1" t="s">
        <v>634</v>
      </c>
      <c r="T617" s="1" t="s">
        <v>634</v>
      </c>
      <c r="U617" s="1" t="s">
        <v>634</v>
      </c>
      <c r="V617" s="1" t="s">
        <v>634</v>
      </c>
      <c r="W617" s="1" t="s">
        <v>634</v>
      </c>
      <c r="X617" s="1" t="s">
        <v>634</v>
      </c>
      <c r="Y617" s="1" t="s">
        <v>634</v>
      </c>
    </row>
    <row r="618" spans="1:25">
      <c r="A618" s="1" t="s">
        <v>1054</v>
      </c>
      <c r="B618" s="1" t="s">
        <v>918</v>
      </c>
      <c r="C618" s="1">
        <v>0.42899999999999999</v>
      </c>
      <c r="D618" s="1" t="s">
        <v>2057</v>
      </c>
      <c r="E618" s="1" t="s">
        <v>2058</v>
      </c>
      <c r="F618" s="1" t="s">
        <v>1778</v>
      </c>
      <c r="G618" s="1">
        <v>0</v>
      </c>
      <c r="H618" s="1" t="s">
        <v>833</v>
      </c>
      <c r="I618" s="1" t="s">
        <v>833</v>
      </c>
      <c r="J618" s="1" t="s">
        <v>833</v>
      </c>
      <c r="K618" s="1" t="s">
        <v>833</v>
      </c>
      <c r="L618" s="1" t="s">
        <v>833</v>
      </c>
      <c r="M618" s="1" t="s">
        <v>1778</v>
      </c>
      <c r="N618" s="1">
        <v>0</v>
      </c>
      <c r="O618" s="1" t="s">
        <v>833</v>
      </c>
      <c r="P618" s="1" t="s">
        <v>833</v>
      </c>
      <c r="Q618" s="1" t="s">
        <v>833</v>
      </c>
      <c r="R618" s="1" t="s">
        <v>833</v>
      </c>
      <c r="S618" s="1" t="s">
        <v>833</v>
      </c>
      <c r="T618" s="1">
        <v>0</v>
      </c>
      <c r="U618" s="1">
        <v>0</v>
      </c>
      <c r="V618" s="1">
        <v>0</v>
      </c>
      <c r="W618" s="1" t="s">
        <v>2027</v>
      </c>
      <c r="X618" s="1">
        <v>0</v>
      </c>
      <c r="Y618" s="1" t="s">
        <v>2027</v>
      </c>
    </row>
    <row r="619" spans="1:25">
      <c r="A619" s="1" t="s">
        <v>1055</v>
      </c>
      <c r="B619" s="1" t="s">
        <v>919</v>
      </c>
      <c r="C619" s="1" t="s">
        <v>634</v>
      </c>
      <c r="D619" s="1" t="s">
        <v>634</v>
      </c>
      <c r="E619" s="1" t="s">
        <v>634</v>
      </c>
      <c r="F619" s="1" t="s">
        <v>634</v>
      </c>
      <c r="G619" s="1" t="s">
        <v>634</v>
      </c>
      <c r="H619" s="1" t="s">
        <v>634</v>
      </c>
      <c r="I619" s="1" t="s">
        <v>634</v>
      </c>
      <c r="J619" s="1" t="s">
        <v>634</v>
      </c>
      <c r="K619" s="1" t="s">
        <v>634</v>
      </c>
      <c r="L619" s="1" t="s">
        <v>634</v>
      </c>
      <c r="M619" s="1" t="s">
        <v>634</v>
      </c>
      <c r="N619" s="1" t="s">
        <v>634</v>
      </c>
      <c r="O619" s="1" t="s">
        <v>634</v>
      </c>
      <c r="P619" s="1" t="s">
        <v>634</v>
      </c>
      <c r="Q619" s="1" t="s">
        <v>634</v>
      </c>
      <c r="R619" s="1" t="s">
        <v>634</v>
      </c>
      <c r="S619" s="1" t="s">
        <v>634</v>
      </c>
      <c r="T619" s="1" t="s">
        <v>634</v>
      </c>
      <c r="U619" s="1" t="s">
        <v>634</v>
      </c>
      <c r="V619" s="1" t="s">
        <v>634</v>
      </c>
      <c r="W619" s="1" t="s">
        <v>634</v>
      </c>
      <c r="X619" s="1" t="s">
        <v>634</v>
      </c>
      <c r="Y619" s="1" t="s">
        <v>634</v>
      </c>
    </row>
    <row r="620" spans="1:25">
      <c r="A620" s="1" t="s">
        <v>1056</v>
      </c>
      <c r="B620" s="1" t="s">
        <v>920</v>
      </c>
      <c r="C620" s="1">
        <v>0.3</v>
      </c>
      <c r="D620" s="1">
        <v>0.25</v>
      </c>
      <c r="E620" s="1">
        <v>0</v>
      </c>
      <c r="F620" s="1" t="s">
        <v>1778</v>
      </c>
      <c r="G620" s="1">
        <v>41000</v>
      </c>
      <c r="H620" s="1">
        <v>46000</v>
      </c>
      <c r="I620" s="1">
        <v>51000</v>
      </c>
      <c r="J620" s="1">
        <v>56000</v>
      </c>
      <c r="K620" s="1">
        <v>61000</v>
      </c>
      <c r="L620" s="1">
        <v>66000</v>
      </c>
      <c r="M620" s="1" t="s">
        <v>1778</v>
      </c>
      <c r="N620" s="1">
        <v>0.91111111111111109</v>
      </c>
      <c r="O620" s="1">
        <v>0.92</v>
      </c>
      <c r="P620" s="1">
        <v>0.92727272727272725</v>
      </c>
      <c r="Q620" s="1">
        <v>0.93333333333333335</v>
      </c>
      <c r="R620" s="1">
        <v>0.93846153846153846</v>
      </c>
      <c r="S620" s="1">
        <v>0.94285714285714284</v>
      </c>
      <c r="T620" s="1">
        <v>0</v>
      </c>
      <c r="U620" s="1">
        <v>0</v>
      </c>
      <c r="V620" s="1">
        <v>0</v>
      </c>
      <c r="W620" s="1">
        <v>0</v>
      </c>
      <c r="X620" s="1">
        <v>0</v>
      </c>
      <c r="Y620" s="1">
        <v>0</v>
      </c>
    </row>
    <row r="621" spans="1:25">
      <c r="A621" s="1" t="s">
        <v>1057</v>
      </c>
      <c r="B621" s="1" t="s">
        <v>634</v>
      </c>
      <c r="C621" s="1" t="s">
        <v>634</v>
      </c>
      <c r="D621" s="1" t="s">
        <v>634</v>
      </c>
      <c r="E621" s="1" t="s">
        <v>634</v>
      </c>
      <c r="F621" s="1" t="s">
        <v>634</v>
      </c>
      <c r="G621" s="1" t="s">
        <v>634</v>
      </c>
      <c r="H621" s="1" t="s">
        <v>634</v>
      </c>
      <c r="I621" s="1" t="s">
        <v>634</v>
      </c>
      <c r="J621" s="1" t="s">
        <v>634</v>
      </c>
      <c r="K621" s="1" t="s">
        <v>634</v>
      </c>
      <c r="L621" s="1" t="s">
        <v>634</v>
      </c>
      <c r="M621" s="1" t="s">
        <v>634</v>
      </c>
      <c r="N621" s="1" t="s">
        <v>634</v>
      </c>
      <c r="O621" s="1" t="s">
        <v>634</v>
      </c>
      <c r="P621" s="1" t="s">
        <v>634</v>
      </c>
      <c r="Q621" s="1" t="s">
        <v>634</v>
      </c>
      <c r="R621" s="1" t="s">
        <v>634</v>
      </c>
      <c r="S621" s="1" t="s">
        <v>634</v>
      </c>
      <c r="T621" s="1" t="s">
        <v>634</v>
      </c>
      <c r="U621" s="1" t="s">
        <v>634</v>
      </c>
      <c r="V621" s="1" t="s">
        <v>634</v>
      </c>
      <c r="W621" s="1" t="s">
        <v>634</v>
      </c>
      <c r="X621" s="1" t="s">
        <v>634</v>
      </c>
      <c r="Y621" s="1" t="s">
        <v>634</v>
      </c>
    </row>
    <row r="622" spans="1:25">
      <c r="A622" s="1" t="s">
        <v>1058</v>
      </c>
      <c r="B622" s="1" t="s">
        <v>634</v>
      </c>
      <c r="C622" s="1" t="s">
        <v>634</v>
      </c>
      <c r="D622" s="1" t="s">
        <v>634</v>
      </c>
      <c r="E622" s="1" t="s">
        <v>634</v>
      </c>
      <c r="F622" s="1" t="s">
        <v>634</v>
      </c>
      <c r="G622" s="1" t="s">
        <v>634</v>
      </c>
      <c r="H622" s="1" t="s">
        <v>634</v>
      </c>
      <c r="I622" s="1" t="s">
        <v>634</v>
      </c>
      <c r="J622" s="1" t="s">
        <v>634</v>
      </c>
      <c r="K622" s="1" t="s">
        <v>634</v>
      </c>
      <c r="L622" s="1" t="s">
        <v>634</v>
      </c>
      <c r="M622" s="1" t="s">
        <v>634</v>
      </c>
      <c r="N622" s="1" t="s">
        <v>634</v>
      </c>
      <c r="O622" s="1" t="s">
        <v>634</v>
      </c>
      <c r="P622" s="1" t="s">
        <v>634</v>
      </c>
      <c r="Q622" s="1" t="s">
        <v>634</v>
      </c>
      <c r="R622" s="1" t="s">
        <v>634</v>
      </c>
      <c r="S622" s="1" t="s">
        <v>634</v>
      </c>
      <c r="T622" s="1" t="s">
        <v>634</v>
      </c>
      <c r="U622" s="1" t="s">
        <v>634</v>
      </c>
      <c r="V622" s="1" t="s">
        <v>634</v>
      </c>
      <c r="W622" s="1" t="s">
        <v>634</v>
      </c>
      <c r="X622" s="1" t="s">
        <v>634</v>
      </c>
      <c r="Y622" s="1" t="s">
        <v>634</v>
      </c>
    </row>
    <row r="623" spans="1:25">
      <c r="A623" s="1" t="s">
        <v>1059</v>
      </c>
      <c r="B623" s="1" t="s">
        <v>1079</v>
      </c>
      <c r="C623" s="1">
        <v>0.50600000000000001</v>
      </c>
      <c r="D623" s="1" t="s">
        <v>1647</v>
      </c>
      <c r="E623" s="1" t="s">
        <v>306</v>
      </c>
      <c r="F623" s="1" t="s">
        <v>1778</v>
      </c>
      <c r="G623" s="1">
        <v>3</v>
      </c>
      <c r="H623" s="1">
        <v>5</v>
      </c>
      <c r="I623" s="1">
        <v>8</v>
      </c>
      <c r="J623" s="1">
        <v>17</v>
      </c>
      <c r="K623" s="1">
        <v>32</v>
      </c>
      <c r="L623" s="1">
        <v>50</v>
      </c>
      <c r="M623" s="1" t="s">
        <v>1778</v>
      </c>
      <c r="N623" s="1">
        <v>4.2857142857142858E-2</v>
      </c>
      <c r="O623" s="1">
        <v>6.6666666666666666E-2</v>
      </c>
      <c r="P623" s="1">
        <v>0.1</v>
      </c>
      <c r="Q623" s="1">
        <v>0.2</v>
      </c>
      <c r="R623" s="1">
        <v>0.35555555555555557</v>
      </c>
      <c r="S623" s="1">
        <v>0.5</v>
      </c>
      <c r="T623" s="1">
        <v>0</v>
      </c>
      <c r="U623" s="1">
        <v>0</v>
      </c>
      <c r="V623" s="1">
        <v>0</v>
      </c>
      <c r="W623" s="1">
        <v>0</v>
      </c>
      <c r="X623" s="1">
        <v>0</v>
      </c>
      <c r="Y623" s="1">
        <v>0</v>
      </c>
    </row>
    <row r="624" spans="1:25">
      <c r="A624" s="1" t="s">
        <v>1060</v>
      </c>
      <c r="B624" s="1" t="s">
        <v>921</v>
      </c>
      <c r="C624" s="1" t="s">
        <v>634</v>
      </c>
      <c r="D624" s="1" t="s">
        <v>634</v>
      </c>
      <c r="E624" s="1" t="s">
        <v>634</v>
      </c>
      <c r="F624" s="1" t="s">
        <v>634</v>
      </c>
      <c r="G624" s="1" t="s">
        <v>634</v>
      </c>
      <c r="H624" s="1" t="s">
        <v>634</v>
      </c>
      <c r="I624" s="1" t="s">
        <v>634</v>
      </c>
      <c r="J624" s="1" t="s">
        <v>634</v>
      </c>
      <c r="K624" s="1" t="s">
        <v>634</v>
      </c>
      <c r="L624" s="1" t="s">
        <v>634</v>
      </c>
      <c r="M624" s="1" t="s">
        <v>634</v>
      </c>
      <c r="N624" s="1" t="s">
        <v>634</v>
      </c>
      <c r="O624" s="1" t="s">
        <v>634</v>
      </c>
      <c r="P624" s="1" t="s">
        <v>634</v>
      </c>
      <c r="Q624" s="1" t="s">
        <v>634</v>
      </c>
      <c r="R624" s="1" t="s">
        <v>634</v>
      </c>
      <c r="S624" s="1" t="s">
        <v>634</v>
      </c>
      <c r="T624" s="1" t="s">
        <v>634</v>
      </c>
      <c r="U624" s="1" t="s">
        <v>634</v>
      </c>
      <c r="V624" s="1" t="s">
        <v>634</v>
      </c>
      <c r="W624" s="1" t="s">
        <v>634</v>
      </c>
      <c r="X624" s="1" t="s">
        <v>634</v>
      </c>
      <c r="Y624" s="1" t="s">
        <v>634</v>
      </c>
    </row>
    <row r="625" spans="1:25">
      <c r="A625" s="1" t="s">
        <v>1080</v>
      </c>
      <c r="B625" s="1" t="s">
        <v>1392</v>
      </c>
      <c r="C625" s="1">
        <v>0.56100000000000005</v>
      </c>
      <c r="D625" s="1">
        <v>0.5</v>
      </c>
      <c r="E625" s="1">
        <v>0.4</v>
      </c>
      <c r="F625" s="1" t="s">
        <v>1778</v>
      </c>
      <c r="G625" s="1">
        <v>560</v>
      </c>
      <c r="H625" s="1">
        <v>570</v>
      </c>
      <c r="I625" s="1">
        <v>580</v>
      </c>
      <c r="J625" s="1">
        <v>590</v>
      </c>
      <c r="K625" s="1">
        <v>600</v>
      </c>
      <c r="L625" s="1">
        <v>600</v>
      </c>
      <c r="M625" s="1" t="s">
        <v>1778</v>
      </c>
      <c r="N625" s="1">
        <v>1</v>
      </c>
      <c r="O625" s="1">
        <v>1</v>
      </c>
      <c r="P625" s="1">
        <v>1</v>
      </c>
      <c r="Q625" s="1">
        <v>1</v>
      </c>
      <c r="R625" s="1">
        <v>1</v>
      </c>
      <c r="S625" s="1">
        <v>1</v>
      </c>
      <c r="T625" s="1">
        <v>0</v>
      </c>
      <c r="U625" s="1">
        <v>0</v>
      </c>
      <c r="V625" s="1">
        <v>0</v>
      </c>
      <c r="W625" s="1">
        <v>0</v>
      </c>
      <c r="X625" s="1">
        <v>0</v>
      </c>
      <c r="Y625" s="1">
        <v>0</v>
      </c>
    </row>
    <row r="626" spans="1:25">
      <c r="A626" s="1" t="s">
        <v>1081</v>
      </c>
      <c r="B626" s="1" t="s">
        <v>634</v>
      </c>
      <c r="C626" s="1" t="s">
        <v>634</v>
      </c>
      <c r="D626" s="1" t="s">
        <v>634</v>
      </c>
      <c r="E626" s="1" t="s">
        <v>634</v>
      </c>
      <c r="F626" s="1" t="s">
        <v>634</v>
      </c>
      <c r="G626" s="1" t="s">
        <v>634</v>
      </c>
      <c r="H626" s="1" t="s">
        <v>634</v>
      </c>
      <c r="I626" s="1" t="s">
        <v>634</v>
      </c>
      <c r="J626" s="1" t="s">
        <v>634</v>
      </c>
      <c r="K626" s="1" t="s">
        <v>634</v>
      </c>
      <c r="L626" s="1" t="s">
        <v>634</v>
      </c>
      <c r="M626" s="1" t="s">
        <v>634</v>
      </c>
      <c r="N626" s="1" t="s">
        <v>634</v>
      </c>
      <c r="O626" s="1" t="s">
        <v>634</v>
      </c>
      <c r="P626" s="1" t="s">
        <v>634</v>
      </c>
      <c r="Q626" s="1" t="s">
        <v>634</v>
      </c>
      <c r="R626" s="1" t="s">
        <v>634</v>
      </c>
      <c r="S626" s="1" t="s">
        <v>634</v>
      </c>
      <c r="T626" s="1" t="s">
        <v>634</v>
      </c>
      <c r="U626" s="1" t="s">
        <v>634</v>
      </c>
      <c r="V626" s="1" t="s">
        <v>634</v>
      </c>
      <c r="W626" s="1" t="s">
        <v>634</v>
      </c>
      <c r="X626" s="1" t="s">
        <v>634</v>
      </c>
      <c r="Y626" s="1" t="s">
        <v>634</v>
      </c>
    </row>
    <row r="627" spans="1:25">
      <c r="A627" s="1" t="s">
        <v>1082</v>
      </c>
      <c r="B627" s="1" t="s">
        <v>1541</v>
      </c>
      <c r="C627" s="1">
        <v>0.42299999999999999</v>
      </c>
      <c r="D627" s="1">
        <v>0.42299999999999999</v>
      </c>
      <c r="E627" s="1" t="s">
        <v>306</v>
      </c>
      <c r="F627" s="1" t="s">
        <v>1778</v>
      </c>
      <c r="G627" s="1">
        <v>1700.0000000000002</v>
      </c>
      <c r="H627" s="1">
        <v>1900</v>
      </c>
      <c r="I627" s="1">
        <v>2100</v>
      </c>
      <c r="J627" s="1">
        <v>2250</v>
      </c>
      <c r="K627" s="1">
        <v>2400</v>
      </c>
      <c r="L627" s="1">
        <v>2500</v>
      </c>
      <c r="M627" s="1" t="s">
        <v>1778</v>
      </c>
      <c r="N627" s="1">
        <v>0.34</v>
      </c>
      <c r="O627" s="1">
        <v>0.38</v>
      </c>
      <c r="P627" s="1">
        <v>0.42</v>
      </c>
      <c r="Q627" s="1">
        <v>0.45</v>
      </c>
      <c r="R627" s="1">
        <v>0.48</v>
      </c>
      <c r="S627" s="1">
        <v>0.5</v>
      </c>
      <c r="T627" s="1">
        <v>0</v>
      </c>
      <c r="U627" s="1">
        <v>0</v>
      </c>
      <c r="V627" s="1">
        <v>0</v>
      </c>
      <c r="W627" s="1">
        <v>0</v>
      </c>
      <c r="X627" s="1">
        <v>0</v>
      </c>
      <c r="Y627" s="1">
        <v>0</v>
      </c>
    </row>
    <row r="628" spans="1:25">
      <c r="A628" s="1" t="s">
        <v>1083</v>
      </c>
      <c r="B628" s="1" t="s">
        <v>634</v>
      </c>
      <c r="C628" s="1" t="s">
        <v>634</v>
      </c>
      <c r="D628" s="1" t="s">
        <v>634</v>
      </c>
      <c r="E628" s="1" t="s">
        <v>634</v>
      </c>
      <c r="F628" s="1" t="s">
        <v>634</v>
      </c>
      <c r="G628" s="1" t="s">
        <v>634</v>
      </c>
      <c r="H628" s="1" t="s">
        <v>634</v>
      </c>
      <c r="I628" s="1" t="s">
        <v>634</v>
      </c>
      <c r="J628" s="1" t="s">
        <v>634</v>
      </c>
      <c r="K628" s="1" t="s">
        <v>634</v>
      </c>
      <c r="L628" s="1" t="s">
        <v>634</v>
      </c>
      <c r="M628" s="1" t="s">
        <v>634</v>
      </c>
      <c r="N628" s="1" t="s">
        <v>634</v>
      </c>
      <c r="O628" s="1" t="s">
        <v>634</v>
      </c>
      <c r="P628" s="1" t="s">
        <v>634</v>
      </c>
      <c r="Q628" s="1" t="s">
        <v>634</v>
      </c>
      <c r="R628" s="1" t="s">
        <v>634</v>
      </c>
      <c r="S628" s="1" t="s">
        <v>634</v>
      </c>
      <c r="T628" s="1" t="s">
        <v>634</v>
      </c>
      <c r="U628" s="1" t="s">
        <v>634</v>
      </c>
      <c r="V628" s="1" t="s">
        <v>634</v>
      </c>
      <c r="W628" s="1" t="s">
        <v>634</v>
      </c>
      <c r="X628" s="1" t="s">
        <v>634</v>
      </c>
      <c r="Y628" s="1" t="s">
        <v>634</v>
      </c>
    </row>
    <row r="629" spans="1:25">
      <c r="A629" s="1" t="s">
        <v>1084</v>
      </c>
      <c r="B629" s="1" t="s">
        <v>634</v>
      </c>
      <c r="C629" s="1" t="s">
        <v>634</v>
      </c>
      <c r="D629" s="1" t="s">
        <v>634</v>
      </c>
      <c r="E629" s="1" t="s">
        <v>634</v>
      </c>
      <c r="F629" s="1" t="s">
        <v>634</v>
      </c>
      <c r="G629" s="1" t="s">
        <v>634</v>
      </c>
      <c r="H629" s="1" t="s">
        <v>634</v>
      </c>
      <c r="I629" s="1" t="s">
        <v>634</v>
      </c>
      <c r="J629" s="1" t="s">
        <v>634</v>
      </c>
      <c r="K629" s="1" t="s">
        <v>634</v>
      </c>
      <c r="L629" s="1" t="s">
        <v>634</v>
      </c>
      <c r="M629" s="1" t="s">
        <v>634</v>
      </c>
      <c r="N629" s="1" t="s">
        <v>634</v>
      </c>
      <c r="O629" s="1" t="s">
        <v>634</v>
      </c>
      <c r="P629" s="1" t="s">
        <v>634</v>
      </c>
      <c r="Q629" s="1" t="s">
        <v>634</v>
      </c>
      <c r="R629" s="1" t="s">
        <v>634</v>
      </c>
      <c r="S629" s="1" t="s">
        <v>634</v>
      </c>
      <c r="T629" s="1" t="s">
        <v>634</v>
      </c>
      <c r="U629" s="1" t="s">
        <v>634</v>
      </c>
      <c r="V629" s="1" t="s">
        <v>634</v>
      </c>
      <c r="W629" s="1" t="s">
        <v>634</v>
      </c>
      <c r="X629" s="1" t="s">
        <v>634</v>
      </c>
      <c r="Y629" s="1" t="s">
        <v>634</v>
      </c>
    </row>
    <row r="630" spans="1:25">
      <c r="A630" s="1" t="s">
        <v>1085</v>
      </c>
      <c r="B630" s="1" t="s">
        <v>1086</v>
      </c>
      <c r="C630" s="1">
        <v>0.86</v>
      </c>
      <c r="D630" s="1">
        <v>0.56000000000000005</v>
      </c>
      <c r="E630" s="1">
        <v>0.2</v>
      </c>
      <c r="F630" s="1" t="s">
        <v>1778</v>
      </c>
      <c r="G630" s="1">
        <v>0</v>
      </c>
      <c r="H630" s="1">
        <v>0</v>
      </c>
      <c r="I630" s="1">
        <v>0</v>
      </c>
      <c r="J630" s="1">
        <v>15</v>
      </c>
      <c r="K630" s="1">
        <v>15</v>
      </c>
      <c r="L630" s="1">
        <v>15</v>
      </c>
      <c r="M630" s="1" t="s">
        <v>1778</v>
      </c>
      <c r="N630" s="1">
        <v>0</v>
      </c>
      <c r="O630" s="1">
        <v>0</v>
      </c>
      <c r="P630" s="1">
        <v>0</v>
      </c>
      <c r="Q630" s="1">
        <v>0.5</v>
      </c>
      <c r="R630" s="1">
        <v>0.5</v>
      </c>
      <c r="S630" s="1">
        <v>0.5</v>
      </c>
      <c r="T630" s="1">
        <v>0</v>
      </c>
      <c r="U630" s="1">
        <v>0</v>
      </c>
      <c r="V630" s="1">
        <v>0</v>
      </c>
      <c r="W630" s="1">
        <v>0</v>
      </c>
      <c r="X630" s="1">
        <v>0</v>
      </c>
      <c r="Y630" s="1">
        <v>0</v>
      </c>
    </row>
    <row r="631" spans="1:25">
      <c r="A631" s="1" t="s">
        <v>1087</v>
      </c>
      <c r="B631" s="1" t="s">
        <v>634</v>
      </c>
      <c r="C631" s="1" t="s">
        <v>634</v>
      </c>
      <c r="D631" s="1" t="s">
        <v>634</v>
      </c>
      <c r="E631" s="1" t="s">
        <v>634</v>
      </c>
      <c r="F631" s="1" t="s">
        <v>634</v>
      </c>
      <c r="G631" s="1" t="s">
        <v>634</v>
      </c>
      <c r="H631" s="1" t="s">
        <v>634</v>
      </c>
      <c r="I631" s="1" t="s">
        <v>634</v>
      </c>
      <c r="J631" s="1" t="s">
        <v>634</v>
      </c>
      <c r="K631" s="1" t="s">
        <v>634</v>
      </c>
      <c r="L631" s="1" t="s">
        <v>634</v>
      </c>
      <c r="M631" s="1" t="s">
        <v>634</v>
      </c>
      <c r="N631" s="1" t="s">
        <v>634</v>
      </c>
      <c r="O631" s="1" t="s">
        <v>634</v>
      </c>
      <c r="P631" s="1" t="s">
        <v>634</v>
      </c>
      <c r="Q631" s="1" t="s">
        <v>634</v>
      </c>
      <c r="R631" s="1" t="s">
        <v>634</v>
      </c>
      <c r="S631" s="1" t="s">
        <v>634</v>
      </c>
      <c r="T631" s="1" t="s">
        <v>634</v>
      </c>
      <c r="U631" s="1" t="s">
        <v>634</v>
      </c>
      <c r="V631" s="1" t="s">
        <v>634</v>
      </c>
      <c r="W631" s="1" t="s">
        <v>634</v>
      </c>
      <c r="X631" s="1" t="s">
        <v>634</v>
      </c>
      <c r="Y631" s="1" t="s">
        <v>634</v>
      </c>
    </row>
    <row r="632" spans="1:25">
      <c r="A632" s="1" t="s">
        <v>1088</v>
      </c>
      <c r="B632" s="1" t="s">
        <v>2059</v>
      </c>
      <c r="C632" s="1" t="s">
        <v>634</v>
      </c>
      <c r="D632" s="1" t="s">
        <v>634</v>
      </c>
      <c r="E632" s="1" t="s">
        <v>634</v>
      </c>
      <c r="F632" s="1" t="s">
        <v>634</v>
      </c>
      <c r="G632" s="1" t="s">
        <v>634</v>
      </c>
      <c r="H632" s="1" t="s">
        <v>634</v>
      </c>
      <c r="I632" s="1" t="s">
        <v>634</v>
      </c>
      <c r="J632" s="1" t="s">
        <v>634</v>
      </c>
      <c r="K632" s="1" t="s">
        <v>634</v>
      </c>
      <c r="L632" s="1" t="s">
        <v>634</v>
      </c>
      <c r="M632" s="1" t="s">
        <v>634</v>
      </c>
      <c r="N632" s="1" t="s">
        <v>634</v>
      </c>
      <c r="O632" s="1" t="s">
        <v>634</v>
      </c>
      <c r="P632" s="1" t="s">
        <v>634</v>
      </c>
      <c r="Q632" s="1" t="s">
        <v>634</v>
      </c>
      <c r="R632" s="1" t="s">
        <v>634</v>
      </c>
      <c r="S632" s="1" t="s">
        <v>634</v>
      </c>
      <c r="T632" s="1" t="s">
        <v>634</v>
      </c>
      <c r="U632" s="1" t="s">
        <v>634</v>
      </c>
      <c r="V632" s="1" t="s">
        <v>634</v>
      </c>
      <c r="W632" s="1" t="s">
        <v>634</v>
      </c>
      <c r="X632" s="1" t="s">
        <v>634</v>
      </c>
      <c r="Y632" s="1" t="s">
        <v>634</v>
      </c>
    </row>
    <row r="633" spans="1:25">
      <c r="A633" s="1" t="s">
        <v>1089</v>
      </c>
      <c r="B633" s="1" t="s">
        <v>1542</v>
      </c>
      <c r="C633" s="1">
        <v>0.1</v>
      </c>
      <c r="D633" s="1">
        <v>0.1</v>
      </c>
      <c r="E633" s="1">
        <v>0.1</v>
      </c>
      <c r="F633" s="1" t="s">
        <v>1778</v>
      </c>
      <c r="G633" s="1">
        <v>11396</v>
      </c>
      <c r="H633" s="1">
        <v>14877</v>
      </c>
      <c r="I633" s="1">
        <v>15175</v>
      </c>
      <c r="J633" s="1">
        <v>15478</v>
      </c>
      <c r="K633" s="1">
        <v>15788</v>
      </c>
      <c r="L633" s="1">
        <v>16104</v>
      </c>
      <c r="M633" s="1" t="s">
        <v>1778</v>
      </c>
      <c r="N633" s="1">
        <v>0.70319634703196343</v>
      </c>
      <c r="O633" s="1">
        <v>0.9</v>
      </c>
      <c r="P633" s="1">
        <v>0.90000593084633174</v>
      </c>
      <c r="Q633" s="1">
        <v>0.89998837074078386</v>
      </c>
      <c r="R633" s="1">
        <v>0.90001140120852807</v>
      </c>
      <c r="S633" s="1">
        <v>0.90001676633320293</v>
      </c>
      <c r="T633" s="1">
        <v>0</v>
      </c>
      <c r="U633" s="1">
        <v>0</v>
      </c>
      <c r="V633" s="1">
        <v>0</v>
      </c>
      <c r="W633" s="1">
        <v>0</v>
      </c>
      <c r="X633" s="1">
        <v>0</v>
      </c>
      <c r="Y633" s="1">
        <v>0</v>
      </c>
    </row>
    <row r="634" spans="1:25">
      <c r="A634" s="1" t="s">
        <v>1090</v>
      </c>
      <c r="B634" s="1" t="s">
        <v>1091</v>
      </c>
      <c r="C634" s="1">
        <v>0.3</v>
      </c>
      <c r="D634" s="1">
        <v>0.3</v>
      </c>
      <c r="E634" s="1">
        <v>0.2</v>
      </c>
      <c r="F634" s="1" t="s">
        <v>1778</v>
      </c>
      <c r="G634" s="1">
        <v>2700</v>
      </c>
      <c r="H634" s="1">
        <v>2700</v>
      </c>
      <c r="I634" s="1">
        <v>2700</v>
      </c>
      <c r="J634" s="1">
        <v>2700</v>
      </c>
      <c r="K634" s="1">
        <v>2700</v>
      </c>
      <c r="L634" s="1">
        <v>2700</v>
      </c>
      <c r="M634" s="1" t="s">
        <v>1778</v>
      </c>
      <c r="N634" s="1">
        <v>1</v>
      </c>
      <c r="O634" s="1">
        <v>1</v>
      </c>
      <c r="P634" s="1">
        <v>1</v>
      </c>
      <c r="Q634" s="1">
        <v>1</v>
      </c>
      <c r="R634" s="1">
        <v>1</v>
      </c>
      <c r="S634" s="1">
        <v>1</v>
      </c>
      <c r="T634" s="1">
        <v>0</v>
      </c>
      <c r="U634" s="1">
        <v>0</v>
      </c>
      <c r="V634" s="1">
        <v>0</v>
      </c>
      <c r="W634" s="1">
        <v>0</v>
      </c>
      <c r="X634" s="1">
        <v>0</v>
      </c>
      <c r="Y634" s="1">
        <v>0</v>
      </c>
    </row>
    <row r="635" spans="1:25">
      <c r="A635" s="1" t="s">
        <v>1092</v>
      </c>
      <c r="B635" s="1" t="s">
        <v>1093</v>
      </c>
      <c r="C635" s="1">
        <v>3.2000000000000001E-2</v>
      </c>
      <c r="D635" s="1" t="s">
        <v>306</v>
      </c>
      <c r="E635" s="1" t="s">
        <v>306</v>
      </c>
      <c r="F635" s="1" t="s">
        <v>1778</v>
      </c>
      <c r="G635" s="1">
        <v>374.00000000000006</v>
      </c>
      <c r="H635" s="1">
        <v>374.00000000000006</v>
      </c>
      <c r="I635" s="1">
        <v>374.00000000000006</v>
      </c>
      <c r="J635" s="1">
        <v>374.00000000000006</v>
      </c>
      <c r="K635" s="1">
        <v>374.00000000000006</v>
      </c>
      <c r="L635" s="1">
        <v>374.00000000000006</v>
      </c>
      <c r="M635" s="1" t="s">
        <v>1778</v>
      </c>
      <c r="N635" s="1">
        <v>1</v>
      </c>
      <c r="O635" s="1">
        <v>1</v>
      </c>
      <c r="P635" s="1">
        <v>1</v>
      </c>
      <c r="Q635" s="1">
        <v>1</v>
      </c>
      <c r="R635" s="1">
        <v>1</v>
      </c>
      <c r="S635" s="1">
        <v>1</v>
      </c>
      <c r="T635" s="1">
        <v>0</v>
      </c>
      <c r="U635" s="1">
        <v>0</v>
      </c>
      <c r="V635" s="1">
        <v>0</v>
      </c>
      <c r="W635" s="1">
        <v>0</v>
      </c>
      <c r="X635" s="1">
        <v>0</v>
      </c>
      <c r="Y635" s="1">
        <v>0</v>
      </c>
    </row>
    <row r="636" spans="1:25">
      <c r="A636" s="1" t="s">
        <v>1094</v>
      </c>
      <c r="B636" s="1" t="s">
        <v>634</v>
      </c>
      <c r="C636" s="1" t="s">
        <v>634</v>
      </c>
      <c r="D636" s="1" t="s">
        <v>634</v>
      </c>
      <c r="E636" s="1" t="s">
        <v>634</v>
      </c>
      <c r="F636" s="1" t="s">
        <v>634</v>
      </c>
      <c r="G636" s="1" t="s">
        <v>634</v>
      </c>
      <c r="H636" s="1" t="s">
        <v>634</v>
      </c>
      <c r="I636" s="1" t="s">
        <v>634</v>
      </c>
      <c r="J636" s="1" t="s">
        <v>634</v>
      </c>
      <c r="K636" s="1" t="s">
        <v>634</v>
      </c>
      <c r="L636" s="1" t="s">
        <v>634</v>
      </c>
      <c r="M636" s="1" t="s">
        <v>634</v>
      </c>
      <c r="N636" s="1" t="s">
        <v>634</v>
      </c>
      <c r="O636" s="1" t="s">
        <v>634</v>
      </c>
      <c r="P636" s="1" t="s">
        <v>634</v>
      </c>
      <c r="Q636" s="1" t="s">
        <v>634</v>
      </c>
      <c r="R636" s="1" t="s">
        <v>634</v>
      </c>
      <c r="S636" s="1" t="s">
        <v>634</v>
      </c>
      <c r="T636" s="1" t="s">
        <v>634</v>
      </c>
      <c r="U636" s="1" t="s">
        <v>634</v>
      </c>
      <c r="V636" s="1" t="s">
        <v>634</v>
      </c>
      <c r="W636" s="1" t="s">
        <v>634</v>
      </c>
      <c r="X636" s="1" t="s">
        <v>634</v>
      </c>
      <c r="Y636" s="1" t="s">
        <v>634</v>
      </c>
    </row>
    <row r="637" spans="1:25">
      <c r="A637" s="1" t="s">
        <v>1095</v>
      </c>
      <c r="B637" s="1" t="s">
        <v>2060</v>
      </c>
      <c r="C637" s="1" t="s">
        <v>634</v>
      </c>
      <c r="D637" s="1" t="s">
        <v>634</v>
      </c>
      <c r="E637" s="1" t="s">
        <v>634</v>
      </c>
      <c r="F637" s="1" t="s">
        <v>634</v>
      </c>
      <c r="G637" s="1" t="s">
        <v>634</v>
      </c>
      <c r="H637" s="1" t="s">
        <v>634</v>
      </c>
      <c r="I637" s="1" t="s">
        <v>634</v>
      </c>
      <c r="J637" s="1" t="s">
        <v>634</v>
      </c>
      <c r="K637" s="1" t="s">
        <v>634</v>
      </c>
      <c r="L637" s="1" t="s">
        <v>634</v>
      </c>
      <c r="M637" s="1" t="s">
        <v>634</v>
      </c>
      <c r="N637" s="1" t="s">
        <v>634</v>
      </c>
      <c r="O637" s="1" t="s">
        <v>634</v>
      </c>
      <c r="P637" s="1" t="s">
        <v>634</v>
      </c>
      <c r="Q637" s="1" t="s">
        <v>634</v>
      </c>
      <c r="R637" s="1" t="s">
        <v>634</v>
      </c>
      <c r="S637" s="1" t="s">
        <v>634</v>
      </c>
      <c r="T637" s="1" t="s">
        <v>634</v>
      </c>
      <c r="U637" s="1" t="s">
        <v>634</v>
      </c>
      <c r="V637" s="1" t="s">
        <v>634</v>
      </c>
      <c r="W637" s="1" t="s">
        <v>634</v>
      </c>
      <c r="X637" s="1" t="s">
        <v>634</v>
      </c>
      <c r="Y637" s="1" t="s">
        <v>634</v>
      </c>
    </row>
    <row r="638" spans="1:25">
      <c r="A638" s="1" t="s">
        <v>1096</v>
      </c>
      <c r="B638" s="1" t="s">
        <v>634</v>
      </c>
      <c r="C638" s="1" t="s">
        <v>634</v>
      </c>
      <c r="D638" s="1" t="s">
        <v>634</v>
      </c>
      <c r="E638" s="1" t="s">
        <v>634</v>
      </c>
      <c r="F638" s="1" t="s">
        <v>634</v>
      </c>
      <c r="G638" s="1" t="s">
        <v>634</v>
      </c>
      <c r="H638" s="1" t="s">
        <v>634</v>
      </c>
      <c r="I638" s="1" t="s">
        <v>634</v>
      </c>
      <c r="J638" s="1" t="s">
        <v>634</v>
      </c>
      <c r="K638" s="1" t="s">
        <v>634</v>
      </c>
      <c r="L638" s="1" t="s">
        <v>634</v>
      </c>
      <c r="M638" s="1" t="s">
        <v>634</v>
      </c>
      <c r="N638" s="1" t="s">
        <v>634</v>
      </c>
      <c r="O638" s="1" t="s">
        <v>634</v>
      </c>
      <c r="P638" s="1" t="s">
        <v>634</v>
      </c>
      <c r="Q638" s="1" t="s">
        <v>634</v>
      </c>
      <c r="R638" s="1" t="s">
        <v>634</v>
      </c>
      <c r="S638" s="1" t="s">
        <v>634</v>
      </c>
      <c r="T638" s="1" t="s">
        <v>634</v>
      </c>
      <c r="U638" s="1" t="s">
        <v>634</v>
      </c>
      <c r="V638" s="1" t="s">
        <v>634</v>
      </c>
      <c r="W638" s="1" t="s">
        <v>634</v>
      </c>
      <c r="X638" s="1" t="s">
        <v>634</v>
      </c>
      <c r="Y638" s="1" t="s">
        <v>634</v>
      </c>
    </row>
    <row r="639" spans="1:25">
      <c r="A639" s="1" t="s">
        <v>1097</v>
      </c>
      <c r="B639" s="1" t="s">
        <v>1098</v>
      </c>
      <c r="C639" s="1" t="s">
        <v>634</v>
      </c>
      <c r="D639" s="1" t="s">
        <v>634</v>
      </c>
      <c r="E639" s="1" t="s">
        <v>634</v>
      </c>
      <c r="F639" s="1" t="s">
        <v>634</v>
      </c>
      <c r="G639" s="1" t="s">
        <v>634</v>
      </c>
      <c r="H639" s="1" t="s">
        <v>634</v>
      </c>
      <c r="I639" s="1" t="s">
        <v>634</v>
      </c>
      <c r="J639" s="1" t="s">
        <v>634</v>
      </c>
      <c r="K639" s="1" t="s">
        <v>634</v>
      </c>
      <c r="L639" s="1" t="s">
        <v>634</v>
      </c>
      <c r="M639" s="1" t="s">
        <v>634</v>
      </c>
      <c r="N639" s="1" t="s">
        <v>634</v>
      </c>
      <c r="O639" s="1" t="s">
        <v>634</v>
      </c>
      <c r="P639" s="1" t="s">
        <v>634</v>
      </c>
      <c r="Q639" s="1" t="s">
        <v>634</v>
      </c>
      <c r="R639" s="1" t="s">
        <v>634</v>
      </c>
      <c r="S639" s="1" t="s">
        <v>634</v>
      </c>
      <c r="T639" s="1" t="s">
        <v>634</v>
      </c>
      <c r="U639" s="1" t="s">
        <v>634</v>
      </c>
      <c r="V639" s="1" t="s">
        <v>634</v>
      </c>
      <c r="W639" s="1" t="s">
        <v>634</v>
      </c>
      <c r="X639" s="1" t="s">
        <v>634</v>
      </c>
      <c r="Y639" s="1" t="s">
        <v>634</v>
      </c>
    </row>
    <row r="640" spans="1:25">
      <c r="A640" s="1" t="s">
        <v>1099</v>
      </c>
      <c r="B640" s="1" t="s">
        <v>634</v>
      </c>
      <c r="C640" s="1" t="s">
        <v>634</v>
      </c>
      <c r="D640" s="1" t="s">
        <v>634</v>
      </c>
      <c r="E640" s="1" t="s">
        <v>634</v>
      </c>
      <c r="F640" s="1" t="s">
        <v>634</v>
      </c>
      <c r="G640" s="1" t="s">
        <v>634</v>
      </c>
      <c r="H640" s="1" t="s">
        <v>634</v>
      </c>
      <c r="I640" s="1" t="s">
        <v>634</v>
      </c>
      <c r="J640" s="1" t="s">
        <v>634</v>
      </c>
      <c r="K640" s="1" t="s">
        <v>634</v>
      </c>
      <c r="L640" s="1" t="s">
        <v>634</v>
      </c>
      <c r="M640" s="1" t="s">
        <v>634</v>
      </c>
      <c r="N640" s="1" t="s">
        <v>634</v>
      </c>
      <c r="O640" s="1" t="s">
        <v>634</v>
      </c>
      <c r="P640" s="1" t="s">
        <v>634</v>
      </c>
      <c r="Q640" s="1" t="s">
        <v>634</v>
      </c>
      <c r="R640" s="1" t="s">
        <v>634</v>
      </c>
      <c r="S640" s="1" t="s">
        <v>634</v>
      </c>
      <c r="T640" s="1" t="s">
        <v>634</v>
      </c>
      <c r="U640" s="1" t="s">
        <v>634</v>
      </c>
      <c r="V640" s="1" t="s">
        <v>634</v>
      </c>
      <c r="W640" s="1" t="s">
        <v>634</v>
      </c>
      <c r="X640" s="1" t="s">
        <v>634</v>
      </c>
      <c r="Y640" s="1" t="s">
        <v>634</v>
      </c>
    </row>
    <row r="641" spans="1:25">
      <c r="A641" s="1" t="s">
        <v>1100</v>
      </c>
      <c r="B641" s="1" t="s">
        <v>1101</v>
      </c>
      <c r="C641" s="1" t="s">
        <v>634</v>
      </c>
      <c r="D641" s="1" t="s">
        <v>634</v>
      </c>
      <c r="E641" s="1" t="s">
        <v>634</v>
      </c>
      <c r="F641" s="1" t="s">
        <v>634</v>
      </c>
      <c r="G641" s="1" t="s">
        <v>634</v>
      </c>
      <c r="H641" s="1" t="s">
        <v>634</v>
      </c>
      <c r="I641" s="1" t="s">
        <v>634</v>
      </c>
      <c r="J641" s="1" t="s">
        <v>634</v>
      </c>
      <c r="K641" s="1" t="s">
        <v>634</v>
      </c>
      <c r="L641" s="1" t="s">
        <v>634</v>
      </c>
      <c r="M641" s="1" t="s">
        <v>634</v>
      </c>
      <c r="N641" s="1" t="s">
        <v>634</v>
      </c>
      <c r="O641" s="1" t="s">
        <v>634</v>
      </c>
      <c r="P641" s="1" t="s">
        <v>634</v>
      </c>
      <c r="Q641" s="1" t="s">
        <v>634</v>
      </c>
      <c r="R641" s="1" t="s">
        <v>634</v>
      </c>
      <c r="S641" s="1" t="s">
        <v>634</v>
      </c>
      <c r="T641" s="1" t="s">
        <v>634</v>
      </c>
      <c r="U641" s="1" t="s">
        <v>634</v>
      </c>
      <c r="V641" s="1" t="s">
        <v>634</v>
      </c>
      <c r="W641" s="1" t="s">
        <v>634</v>
      </c>
      <c r="X641" s="1" t="s">
        <v>634</v>
      </c>
      <c r="Y641" s="1" t="s">
        <v>634</v>
      </c>
    </row>
    <row r="642" spans="1:25">
      <c r="A642" s="1" t="s">
        <v>1102</v>
      </c>
      <c r="B642" s="1" t="s">
        <v>1103</v>
      </c>
      <c r="C642" s="1" t="s">
        <v>634</v>
      </c>
      <c r="D642" s="1" t="s">
        <v>634</v>
      </c>
      <c r="E642" s="1" t="s">
        <v>634</v>
      </c>
      <c r="F642" s="1" t="s">
        <v>634</v>
      </c>
      <c r="G642" s="1" t="s">
        <v>634</v>
      </c>
      <c r="H642" s="1" t="s">
        <v>634</v>
      </c>
      <c r="I642" s="1" t="s">
        <v>634</v>
      </c>
      <c r="J642" s="1" t="s">
        <v>634</v>
      </c>
      <c r="K642" s="1" t="s">
        <v>634</v>
      </c>
      <c r="L642" s="1" t="s">
        <v>634</v>
      </c>
      <c r="M642" s="1" t="s">
        <v>634</v>
      </c>
      <c r="N642" s="1" t="s">
        <v>634</v>
      </c>
      <c r="O642" s="1" t="s">
        <v>634</v>
      </c>
      <c r="P642" s="1" t="s">
        <v>634</v>
      </c>
      <c r="Q642" s="1" t="s">
        <v>634</v>
      </c>
      <c r="R642" s="1" t="s">
        <v>634</v>
      </c>
      <c r="S642" s="1" t="s">
        <v>634</v>
      </c>
      <c r="T642" s="1" t="s">
        <v>634</v>
      </c>
      <c r="U642" s="1" t="s">
        <v>634</v>
      </c>
      <c r="V642" s="1" t="s">
        <v>634</v>
      </c>
      <c r="W642" s="1" t="s">
        <v>634</v>
      </c>
      <c r="X642" s="1" t="s">
        <v>634</v>
      </c>
      <c r="Y642" s="1" t="s">
        <v>634</v>
      </c>
    </row>
    <row r="643" spans="1:25">
      <c r="A643" s="1" t="s">
        <v>1104</v>
      </c>
      <c r="B643" s="1" t="s">
        <v>1105</v>
      </c>
      <c r="C643" s="1" t="s">
        <v>634</v>
      </c>
      <c r="D643" s="1" t="s">
        <v>634</v>
      </c>
      <c r="E643" s="1" t="s">
        <v>634</v>
      </c>
      <c r="F643" s="1" t="s">
        <v>634</v>
      </c>
      <c r="G643" s="1" t="s">
        <v>634</v>
      </c>
      <c r="H643" s="1" t="s">
        <v>634</v>
      </c>
      <c r="I643" s="1" t="s">
        <v>634</v>
      </c>
      <c r="J643" s="1" t="s">
        <v>634</v>
      </c>
      <c r="K643" s="1" t="s">
        <v>634</v>
      </c>
      <c r="L643" s="1" t="s">
        <v>634</v>
      </c>
      <c r="M643" s="1" t="s">
        <v>634</v>
      </c>
      <c r="N643" s="1" t="s">
        <v>634</v>
      </c>
      <c r="O643" s="1" t="s">
        <v>634</v>
      </c>
      <c r="P643" s="1" t="s">
        <v>634</v>
      </c>
      <c r="Q643" s="1" t="s">
        <v>634</v>
      </c>
      <c r="R643" s="1" t="s">
        <v>634</v>
      </c>
      <c r="S643" s="1" t="s">
        <v>634</v>
      </c>
      <c r="T643" s="1" t="s">
        <v>634</v>
      </c>
      <c r="U643" s="1" t="s">
        <v>634</v>
      </c>
      <c r="V643" s="1" t="s">
        <v>634</v>
      </c>
      <c r="W643" s="1" t="s">
        <v>634</v>
      </c>
      <c r="X643" s="1" t="s">
        <v>634</v>
      </c>
      <c r="Y643" s="1" t="s">
        <v>634</v>
      </c>
    </row>
    <row r="644" spans="1:25">
      <c r="A644" s="1" t="s">
        <v>1106</v>
      </c>
      <c r="B644" s="1" t="s">
        <v>1107</v>
      </c>
      <c r="C644" s="1" t="s">
        <v>634</v>
      </c>
      <c r="D644" s="1" t="s">
        <v>634</v>
      </c>
      <c r="E644" s="1" t="s">
        <v>634</v>
      </c>
      <c r="F644" s="1" t="s">
        <v>634</v>
      </c>
      <c r="G644" s="1" t="s">
        <v>634</v>
      </c>
      <c r="H644" s="1" t="s">
        <v>634</v>
      </c>
      <c r="I644" s="1" t="s">
        <v>634</v>
      </c>
      <c r="J644" s="1" t="s">
        <v>634</v>
      </c>
      <c r="K644" s="1" t="s">
        <v>634</v>
      </c>
      <c r="L644" s="1" t="s">
        <v>634</v>
      </c>
      <c r="M644" s="1" t="s">
        <v>634</v>
      </c>
      <c r="N644" s="1" t="s">
        <v>634</v>
      </c>
      <c r="O644" s="1" t="s">
        <v>634</v>
      </c>
      <c r="P644" s="1" t="s">
        <v>634</v>
      </c>
      <c r="Q644" s="1" t="s">
        <v>634</v>
      </c>
      <c r="R644" s="1" t="s">
        <v>634</v>
      </c>
      <c r="S644" s="1" t="s">
        <v>634</v>
      </c>
      <c r="T644" s="1" t="s">
        <v>634</v>
      </c>
      <c r="U644" s="1" t="s">
        <v>634</v>
      </c>
      <c r="V644" s="1" t="s">
        <v>634</v>
      </c>
      <c r="W644" s="1" t="s">
        <v>634</v>
      </c>
      <c r="X644" s="1" t="s">
        <v>634</v>
      </c>
      <c r="Y644" s="1" t="s">
        <v>634</v>
      </c>
    </row>
    <row r="645" spans="1:25">
      <c r="A645" s="1" t="s">
        <v>1108</v>
      </c>
      <c r="B645" s="1" t="s">
        <v>1109</v>
      </c>
      <c r="C645" s="1" t="s">
        <v>634</v>
      </c>
      <c r="D645" s="1" t="s">
        <v>634</v>
      </c>
      <c r="E645" s="1" t="s">
        <v>634</v>
      </c>
      <c r="F645" s="1" t="s">
        <v>634</v>
      </c>
      <c r="G645" s="1" t="s">
        <v>634</v>
      </c>
      <c r="H645" s="1" t="s">
        <v>634</v>
      </c>
      <c r="I645" s="1" t="s">
        <v>634</v>
      </c>
      <c r="J645" s="1" t="s">
        <v>634</v>
      </c>
      <c r="K645" s="1" t="s">
        <v>634</v>
      </c>
      <c r="L645" s="1" t="s">
        <v>634</v>
      </c>
      <c r="M645" s="1" t="s">
        <v>634</v>
      </c>
      <c r="N645" s="1" t="s">
        <v>634</v>
      </c>
      <c r="O645" s="1" t="s">
        <v>634</v>
      </c>
      <c r="P645" s="1" t="s">
        <v>634</v>
      </c>
      <c r="Q645" s="1" t="s">
        <v>634</v>
      </c>
      <c r="R645" s="1" t="s">
        <v>634</v>
      </c>
      <c r="S645" s="1" t="s">
        <v>634</v>
      </c>
      <c r="T645" s="1" t="s">
        <v>634</v>
      </c>
      <c r="U645" s="1" t="s">
        <v>634</v>
      </c>
      <c r="V645" s="1" t="s">
        <v>634</v>
      </c>
      <c r="W645" s="1" t="s">
        <v>634</v>
      </c>
      <c r="X645" s="1" t="s">
        <v>634</v>
      </c>
      <c r="Y645" s="1" t="s">
        <v>634</v>
      </c>
    </row>
    <row r="646" spans="1:25">
      <c r="A646" s="1" t="s">
        <v>1110</v>
      </c>
      <c r="B646" s="1" t="s">
        <v>1648</v>
      </c>
      <c r="C646" s="1" t="s">
        <v>634</v>
      </c>
      <c r="D646" s="1" t="s">
        <v>634</v>
      </c>
      <c r="E646" s="1" t="s">
        <v>634</v>
      </c>
      <c r="F646" s="1" t="s">
        <v>634</v>
      </c>
      <c r="G646" s="1" t="s">
        <v>634</v>
      </c>
      <c r="H646" s="1" t="s">
        <v>634</v>
      </c>
      <c r="I646" s="1" t="s">
        <v>634</v>
      </c>
      <c r="J646" s="1" t="s">
        <v>634</v>
      </c>
      <c r="K646" s="1" t="s">
        <v>634</v>
      </c>
      <c r="L646" s="1" t="s">
        <v>634</v>
      </c>
      <c r="M646" s="1" t="s">
        <v>634</v>
      </c>
      <c r="N646" s="1" t="s">
        <v>634</v>
      </c>
      <c r="O646" s="1" t="s">
        <v>634</v>
      </c>
      <c r="P646" s="1" t="s">
        <v>634</v>
      </c>
      <c r="Q646" s="1" t="s">
        <v>634</v>
      </c>
      <c r="R646" s="1" t="s">
        <v>634</v>
      </c>
      <c r="S646" s="1" t="s">
        <v>634</v>
      </c>
      <c r="T646" s="1" t="s">
        <v>634</v>
      </c>
      <c r="U646" s="1" t="s">
        <v>634</v>
      </c>
      <c r="V646" s="1" t="s">
        <v>634</v>
      </c>
      <c r="W646" s="1" t="s">
        <v>634</v>
      </c>
      <c r="X646" s="1" t="s">
        <v>634</v>
      </c>
      <c r="Y646" s="1" t="s">
        <v>634</v>
      </c>
    </row>
    <row r="647" spans="1:25">
      <c r="A647" s="1" t="s">
        <v>1111</v>
      </c>
      <c r="B647" s="1" t="s">
        <v>1112</v>
      </c>
      <c r="C647" s="1">
        <v>3.5000000000000003E-2</v>
      </c>
      <c r="D647" s="1">
        <v>2.5000000000000001E-2</v>
      </c>
      <c r="E647" s="1">
        <v>1E-3</v>
      </c>
      <c r="F647" s="1" t="s">
        <v>1778</v>
      </c>
      <c r="G647" s="1">
        <v>2000</v>
      </c>
      <c r="H647" s="1">
        <v>2100</v>
      </c>
      <c r="I647" s="1">
        <v>2400</v>
      </c>
      <c r="J647" s="1">
        <v>2500</v>
      </c>
      <c r="K647" s="1">
        <v>2600</v>
      </c>
      <c r="L647" s="1">
        <v>3000</v>
      </c>
      <c r="M647" s="1" t="s">
        <v>1778</v>
      </c>
      <c r="N647" s="1">
        <v>1</v>
      </c>
      <c r="O647" s="1">
        <v>1</v>
      </c>
      <c r="P647" s="1">
        <v>1</v>
      </c>
      <c r="Q647" s="1">
        <v>1</v>
      </c>
      <c r="R647" s="1">
        <v>1</v>
      </c>
      <c r="S647" s="1">
        <v>1</v>
      </c>
      <c r="T647" s="1">
        <v>0</v>
      </c>
      <c r="U647" s="1">
        <v>0</v>
      </c>
      <c r="V647" s="1">
        <v>0</v>
      </c>
      <c r="W647" s="1">
        <v>0</v>
      </c>
      <c r="X647" s="1">
        <v>0</v>
      </c>
      <c r="Y647" s="1">
        <v>0</v>
      </c>
    </row>
    <row r="648" spans="1:25">
      <c r="A648" s="1" t="s">
        <v>1113</v>
      </c>
      <c r="B648" s="1" t="s">
        <v>634</v>
      </c>
      <c r="C648" s="1" t="s">
        <v>634</v>
      </c>
      <c r="D648" s="1" t="s">
        <v>634</v>
      </c>
      <c r="E648" s="1" t="s">
        <v>634</v>
      </c>
      <c r="F648" s="1" t="s">
        <v>634</v>
      </c>
      <c r="G648" s="1" t="s">
        <v>634</v>
      </c>
      <c r="H648" s="1" t="s">
        <v>634</v>
      </c>
      <c r="I648" s="1" t="s">
        <v>634</v>
      </c>
      <c r="J648" s="1" t="s">
        <v>634</v>
      </c>
      <c r="K648" s="1" t="s">
        <v>634</v>
      </c>
      <c r="L648" s="1" t="s">
        <v>634</v>
      </c>
      <c r="M648" s="1" t="s">
        <v>634</v>
      </c>
      <c r="N648" s="1" t="s">
        <v>634</v>
      </c>
      <c r="O648" s="1" t="s">
        <v>634</v>
      </c>
      <c r="P648" s="1" t="s">
        <v>634</v>
      </c>
      <c r="Q648" s="1" t="s">
        <v>634</v>
      </c>
      <c r="R648" s="1" t="s">
        <v>634</v>
      </c>
      <c r="S648" s="1" t="s">
        <v>634</v>
      </c>
      <c r="T648" s="1" t="s">
        <v>634</v>
      </c>
      <c r="U648" s="1" t="s">
        <v>634</v>
      </c>
      <c r="V648" s="1" t="s">
        <v>634</v>
      </c>
      <c r="W648" s="1" t="s">
        <v>634</v>
      </c>
      <c r="X648" s="1" t="s">
        <v>634</v>
      </c>
      <c r="Y648" s="1" t="s">
        <v>634</v>
      </c>
    </row>
    <row r="649" spans="1:25">
      <c r="A649" s="1" t="s">
        <v>1114</v>
      </c>
      <c r="B649" s="1" t="s">
        <v>1649</v>
      </c>
      <c r="C649" s="1" t="s">
        <v>634</v>
      </c>
      <c r="D649" s="1" t="s">
        <v>634</v>
      </c>
      <c r="E649" s="1" t="s">
        <v>634</v>
      </c>
      <c r="F649" s="1" t="s">
        <v>634</v>
      </c>
      <c r="G649" s="1" t="s">
        <v>634</v>
      </c>
      <c r="H649" s="1" t="s">
        <v>634</v>
      </c>
      <c r="I649" s="1" t="s">
        <v>634</v>
      </c>
      <c r="J649" s="1" t="s">
        <v>634</v>
      </c>
      <c r="K649" s="1" t="s">
        <v>634</v>
      </c>
      <c r="L649" s="1" t="s">
        <v>634</v>
      </c>
      <c r="M649" s="1" t="s">
        <v>634</v>
      </c>
      <c r="N649" s="1" t="s">
        <v>634</v>
      </c>
      <c r="O649" s="1" t="s">
        <v>634</v>
      </c>
      <c r="P649" s="1" t="s">
        <v>634</v>
      </c>
      <c r="Q649" s="1" t="s">
        <v>634</v>
      </c>
      <c r="R649" s="1" t="s">
        <v>634</v>
      </c>
      <c r="S649" s="1" t="s">
        <v>634</v>
      </c>
      <c r="T649" s="1" t="s">
        <v>634</v>
      </c>
      <c r="U649" s="1" t="s">
        <v>634</v>
      </c>
      <c r="V649" s="1" t="s">
        <v>634</v>
      </c>
      <c r="W649" s="1" t="s">
        <v>634</v>
      </c>
      <c r="X649" s="1" t="s">
        <v>634</v>
      </c>
      <c r="Y649" s="1" t="s">
        <v>634</v>
      </c>
    </row>
    <row r="650" spans="1:25">
      <c r="A650" s="1" t="s">
        <v>1115</v>
      </c>
      <c r="B650" s="1" t="s">
        <v>1116</v>
      </c>
      <c r="C650" s="1" t="s">
        <v>634</v>
      </c>
      <c r="D650" s="1" t="s">
        <v>634</v>
      </c>
      <c r="E650" s="1" t="s">
        <v>634</v>
      </c>
      <c r="F650" s="1" t="s">
        <v>634</v>
      </c>
      <c r="G650" s="1" t="s">
        <v>634</v>
      </c>
      <c r="H650" s="1" t="s">
        <v>634</v>
      </c>
      <c r="I650" s="1" t="s">
        <v>634</v>
      </c>
      <c r="J650" s="1" t="s">
        <v>634</v>
      </c>
      <c r="K650" s="1" t="s">
        <v>634</v>
      </c>
      <c r="L650" s="1" t="s">
        <v>634</v>
      </c>
      <c r="M650" s="1" t="s">
        <v>634</v>
      </c>
      <c r="N650" s="1" t="s">
        <v>634</v>
      </c>
      <c r="O650" s="1" t="s">
        <v>634</v>
      </c>
      <c r="P650" s="1" t="s">
        <v>634</v>
      </c>
      <c r="Q650" s="1" t="s">
        <v>634</v>
      </c>
      <c r="R650" s="1" t="s">
        <v>634</v>
      </c>
      <c r="S650" s="1" t="s">
        <v>634</v>
      </c>
      <c r="T650" s="1" t="s">
        <v>634</v>
      </c>
      <c r="U650" s="1" t="s">
        <v>634</v>
      </c>
      <c r="V650" s="1" t="s">
        <v>634</v>
      </c>
      <c r="W650" s="1" t="s">
        <v>634</v>
      </c>
      <c r="X650" s="1" t="s">
        <v>634</v>
      </c>
      <c r="Y650" s="1" t="s">
        <v>634</v>
      </c>
    </row>
    <row r="651" spans="1:25">
      <c r="A651" s="1" t="s">
        <v>1117</v>
      </c>
      <c r="B651" s="1" t="s">
        <v>1118</v>
      </c>
      <c r="C651" s="1">
        <v>0</v>
      </c>
      <c r="D651" s="1">
        <v>0</v>
      </c>
      <c r="E651" s="1">
        <v>0</v>
      </c>
      <c r="F651" s="1" t="s">
        <v>1778</v>
      </c>
      <c r="G651" s="1">
        <v>6000</v>
      </c>
      <c r="H651" s="1">
        <v>6000</v>
      </c>
      <c r="I651" s="1">
        <v>6000</v>
      </c>
      <c r="J651" s="1">
        <v>6000</v>
      </c>
      <c r="K651" s="1">
        <v>6000</v>
      </c>
      <c r="L651" s="1">
        <v>6000</v>
      </c>
      <c r="M651" s="1" t="s">
        <v>1778</v>
      </c>
      <c r="N651" s="1">
        <v>1</v>
      </c>
      <c r="O651" s="1">
        <v>1</v>
      </c>
      <c r="P651" s="1">
        <v>1</v>
      </c>
      <c r="Q651" s="1">
        <v>1</v>
      </c>
      <c r="R651" s="1">
        <v>1</v>
      </c>
      <c r="S651" s="1">
        <v>1</v>
      </c>
      <c r="T651" s="1">
        <v>0</v>
      </c>
      <c r="U651" s="1">
        <v>0</v>
      </c>
      <c r="V651" s="1">
        <v>265</v>
      </c>
      <c r="W651" s="1">
        <v>4.4166666666666667E-2</v>
      </c>
      <c r="X651" s="1">
        <v>265</v>
      </c>
      <c r="Y651" s="1">
        <v>4.4166666666666667E-2</v>
      </c>
    </row>
    <row r="652" spans="1:25">
      <c r="A652" s="1" t="s">
        <v>1119</v>
      </c>
      <c r="B652" s="1" t="s">
        <v>1120</v>
      </c>
      <c r="C652" s="1" t="s">
        <v>634</v>
      </c>
      <c r="D652" s="1" t="s">
        <v>634</v>
      </c>
      <c r="E652" s="1" t="s">
        <v>634</v>
      </c>
      <c r="F652" s="1" t="s">
        <v>634</v>
      </c>
      <c r="G652" s="1" t="s">
        <v>634</v>
      </c>
      <c r="H652" s="1" t="s">
        <v>634</v>
      </c>
      <c r="I652" s="1" t="s">
        <v>634</v>
      </c>
      <c r="J652" s="1" t="s">
        <v>634</v>
      </c>
      <c r="K652" s="1" t="s">
        <v>634</v>
      </c>
      <c r="L652" s="1" t="s">
        <v>634</v>
      </c>
      <c r="M652" s="1" t="s">
        <v>634</v>
      </c>
      <c r="N652" s="1" t="s">
        <v>634</v>
      </c>
      <c r="O652" s="1" t="s">
        <v>634</v>
      </c>
      <c r="P652" s="1" t="s">
        <v>634</v>
      </c>
      <c r="Q652" s="1" t="s">
        <v>634</v>
      </c>
      <c r="R652" s="1" t="s">
        <v>634</v>
      </c>
      <c r="S652" s="1" t="s">
        <v>634</v>
      </c>
      <c r="T652" s="1" t="s">
        <v>634</v>
      </c>
      <c r="U652" s="1" t="s">
        <v>634</v>
      </c>
      <c r="V652" s="1" t="s">
        <v>634</v>
      </c>
      <c r="W652" s="1" t="s">
        <v>634</v>
      </c>
      <c r="X652" s="1" t="s">
        <v>634</v>
      </c>
      <c r="Y652" s="1" t="s">
        <v>634</v>
      </c>
    </row>
    <row r="653" spans="1:25">
      <c r="A653" s="1" t="s">
        <v>1121</v>
      </c>
      <c r="B653" s="1" t="s">
        <v>1122</v>
      </c>
      <c r="C653" s="1" t="s">
        <v>306</v>
      </c>
      <c r="D653" s="1" t="s">
        <v>306</v>
      </c>
      <c r="E653" s="1" t="s">
        <v>306</v>
      </c>
      <c r="F653" s="1" t="s">
        <v>1778</v>
      </c>
      <c r="G653" s="1">
        <v>20000</v>
      </c>
      <c r="H653" s="1">
        <v>22000</v>
      </c>
      <c r="I653" s="1">
        <v>23000</v>
      </c>
      <c r="J653" s="1">
        <v>23000</v>
      </c>
      <c r="K653" s="1">
        <v>24000</v>
      </c>
      <c r="L653" s="1">
        <v>25000</v>
      </c>
      <c r="M653" s="1" t="s">
        <v>1778</v>
      </c>
      <c r="N653" s="1">
        <v>0.5714285714285714</v>
      </c>
      <c r="O653" s="1">
        <v>0.59459459459459463</v>
      </c>
      <c r="P653" s="1">
        <v>0.58974358974358976</v>
      </c>
      <c r="Q653" s="1">
        <v>0.56097560975609762</v>
      </c>
      <c r="R653" s="1">
        <v>0.55813953488372092</v>
      </c>
      <c r="S653" s="1">
        <v>0.55555555555555558</v>
      </c>
      <c r="T653" s="1">
        <v>0</v>
      </c>
      <c r="U653" s="1">
        <v>0</v>
      </c>
      <c r="V653" s="1">
        <v>0</v>
      </c>
      <c r="W653" s="1">
        <v>0</v>
      </c>
      <c r="X653" s="1">
        <v>0</v>
      </c>
      <c r="Y653" s="1">
        <v>0</v>
      </c>
    </row>
    <row r="654" spans="1:25">
      <c r="A654" s="1" t="s">
        <v>1123</v>
      </c>
      <c r="B654" s="1" t="s">
        <v>634</v>
      </c>
      <c r="C654" s="1" t="s">
        <v>634</v>
      </c>
      <c r="D654" s="1" t="s">
        <v>634</v>
      </c>
      <c r="E654" s="1" t="s">
        <v>634</v>
      </c>
      <c r="F654" s="1" t="s">
        <v>634</v>
      </c>
      <c r="G654" s="1" t="s">
        <v>634</v>
      </c>
      <c r="H654" s="1" t="s">
        <v>634</v>
      </c>
      <c r="I654" s="1" t="s">
        <v>634</v>
      </c>
      <c r="J654" s="1" t="s">
        <v>634</v>
      </c>
      <c r="K654" s="1" t="s">
        <v>634</v>
      </c>
      <c r="L654" s="1" t="s">
        <v>634</v>
      </c>
      <c r="M654" s="1" t="s">
        <v>634</v>
      </c>
      <c r="N654" s="1" t="s">
        <v>634</v>
      </c>
      <c r="O654" s="1" t="s">
        <v>634</v>
      </c>
      <c r="P654" s="1" t="s">
        <v>634</v>
      </c>
      <c r="Q654" s="1" t="s">
        <v>634</v>
      </c>
      <c r="R654" s="1" t="s">
        <v>634</v>
      </c>
      <c r="S654" s="1" t="s">
        <v>634</v>
      </c>
      <c r="T654" s="1" t="s">
        <v>634</v>
      </c>
      <c r="U654" s="1" t="s">
        <v>634</v>
      </c>
      <c r="V654" s="1" t="s">
        <v>634</v>
      </c>
      <c r="W654" s="1" t="s">
        <v>634</v>
      </c>
      <c r="X654" s="1" t="s">
        <v>634</v>
      </c>
      <c r="Y654" s="1" t="s">
        <v>634</v>
      </c>
    </row>
    <row r="655" spans="1:25">
      <c r="A655" s="1" t="s">
        <v>1124</v>
      </c>
      <c r="B655" s="1" t="s">
        <v>634</v>
      </c>
      <c r="C655" s="1" t="s">
        <v>634</v>
      </c>
      <c r="D655" s="1" t="s">
        <v>634</v>
      </c>
      <c r="E655" s="1" t="s">
        <v>634</v>
      </c>
      <c r="F655" s="1" t="s">
        <v>634</v>
      </c>
      <c r="G655" s="1" t="s">
        <v>634</v>
      </c>
      <c r="H655" s="1" t="s">
        <v>634</v>
      </c>
      <c r="I655" s="1" t="s">
        <v>634</v>
      </c>
      <c r="J655" s="1" t="s">
        <v>634</v>
      </c>
      <c r="K655" s="1" t="s">
        <v>634</v>
      </c>
      <c r="L655" s="1" t="s">
        <v>634</v>
      </c>
      <c r="M655" s="1" t="s">
        <v>634</v>
      </c>
      <c r="N655" s="1" t="s">
        <v>634</v>
      </c>
      <c r="O655" s="1" t="s">
        <v>634</v>
      </c>
      <c r="P655" s="1" t="s">
        <v>634</v>
      </c>
      <c r="Q655" s="1" t="s">
        <v>634</v>
      </c>
      <c r="R655" s="1" t="s">
        <v>634</v>
      </c>
      <c r="S655" s="1" t="s">
        <v>634</v>
      </c>
      <c r="T655" s="1" t="s">
        <v>634</v>
      </c>
      <c r="U655" s="1" t="s">
        <v>634</v>
      </c>
      <c r="V655" s="1" t="s">
        <v>634</v>
      </c>
      <c r="W655" s="1" t="s">
        <v>634</v>
      </c>
      <c r="X655" s="1" t="s">
        <v>634</v>
      </c>
      <c r="Y655" s="1" t="s">
        <v>634</v>
      </c>
    </row>
    <row r="656" spans="1:25">
      <c r="A656" s="1" t="s">
        <v>1125</v>
      </c>
      <c r="B656" s="1" t="s">
        <v>1126</v>
      </c>
      <c r="C656" s="1" t="s">
        <v>306</v>
      </c>
      <c r="D656" s="1" t="s">
        <v>306</v>
      </c>
      <c r="E656" s="1" t="s">
        <v>306</v>
      </c>
      <c r="F656" s="1" t="s">
        <v>1778</v>
      </c>
      <c r="G656" s="1">
        <v>174333.6</v>
      </c>
      <c r="H656" s="1" t="s">
        <v>2061</v>
      </c>
      <c r="I656" s="1" t="s">
        <v>2061</v>
      </c>
      <c r="J656" s="1" t="s">
        <v>2061</v>
      </c>
      <c r="K656" s="1" t="s">
        <v>2061</v>
      </c>
      <c r="L656" s="1" t="s">
        <v>2061</v>
      </c>
      <c r="M656" s="1" t="s">
        <v>1778</v>
      </c>
      <c r="N656" s="1">
        <v>0.73946748242671656</v>
      </c>
      <c r="O656" s="1" t="s">
        <v>2061</v>
      </c>
      <c r="P656" s="1" t="s">
        <v>2061</v>
      </c>
      <c r="Q656" s="1" t="s">
        <v>2061</v>
      </c>
      <c r="R656" s="1" t="s">
        <v>2061</v>
      </c>
      <c r="S656" s="1" t="s">
        <v>2061</v>
      </c>
      <c r="T656" s="1">
        <v>0</v>
      </c>
      <c r="U656" s="1">
        <v>0</v>
      </c>
      <c r="V656" s="1" t="s">
        <v>1521</v>
      </c>
      <c r="W656" s="1">
        <v>0</v>
      </c>
      <c r="X656" s="1" t="s">
        <v>1521</v>
      </c>
      <c r="Y656" s="1">
        <v>0</v>
      </c>
    </row>
    <row r="657" spans="1:25">
      <c r="A657" s="1" t="s">
        <v>1127</v>
      </c>
      <c r="B657" s="1" t="s">
        <v>1128</v>
      </c>
      <c r="C657" s="1" t="s">
        <v>634</v>
      </c>
      <c r="D657" s="1" t="s">
        <v>634</v>
      </c>
      <c r="E657" s="1" t="s">
        <v>634</v>
      </c>
      <c r="F657" s="1" t="s">
        <v>634</v>
      </c>
      <c r="G657" s="1" t="s">
        <v>634</v>
      </c>
      <c r="H657" s="1" t="s">
        <v>634</v>
      </c>
      <c r="I657" s="1" t="s">
        <v>634</v>
      </c>
      <c r="J657" s="1" t="s">
        <v>634</v>
      </c>
      <c r="K657" s="1" t="s">
        <v>634</v>
      </c>
      <c r="L657" s="1" t="s">
        <v>634</v>
      </c>
      <c r="M657" s="1" t="s">
        <v>634</v>
      </c>
      <c r="N657" s="1" t="s">
        <v>634</v>
      </c>
      <c r="O657" s="1" t="s">
        <v>634</v>
      </c>
      <c r="P657" s="1" t="s">
        <v>634</v>
      </c>
      <c r="Q657" s="1" t="s">
        <v>634</v>
      </c>
      <c r="R657" s="1" t="s">
        <v>634</v>
      </c>
      <c r="S657" s="1" t="s">
        <v>634</v>
      </c>
      <c r="T657" s="1" t="s">
        <v>634</v>
      </c>
      <c r="U657" s="1" t="s">
        <v>634</v>
      </c>
      <c r="V657" s="1" t="s">
        <v>634</v>
      </c>
      <c r="W657" s="1" t="s">
        <v>634</v>
      </c>
      <c r="X657" s="1" t="s">
        <v>634</v>
      </c>
      <c r="Y657" s="1" t="s">
        <v>634</v>
      </c>
    </row>
    <row r="658" spans="1:25">
      <c r="A658" s="1" t="s">
        <v>1129</v>
      </c>
      <c r="B658" s="1" t="s">
        <v>1130</v>
      </c>
      <c r="C658" s="1" t="s">
        <v>634</v>
      </c>
      <c r="D658" s="1" t="s">
        <v>634</v>
      </c>
      <c r="E658" s="1" t="s">
        <v>634</v>
      </c>
      <c r="F658" s="1" t="s">
        <v>634</v>
      </c>
      <c r="G658" s="1" t="s">
        <v>634</v>
      </c>
      <c r="H658" s="1" t="s">
        <v>634</v>
      </c>
      <c r="I658" s="1" t="s">
        <v>634</v>
      </c>
      <c r="J658" s="1" t="s">
        <v>634</v>
      </c>
      <c r="K658" s="1" t="s">
        <v>634</v>
      </c>
      <c r="L658" s="1" t="s">
        <v>634</v>
      </c>
      <c r="M658" s="1" t="s">
        <v>634</v>
      </c>
      <c r="N658" s="1" t="s">
        <v>634</v>
      </c>
      <c r="O658" s="1" t="s">
        <v>634</v>
      </c>
      <c r="P658" s="1" t="s">
        <v>634</v>
      </c>
      <c r="Q658" s="1" t="s">
        <v>634</v>
      </c>
      <c r="R658" s="1" t="s">
        <v>634</v>
      </c>
      <c r="S658" s="1" t="s">
        <v>634</v>
      </c>
      <c r="T658" s="1" t="s">
        <v>634</v>
      </c>
      <c r="U658" s="1" t="s">
        <v>634</v>
      </c>
      <c r="V658" s="1" t="s">
        <v>634</v>
      </c>
      <c r="W658" s="1" t="s">
        <v>634</v>
      </c>
      <c r="X658" s="1" t="s">
        <v>634</v>
      </c>
      <c r="Y658" s="1" t="s">
        <v>634</v>
      </c>
    </row>
    <row r="659" spans="1:25">
      <c r="A659" s="1" t="s">
        <v>1131</v>
      </c>
      <c r="B659" s="1" t="s">
        <v>1132</v>
      </c>
      <c r="C659" s="1">
        <v>0.57699999999999996</v>
      </c>
      <c r="D659" s="1" t="s">
        <v>308</v>
      </c>
      <c r="E659" s="1" t="s">
        <v>308</v>
      </c>
      <c r="F659" s="1" t="s">
        <v>1778</v>
      </c>
      <c r="G659" s="1">
        <v>6488</v>
      </c>
      <c r="H659" s="1">
        <v>7213</v>
      </c>
      <c r="I659" s="1">
        <v>7776.82</v>
      </c>
      <c r="J659" s="1">
        <v>8542</v>
      </c>
      <c r="K659" s="1">
        <v>9305</v>
      </c>
      <c r="L659" s="1">
        <v>10121</v>
      </c>
      <c r="M659" s="1" t="s">
        <v>1778</v>
      </c>
      <c r="N659" s="1">
        <v>0.32053752284966158</v>
      </c>
      <c r="O659" s="1">
        <v>0.35635591126920607</v>
      </c>
      <c r="P659" s="1">
        <v>0.3842112543846648</v>
      </c>
      <c r="Q659" s="1">
        <v>0.4220147225927573</v>
      </c>
      <c r="R659" s="1">
        <v>0.45971048861222269</v>
      </c>
      <c r="S659" s="1">
        <v>0.50002470233684104</v>
      </c>
      <c r="T659" s="1">
        <v>0</v>
      </c>
      <c r="U659" s="1">
        <v>0</v>
      </c>
      <c r="V659" s="1" t="s">
        <v>1634</v>
      </c>
      <c r="W659" s="1">
        <v>0</v>
      </c>
      <c r="X659" s="1" t="s">
        <v>1634</v>
      </c>
      <c r="Y659" s="1">
        <v>0</v>
      </c>
    </row>
    <row r="660" spans="1:25">
      <c r="A660" s="1" t="s">
        <v>1133</v>
      </c>
      <c r="B660" s="1" t="s">
        <v>1134</v>
      </c>
      <c r="C660" s="1" t="s">
        <v>634</v>
      </c>
      <c r="D660" s="1" t="s">
        <v>634</v>
      </c>
      <c r="E660" s="1" t="s">
        <v>634</v>
      </c>
      <c r="F660" s="1" t="s">
        <v>634</v>
      </c>
      <c r="G660" s="1" t="s">
        <v>634</v>
      </c>
      <c r="H660" s="1" t="s">
        <v>634</v>
      </c>
      <c r="I660" s="1" t="s">
        <v>634</v>
      </c>
      <c r="J660" s="1" t="s">
        <v>634</v>
      </c>
      <c r="K660" s="1" t="s">
        <v>634</v>
      </c>
      <c r="L660" s="1" t="s">
        <v>634</v>
      </c>
      <c r="M660" s="1" t="s">
        <v>634</v>
      </c>
      <c r="N660" s="1" t="s">
        <v>634</v>
      </c>
      <c r="O660" s="1" t="s">
        <v>634</v>
      </c>
      <c r="P660" s="1" t="s">
        <v>634</v>
      </c>
      <c r="Q660" s="1" t="s">
        <v>634</v>
      </c>
      <c r="R660" s="1" t="s">
        <v>634</v>
      </c>
      <c r="S660" s="1" t="s">
        <v>634</v>
      </c>
      <c r="T660" s="1" t="s">
        <v>634</v>
      </c>
      <c r="U660" s="1" t="s">
        <v>634</v>
      </c>
      <c r="V660" s="1" t="s">
        <v>634</v>
      </c>
      <c r="W660" s="1" t="s">
        <v>634</v>
      </c>
      <c r="X660" s="1" t="s">
        <v>634</v>
      </c>
      <c r="Y660" s="1" t="s">
        <v>634</v>
      </c>
    </row>
    <row r="661" spans="1:25">
      <c r="A661" s="1" t="s">
        <v>1135</v>
      </c>
      <c r="B661" s="1" t="s">
        <v>1136</v>
      </c>
      <c r="C661" s="1" t="s">
        <v>634</v>
      </c>
      <c r="D661" s="1" t="s">
        <v>634</v>
      </c>
      <c r="E661" s="1" t="s">
        <v>634</v>
      </c>
      <c r="F661" s="1" t="s">
        <v>634</v>
      </c>
      <c r="G661" s="1" t="s">
        <v>634</v>
      </c>
      <c r="H661" s="1" t="s">
        <v>634</v>
      </c>
      <c r="I661" s="1" t="s">
        <v>634</v>
      </c>
      <c r="J661" s="1" t="s">
        <v>634</v>
      </c>
      <c r="K661" s="1" t="s">
        <v>634</v>
      </c>
      <c r="L661" s="1" t="s">
        <v>634</v>
      </c>
      <c r="M661" s="1" t="s">
        <v>634</v>
      </c>
      <c r="N661" s="1" t="s">
        <v>634</v>
      </c>
      <c r="O661" s="1" t="s">
        <v>634</v>
      </c>
      <c r="P661" s="1" t="s">
        <v>634</v>
      </c>
      <c r="Q661" s="1" t="s">
        <v>634</v>
      </c>
      <c r="R661" s="1" t="s">
        <v>634</v>
      </c>
      <c r="S661" s="1" t="s">
        <v>634</v>
      </c>
      <c r="T661" s="1" t="s">
        <v>634</v>
      </c>
      <c r="U661" s="1" t="s">
        <v>634</v>
      </c>
      <c r="V661" s="1" t="s">
        <v>634</v>
      </c>
      <c r="W661" s="1" t="s">
        <v>634</v>
      </c>
      <c r="X661" s="1" t="s">
        <v>634</v>
      </c>
      <c r="Y661" s="1" t="s">
        <v>634</v>
      </c>
    </row>
    <row r="662" spans="1:25">
      <c r="A662" s="1" t="s">
        <v>1137</v>
      </c>
      <c r="B662" s="1" t="s">
        <v>1138</v>
      </c>
      <c r="C662" s="1">
        <v>0</v>
      </c>
      <c r="D662" s="1">
        <v>0</v>
      </c>
      <c r="E662" s="1">
        <v>0</v>
      </c>
      <c r="F662" s="1" t="s">
        <v>1778</v>
      </c>
      <c r="G662" s="1">
        <v>36</v>
      </c>
      <c r="H662" s="1">
        <v>37</v>
      </c>
      <c r="I662" s="1">
        <v>39</v>
      </c>
      <c r="J662" s="1">
        <v>41</v>
      </c>
      <c r="K662" s="1">
        <v>43</v>
      </c>
      <c r="L662" s="1">
        <v>45</v>
      </c>
      <c r="M662" s="1" t="s">
        <v>1778</v>
      </c>
      <c r="N662" s="1">
        <v>1</v>
      </c>
      <c r="O662" s="1">
        <v>1</v>
      </c>
      <c r="P662" s="1">
        <v>1</v>
      </c>
      <c r="Q662" s="1">
        <v>1</v>
      </c>
      <c r="R662" s="1">
        <v>1</v>
      </c>
      <c r="S662" s="1">
        <v>1</v>
      </c>
      <c r="T662" s="1">
        <v>0</v>
      </c>
      <c r="U662" s="1">
        <v>0</v>
      </c>
      <c r="V662" s="1">
        <v>0</v>
      </c>
      <c r="W662" s="1">
        <v>0</v>
      </c>
      <c r="X662" s="1">
        <v>0</v>
      </c>
      <c r="Y662" s="1">
        <v>0</v>
      </c>
    </row>
    <row r="663" spans="1:25">
      <c r="A663" s="1" t="s">
        <v>1139</v>
      </c>
      <c r="B663" s="1" t="s">
        <v>1140</v>
      </c>
      <c r="C663" s="1">
        <v>0.4</v>
      </c>
      <c r="D663" s="1">
        <v>0.3</v>
      </c>
      <c r="E663" s="1">
        <v>0.2</v>
      </c>
      <c r="F663" s="1" t="s">
        <v>1778</v>
      </c>
      <c r="G663" s="1">
        <v>500</v>
      </c>
      <c r="H663" s="1">
        <v>1470.0000000000002</v>
      </c>
      <c r="I663" s="1">
        <v>2535.75</v>
      </c>
      <c r="J663" s="1">
        <v>3704.4</v>
      </c>
      <c r="K663" s="1">
        <v>4983.5756249999995</v>
      </c>
      <c r="L663" s="1">
        <v>6381.4078125000005</v>
      </c>
      <c r="M663" s="1" t="s">
        <v>1778</v>
      </c>
      <c r="N663" s="1">
        <v>0.05</v>
      </c>
      <c r="O663" s="1">
        <v>0.14000000000000001</v>
      </c>
      <c r="P663" s="1">
        <v>0.23</v>
      </c>
      <c r="Q663" s="1">
        <v>0.32</v>
      </c>
      <c r="R663" s="1">
        <v>0.41</v>
      </c>
      <c r="S663" s="1">
        <v>0.5</v>
      </c>
      <c r="T663" s="1">
        <v>0</v>
      </c>
      <c r="U663" s="1">
        <v>0</v>
      </c>
      <c r="V663" s="1">
        <v>0</v>
      </c>
      <c r="W663" s="1">
        <v>0</v>
      </c>
      <c r="X663" s="1">
        <v>0</v>
      </c>
      <c r="Y663" s="1">
        <v>0</v>
      </c>
    </row>
    <row r="664" spans="1:25">
      <c r="A664" s="1" t="s">
        <v>1141</v>
      </c>
      <c r="B664" s="1" t="s">
        <v>634</v>
      </c>
      <c r="C664" s="1" t="s">
        <v>634</v>
      </c>
      <c r="D664" s="1" t="s">
        <v>634</v>
      </c>
      <c r="E664" s="1" t="s">
        <v>634</v>
      </c>
      <c r="F664" s="1" t="s">
        <v>634</v>
      </c>
      <c r="G664" s="1" t="s">
        <v>634</v>
      </c>
      <c r="H664" s="1" t="s">
        <v>634</v>
      </c>
      <c r="I664" s="1" t="s">
        <v>634</v>
      </c>
      <c r="J664" s="1" t="s">
        <v>634</v>
      </c>
      <c r="K664" s="1" t="s">
        <v>634</v>
      </c>
      <c r="L664" s="1" t="s">
        <v>634</v>
      </c>
      <c r="M664" s="1" t="s">
        <v>634</v>
      </c>
      <c r="N664" s="1" t="s">
        <v>634</v>
      </c>
      <c r="O664" s="1" t="s">
        <v>634</v>
      </c>
      <c r="P664" s="1" t="s">
        <v>634</v>
      </c>
      <c r="Q664" s="1" t="s">
        <v>634</v>
      </c>
      <c r="R664" s="1" t="s">
        <v>634</v>
      </c>
      <c r="S664" s="1" t="s">
        <v>634</v>
      </c>
      <c r="T664" s="1" t="s">
        <v>634</v>
      </c>
      <c r="U664" s="1" t="s">
        <v>634</v>
      </c>
      <c r="V664" s="1" t="s">
        <v>634</v>
      </c>
      <c r="W664" s="1" t="s">
        <v>634</v>
      </c>
      <c r="X664" s="1" t="s">
        <v>634</v>
      </c>
      <c r="Y664" s="1" t="s">
        <v>634</v>
      </c>
    </row>
    <row r="665" spans="1:25">
      <c r="A665" s="1" t="s">
        <v>1142</v>
      </c>
      <c r="B665" s="1" t="s">
        <v>634</v>
      </c>
      <c r="C665" s="1" t="s">
        <v>634</v>
      </c>
      <c r="D665" s="1" t="s">
        <v>634</v>
      </c>
      <c r="E665" s="1" t="s">
        <v>634</v>
      </c>
      <c r="F665" s="1" t="s">
        <v>634</v>
      </c>
      <c r="G665" s="1" t="s">
        <v>634</v>
      </c>
      <c r="H665" s="1" t="s">
        <v>634</v>
      </c>
      <c r="I665" s="1" t="s">
        <v>634</v>
      </c>
      <c r="J665" s="1" t="s">
        <v>634</v>
      </c>
      <c r="K665" s="1" t="s">
        <v>634</v>
      </c>
      <c r="L665" s="1" t="s">
        <v>634</v>
      </c>
      <c r="M665" s="1" t="s">
        <v>634</v>
      </c>
      <c r="N665" s="1" t="s">
        <v>634</v>
      </c>
      <c r="O665" s="1" t="s">
        <v>634</v>
      </c>
      <c r="P665" s="1" t="s">
        <v>634</v>
      </c>
      <c r="Q665" s="1" t="s">
        <v>634</v>
      </c>
      <c r="R665" s="1" t="s">
        <v>634</v>
      </c>
      <c r="S665" s="1" t="s">
        <v>634</v>
      </c>
      <c r="T665" s="1" t="s">
        <v>634</v>
      </c>
      <c r="U665" s="1" t="s">
        <v>634</v>
      </c>
      <c r="V665" s="1" t="s">
        <v>634</v>
      </c>
      <c r="W665" s="1" t="s">
        <v>634</v>
      </c>
      <c r="X665" s="1" t="s">
        <v>634</v>
      </c>
      <c r="Y665" s="1" t="s">
        <v>634</v>
      </c>
    </row>
    <row r="666" spans="1:25">
      <c r="A666" s="1" t="s">
        <v>1143</v>
      </c>
      <c r="B666" s="1" t="s">
        <v>1144</v>
      </c>
      <c r="C666" s="1" t="s">
        <v>634</v>
      </c>
      <c r="D666" s="1" t="s">
        <v>634</v>
      </c>
      <c r="E666" s="1" t="s">
        <v>634</v>
      </c>
      <c r="F666" s="1" t="s">
        <v>634</v>
      </c>
      <c r="G666" s="1" t="s">
        <v>634</v>
      </c>
      <c r="H666" s="1" t="s">
        <v>634</v>
      </c>
      <c r="I666" s="1" t="s">
        <v>634</v>
      </c>
      <c r="J666" s="1" t="s">
        <v>634</v>
      </c>
      <c r="K666" s="1" t="s">
        <v>634</v>
      </c>
      <c r="L666" s="1" t="s">
        <v>634</v>
      </c>
      <c r="M666" s="1" t="s">
        <v>634</v>
      </c>
      <c r="N666" s="1" t="s">
        <v>634</v>
      </c>
      <c r="O666" s="1" t="s">
        <v>634</v>
      </c>
      <c r="P666" s="1" t="s">
        <v>634</v>
      </c>
      <c r="Q666" s="1" t="s">
        <v>634</v>
      </c>
      <c r="R666" s="1" t="s">
        <v>634</v>
      </c>
      <c r="S666" s="1" t="s">
        <v>634</v>
      </c>
      <c r="T666" s="1" t="s">
        <v>634</v>
      </c>
      <c r="U666" s="1" t="s">
        <v>634</v>
      </c>
      <c r="V666" s="1" t="s">
        <v>634</v>
      </c>
      <c r="W666" s="1" t="s">
        <v>634</v>
      </c>
      <c r="X666" s="1" t="s">
        <v>634</v>
      </c>
      <c r="Y666" s="1" t="s">
        <v>634</v>
      </c>
    </row>
    <row r="667" spans="1:25">
      <c r="A667" s="1" t="s">
        <v>1145</v>
      </c>
      <c r="B667" s="1" t="s">
        <v>1146</v>
      </c>
      <c r="C667" s="1">
        <v>0.59499999999999997</v>
      </c>
      <c r="D667" s="1">
        <v>0.56499999999999995</v>
      </c>
      <c r="E667" s="1">
        <v>0.4</v>
      </c>
      <c r="F667" s="1" t="s">
        <v>1778</v>
      </c>
      <c r="G667" s="1">
        <v>100000</v>
      </c>
      <c r="H667" s="1">
        <v>100000</v>
      </c>
      <c r="I667" s="1">
        <v>100000</v>
      </c>
      <c r="J667" s="1">
        <v>100000</v>
      </c>
      <c r="K667" s="1">
        <v>100000</v>
      </c>
      <c r="L667" s="1">
        <v>100000</v>
      </c>
      <c r="M667" s="1" t="s">
        <v>1778</v>
      </c>
      <c r="N667" s="1">
        <v>0.4</v>
      </c>
      <c r="O667" s="1">
        <v>0.4</v>
      </c>
      <c r="P667" s="1">
        <v>0.4</v>
      </c>
      <c r="Q667" s="1">
        <v>0.4</v>
      </c>
      <c r="R667" s="1">
        <v>0.4</v>
      </c>
      <c r="S667" s="1">
        <v>0.4</v>
      </c>
      <c r="T667" s="1">
        <v>0</v>
      </c>
      <c r="U667" s="1">
        <v>0</v>
      </c>
      <c r="V667" s="1">
        <v>0</v>
      </c>
      <c r="W667" s="1">
        <v>0</v>
      </c>
      <c r="X667" s="1">
        <v>0</v>
      </c>
      <c r="Y667" s="1">
        <v>0</v>
      </c>
    </row>
    <row r="668" spans="1:25">
      <c r="A668" s="1" t="s">
        <v>1147</v>
      </c>
      <c r="B668" s="1" t="s">
        <v>1148</v>
      </c>
      <c r="C668" s="1" t="s">
        <v>634</v>
      </c>
      <c r="D668" s="1" t="s">
        <v>634</v>
      </c>
      <c r="E668" s="1" t="s">
        <v>634</v>
      </c>
      <c r="F668" s="1" t="s">
        <v>634</v>
      </c>
      <c r="G668" s="1" t="s">
        <v>634</v>
      </c>
      <c r="H668" s="1" t="s">
        <v>634</v>
      </c>
      <c r="I668" s="1" t="s">
        <v>634</v>
      </c>
      <c r="J668" s="1" t="s">
        <v>634</v>
      </c>
      <c r="K668" s="1" t="s">
        <v>634</v>
      </c>
      <c r="L668" s="1" t="s">
        <v>634</v>
      </c>
      <c r="M668" s="1" t="s">
        <v>634</v>
      </c>
      <c r="N668" s="1" t="s">
        <v>634</v>
      </c>
      <c r="O668" s="1" t="s">
        <v>634</v>
      </c>
      <c r="P668" s="1" t="s">
        <v>634</v>
      </c>
      <c r="Q668" s="1" t="s">
        <v>634</v>
      </c>
      <c r="R668" s="1" t="s">
        <v>634</v>
      </c>
      <c r="S668" s="1" t="s">
        <v>634</v>
      </c>
      <c r="T668" s="1" t="s">
        <v>634</v>
      </c>
      <c r="U668" s="1" t="s">
        <v>634</v>
      </c>
      <c r="V668" s="1" t="s">
        <v>634</v>
      </c>
      <c r="W668" s="1" t="s">
        <v>634</v>
      </c>
      <c r="X668" s="1" t="s">
        <v>634</v>
      </c>
      <c r="Y668" s="1" t="s">
        <v>634</v>
      </c>
    </row>
    <row r="669" spans="1:25">
      <c r="A669" s="1" t="s">
        <v>1149</v>
      </c>
      <c r="B669" s="1" t="s">
        <v>1150</v>
      </c>
      <c r="C669" s="1" t="s">
        <v>634</v>
      </c>
      <c r="D669" s="1" t="s">
        <v>634</v>
      </c>
      <c r="E669" s="1" t="s">
        <v>634</v>
      </c>
      <c r="F669" s="1" t="s">
        <v>634</v>
      </c>
      <c r="G669" s="1" t="s">
        <v>634</v>
      </c>
      <c r="H669" s="1" t="s">
        <v>634</v>
      </c>
      <c r="I669" s="1" t="s">
        <v>634</v>
      </c>
      <c r="J669" s="1" t="s">
        <v>634</v>
      </c>
      <c r="K669" s="1" t="s">
        <v>634</v>
      </c>
      <c r="L669" s="1" t="s">
        <v>634</v>
      </c>
      <c r="M669" s="1" t="s">
        <v>634</v>
      </c>
      <c r="N669" s="1" t="s">
        <v>634</v>
      </c>
      <c r="O669" s="1" t="s">
        <v>634</v>
      </c>
      <c r="P669" s="1" t="s">
        <v>634</v>
      </c>
      <c r="Q669" s="1" t="s">
        <v>634</v>
      </c>
      <c r="R669" s="1" t="s">
        <v>634</v>
      </c>
      <c r="S669" s="1" t="s">
        <v>634</v>
      </c>
      <c r="T669" s="1" t="s">
        <v>634</v>
      </c>
      <c r="U669" s="1" t="s">
        <v>634</v>
      </c>
      <c r="V669" s="1" t="s">
        <v>634</v>
      </c>
      <c r="W669" s="1" t="s">
        <v>634</v>
      </c>
      <c r="X669" s="1" t="s">
        <v>634</v>
      </c>
      <c r="Y669" s="1" t="s">
        <v>634</v>
      </c>
    </row>
    <row r="670" spans="1:25">
      <c r="A670" s="1" t="s">
        <v>1151</v>
      </c>
      <c r="B670" s="1" t="s">
        <v>1152</v>
      </c>
      <c r="C670" s="1" t="s">
        <v>634</v>
      </c>
      <c r="D670" s="1" t="s">
        <v>634</v>
      </c>
      <c r="E670" s="1" t="s">
        <v>634</v>
      </c>
      <c r="F670" s="1" t="s">
        <v>634</v>
      </c>
      <c r="G670" s="1" t="s">
        <v>634</v>
      </c>
      <c r="H670" s="1" t="s">
        <v>634</v>
      </c>
      <c r="I670" s="1" t="s">
        <v>634</v>
      </c>
      <c r="J670" s="1" t="s">
        <v>634</v>
      </c>
      <c r="K670" s="1" t="s">
        <v>634</v>
      </c>
      <c r="L670" s="1" t="s">
        <v>634</v>
      </c>
      <c r="M670" s="1" t="s">
        <v>634</v>
      </c>
      <c r="N670" s="1" t="s">
        <v>634</v>
      </c>
      <c r="O670" s="1" t="s">
        <v>634</v>
      </c>
      <c r="P670" s="1" t="s">
        <v>634</v>
      </c>
      <c r="Q670" s="1" t="s">
        <v>634</v>
      </c>
      <c r="R670" s="1" t="s">
        <v>634</v>
      </c>
      <c r="S670" s="1" t="s">
        <v>634</v>
      </c>
      <c r="T670" s="1" t="s">
        <v>634</v>
      </c>
      <c r="U670" s="1" t="s">
        <v>634</v>
      </c>
      <c r="V670" s="1" t="s">
        <v>634</v>
      </c>
      <c r="W670" s="1" t="s">
        <v>634</v>
      </c>
      <c r="X670" s="1" t="s">
        <v>634</v>
      </c>
      <c r="Y670" s="1" t="s">
        <v>634</v>
      </c>
    </row>
    <row r="671" spans="1:25">
      <c r="A671" s="1" t="s">
        <v>1153</v>
      </c>
      <c r="B671" s="1" t="s">
        <v>1227</v>
      </c>
      <c r="C671" s="1" t="s">
        <v>634</v>
      </c>
      <c r="D671" s="1" t="s">
        <v>634</v>
      </c>
      <c r="E671" s="1" t="s">
        <v>634</v>
      </c>
      <c r="F671" s="1" t="s">
        <v>634</v>
      </c>
      <c r="G671" s="1" t="s">
        <v>634</v>
      </c>
      <c r="H671" s="1" t="s">
        <v>634</v>
      </c>
      <c r="I671" s="1" t="s">
        <v>634</v>
      </c>
      <c r="J671" s="1" t="s">
        <v>634</v>
      </c>
      <c r="K671" s="1" t="s">
        <v>634</v>
      </c>
      <c r="L671" s="1" t="s">
        <v>634</v>
      </c>
      <c r="M671" s="1" t="s">
        <v>634</v>
      </c>
      <c r="N671" s="1" t="s">
        <v>634</v>
      </c>
      <c r="O671" s="1" t="s">
        <v>634</v>
      </c>
      <c r="P671" s="1" t="s">
        <v>634</v>
      </c>
      <c r="Q671" s="1" t="s">
        <v>634</v>
      </c>
      <c r="R671" s="1" t="s">
        <v>634</v>
      </c>
      <c r="S671" s="1" t="s">
        <v>634</v>
      </c>
      <c r="T671" s="1" t="s">
        <v>634</v>
      </c>
      <c r="U671" s="1" t="s">
        <v>634</v>
      </c>
      <c r="V671" s="1" t="s">
        <v>634</v>
      </c>
      <c r="W671" s="1" t="s">
        <v>634</v>
      </c>
      <c r="X671" s="1" t="s">
        <v>634</v>
      </c>
      <c r="Y671" s="1" t="s">
        <v>634</v>
      </c>
    </row>
    <row r="672" spans="1:25">
      <c r="A672" s="1" t="s">
        <v>1154</v>
      </c>
      <c r="B672" s="1" t="s">
        <v>634</v>
      </c>
      <c r="C672" s="1" t="s">
        <v>634</v>
      </c>
      <c r="D672" s="1" t="s">
        <v>634</v>
      </c>
      <c r="E672" s="1" t="s">
        <v>634</v>
      </c>
      <c r="F672" s="1" t="s">
        <v>634</v>
      </c>
      <c r="G672" s="1" t="s">
        <v>634</v>
      </c>
      <c r="H672" s="1" t="s">
        <v>634</v>
      </c>
      <c r="I672" s="1" t="s">
        <v>634</v>
      </c>
      <c r="J672" s="1" t="s">
        <v>634</v>
      </c>
      <c r="K672" s="1" t="s">
        <v>634</v>
      </c>
      <c r="L672" s="1" t="s">
        <v>634</v>
      </c>
      <c r="M672" s="1" t="s">
        <v>634</v>
      </c>
      <c r="N672" s="1" t="s">
        <v>634</v>
      </c>
      <c r="O672" s="1" t="s">
        <v>634</v>
      </c>
      <c r="P672" s="1" t="s">
        <v>634</v>
      </c>
      <c r="Q672" s="1" t="s">
        <v>634</v>
      </c>
      <c r="R672" s="1" t="s">
        <v>634</v>
      </c>
      <c r="S672" s="1" t="s">
        <v>634</v>
      </c>
      <c r="T672" s="1" t="s">
        <v>634</v>
      </c>
      <c r="U672" s="1" t="s">
        <v>634</v>
      </c>
      <c r="V672" s="1" t="s">
        <v>634</v>
      </c>
      <c r="W672" s="1" t="s">
        <v>634</v>
      </c>
      <c r="X672" s="1" t="s">
        <v>634</v>
      </c>
      <c r="Y672" s="1" t="s">
        <v>634</v>
      </c>
    </row>
    <row r="673" spans="1:25">
      <c r="A673" s="1" t="s">
        <v>1155</v>
      </c>
      <c r="B673" s="1" t="s">
        <v>1228</v>
      </c>
      <c r="C673" s="1">
        <v>0.1</v>
      </c>
      <c r="D673" s="1">
        <v>0.1</v>
      </c>
      <c r="E673" s="1">
        <v>0.1</v>
      </c>
      <c r="F673" s="1" t="s">
        <v>1778</v>
      </c>
      <c r="G673" s="1">
        <v>242</v>
      </c>
      <c r="H673" s="1">
        <v>200</v>
      </c>
      <c r="I673" s="1">
        <v>200</v>
      </c>
      <c r="J673" s="1">
        <v>200</v>
      </c>
      <c r="K673" s="1">
        <v>200</v>
      </c>
      <c r="L673" s="1">
        <v>200</v>
      </c>
      <c r="M673" s="1" t="s">
        <v>1778</v>
      </c>
      <c r="N673" s="1">
        <v>0.69740634005763691</v>
      </c>
      <c r="O673" s="1">
        <v>0.5</v>
      </c>
      <c r="P673" s="1">
        <v>0.5</v>
      </c>
      <c r="Q673" s="1">
        <v>0.5</v>
      </c>
      <c r="R673" s="1">
        <v>0.5</v>
      </c>
      <c r="S673" s="1">
        <v>0.5</v>
      </c>
      <c r="T673" s="1">
        <v>0</v>
      </c>
      <c r="U673" s="1">
        <v>0</v>
      </c>
      <c r="V673" s="1" t="s">
        <v>833</v>
      </c>
      <c r="W673" s="1">
        <v>0</v>
      </c>
      <c r="X673" s="1" t="s">
        <v>828</v>
      </c>
      <c r="Y673" s="1">
        <v>0</v>
      </c>
    </row>
    <row r="674" spans="1:25">
      <c r="A674" s="1" t="s">
        <v>1156</v>
      </c>
      <c r="B674" s="1" t="s">
        <v>1157</v>
      </c>
      <c r="C674" s="1" t="s">
        <v>634</v>
      </c>
      <c r="D674" s="1" t="s">
        <v>634</v>
      </c>
      <c r="E674" s="1" t="s">
        <v>634</v>
      </c>
      <c r="F674" s="1" t="s">
        <v>634</v>
      </c>
      <c r="G674" s="1" t="s">
        <v>634</v>
      </c>
      <c r="H674" s="1" t="s">
        <v>634</v>
      </c>
      <c r="I674" s="1" t="s">
        <v>634</v>
      </c>
      <c r="J674" s="1" t="s">
        <v>634</v>
      </c>
      <c r="K674" s="1" t="s">
        <v>634</v>
      </c>
      <c r="L674" s="1" t="s">
        <v>634</v>
      </c>
      <c r="M674" s="1" t="s">
        <v>634</v>
      </c>
      <c r="N674" s="1" t="s">
        <v>634</v>
      </c>
      <c r="O674" s="1" t="s">
        <v>634</v>
      </c>
      <c r="P674" s="1" t="s">
        <v>634</v>
      </c>
      <c r="Q674" s="1" t="s">
        <v>634</v>
      </c>
      <c r="R674" s="1" t="s">
        <v>634</v>
      </c>
      <c r="S674" s="1" t="s">
        <v>634</v>
      </c>
      <c r="T674" s="1" t="s">
        <v>634</v>
      </c>
      <c r="U674" s="1" t="s">
        <v>634</v>
      </c>
      <c r="V674" s="1" t="s">
        <v>634</v>
      </c>
      <c r="W674" s="1" t="s">
        <v>634</v>
      </c>
      <c r="X674" s="1" t="s">
        <v>634</v>
      </c>
      <c r="Y674" s="1" t="s">
        <v>634</v>
      </c>
    </row>
    <row r="675" spans="1:25">
      <c r="A675" s="1" t="s">
        <v>1158</v>
      </c>
      <c r="B675" s="1" t="s">
        <v>634</v>
      </c>
      <c r="C675" s="1" t="s">
        <v>634</v>
      </c>
      <c r="D675" s="1" t="s">
        <v>634</v>
      </c>
      <c r="E675" s="1" t="s">
        <v>634</v>
      </c>
      <c r="F675" s="1" t="s">
        <v>634</v>
      </c>
      <c r="G675" s="1" t="s">
        <v>634</v>
      </c>
      <c r="H675" s="1" t="s">
        <v>634</v>
      </c>
      <c r="I675" s="1" t="s">
        <v>634</v>
      </c>
      <c r="J675" s="1" t="s">
        <v>634</v>
      </c>
      <c r="K675" s="1" t="s">
        <v>634</v>
      </c>
      <c r="L675" s="1" t="s">
        <v>634</v>
      </c>
      <c r="M675" s="1" t="s">
        <v>634</v>
      </c>
      <c r="N675" s="1" t="s">
        <v>634</v>
      </c>
      <c r="O675" s="1" t="s">
        <v>634</v>
      </c>
      <c r="P675" s="1" t="s">
        <v>634</v>
      </c>
      <c r="Q675" s="1" t="s">
        <v>634</v>
      </c>
      <c r="R675" s="1" t="s">
        <v>634</v>
      </c>
      <c r="S675" s="1" t="s">
        <v>634</v>
      </c>
      <c r="T675" s="1" t="s">
        <v>634</v>
      </c>
      <c r="U675" s="1" t="s">
        <v>634</v>
      </c>
      <c r="V675" s="1" t="s">
        <v>634</v>
      </c>
      <c r="W675" s="1" t="s">
        <v>634</v>
      </c>
      <c r="X675" s="1" t="s">
        <v>634</v>
      </c>
      <c r="Y675" s="1" t="s">
        <v>634</v>
      </c>
    </row>
    <row r="676" spans="1:25">
      <c r="A676" s="1" t="s">
        <v>1159</v>
      </c>
      <c r="B676" s="1" t="s">
        <v>1160</v>
      </c>
      <c r="C676" s="1">
        <v>0.499</v>
      </c>
      <c r="D676" s="1" t="s">
        <v>2062</v>
      </c>
      <c r="E676" s="1" t="s">
        <v>2062</v>
      </c>
      <c r="F676" s="1" t="s">
        <v>1778</v>
      </c>
      <c r="G676" s="1">
        <v>0</v>
      </c>
      <c r="H676" s="1">
        <v>0</v>
      </c>
      <c r="I676" s="1">
        <v>0</v>
      </c>
      <c r="J676" s="1">
        <v>0</v>
      </c>
      <c r="K676" s="1">
        <v>500</v>
      </c>
      <c r="L676" s="1">
        <v>1000</v>
      </c>
      <c r="M676" s="1" t="s">
        <v>1778</v>
      </c>
      <c r="N676" s="1">
        <v>0</v>
      </c>
      <c r="O676" s="1">
        <v>0</v>
      </c>
      <c r="P676" s="1">
        <v>0</v>
      </c>
      <c r="Q676" s="1">
        <v>0</v>
      </c>
      <c r="R676" s="1">
        <v>0.29347683176499317</v>
      </c>
      <c r="S676" s="1">
        <v>0.58695366352998635</v>
      </c>
      <c r="T676" s="1">
        <v>0</v>
      </c>
      <c r="U676" s="1">
        <v>0</v>
      </c>
      <c r="V676" s="1">
        <v>0</v>
      </c>
      <c r="W676" s="1">
        <v>0</v>
      </c>
      <c r="X676" s="1">
        <v>0</v>
      </c>
      <c r="Y676" s="1">
        <v>0</v>
      </c>
    </row>
    <row r="677" spans="1:25">
      <c r="A677" s="1" t="s">
        <v>1161</v>
      </c>
      <c r="B677" s="1" t="s">
        <v>1229</v>
      </c>
      <c r="C677" s="1" t="s">
        <v>634</v>
      </c>
      <c r="D677" s="1" t="s">
        <v>634</v>
      </c>
      <c r="E677" s="1" t="s">
        <v>634</v>
      </c>
      <c r="F677" s="1" t="s">
        <v>634</v>
      </c>
      <c r="G677" s="1" t="s">
        <v>634</v>
      </c>
      <c r="H677" s="1" t="s">
        <v>634</v>
      </c>
      <c r="I677" s="1" t="s">
        <v>634</v>
      </c>
      <c r="J677" s="1" t="s">
        <v>634</v>
      </c>
      <c r="K677" s="1" t="s">
        <v>634</v>
      </c>
      <c r="L677" s="1" t="s">
        <v>634</v>
      </c>
      <c r="M677" s="1" t="s">
        <v>634</v>
      </c>
      <c r="N677" s="1" t="s">
        <v>634</v>
      </c>
      <c r="O677" s="1" t="s">
        <v>634</v>
      </c>
      <c r="P677" s="1" t="s">
        <v>634</v>
      </c>
      <c r="Q677" s="1" t="s">
        <v>634</v>
      </c>
      <c r="R677" s="1" t="s">
        <v>634</v>
      </c>
      <c r="S677" s="1" t="s">
        <v>634</v>
      </c>
      <c r="T677" s="1" t="s">
        <v>634</v>
      </c>
      <c r="U677" s="1" t="s">
        <v>634</v>
      </c>
      <c r="V677" s="1" t="s">
        <v>634</v>
      </c>
      <c r="W677" s="1" t="s">
        <v>634</v>
      </c>
      <c r="X677" s="1" t="s">
        <v>634</v>
      </c>
      <c r="Y677" s="1" t="s">
        <v>634</v>
      </c>
    </row>
    <row r="678" spans="1:25">
      <c r="A678" s="1" t="s">
        <v>1162</v>
      </c>
      <c r="B678" s="1" t="s">
        <v>634</v>
      </c>
      <c r="C678" s="1" t="s">
        <v>634</v>
      </c>
      <c r="D678" s="1" t="s">
        <v>634</v>
      </c>
      <c r="E678" s="1" t="s">
        <v>634</v>
      </c>
      <c r="F678" s="1" t="s">
        <v>634</v>
      </c>
      <c r="G678" s="1" t="s">
        <v>634</v>
      </c>
      <c r="H678" s="1" t="s">
        <v>634</v>
      </c>
      <c r="I678" s="1" t="s">
        <v>634</v>
      </c>
      <c r="J678" s="1" t="s">
        <v>634</v>
      </c>
      <c r="K678" s="1" t="s">
        <v>634</v>
      </c>
      <c r="L678" s="1" t="s">
        <v>634</v>
      </c>
      <c r="M678" s="1" t="s">
        <v>634</v>
      </c>
      <c r="N678" s="1" t="s">
        <v>634</v>
      </c>
      <c r="O678" s="1" t="s">
        <v>634</v>
      </c>
      <c r="P678" s="1" t="s">
        <v>634</v>
      </c>
      <c r="Q678" s="1" t="s">
        <v>634</v>
      </c>
      <c r="R678" s="1" t="s">
        <v>634</v>
      </c>
      <c r="S678" s="1" t="s">
        <v>634</v>
      </c>
      <c r="T678" s="1" t="s">
        <v>634</v>
      </c>
      <c r="U678" s="1" t="s">
        <v>634</v>
      </c>
      <c r="V678" s="1" t="s">
        <v>634</v>
      </c>
      <c r="W678" s="1" t="s">
        <v>634</v>
      </c>
      <c r="X678" s="1" t="s">
        <v>634</v>
      </c>
      <c r="Y678" s="1" t="s">
        <v>634</v>
      </c>
    </row>
    <row r="679" spans="1:25">
      <c r="A679" s="1" t="s">
        <v>1163</v>
      </c>
      <c r="B679" s="1" t="s">
        <v>1393</v>
      </c>
      <c r="C679" s="1" t="s">
        <v>634</v>
      </c>
      <c r="D679" s="1" t="s">
        <v>634</v>
      </c>
      <c r="E679" s="1" t="s">
        <v>634</v>
      </c>
      <c r="F679" s="1" t="s">
        <v>634</v>
      </c>
      <c r="G679" s="1" t="s">
        <v>634</v>
      </c>
      <c r="H679" s="1" t="s">
        <v>634</v>
      </c>
      <c r="I679" s="1" t="s">
        <v>634</v>
      </c>
      <c r="J679" s="1" t="s">
        <v>634</v>
      </c>
      <c r="K679" s="1" t="s">
        <v>634</v>
      </c>
      <c r="L679" s="1" t="s">
        <v>634</v>
      </c>
      <c r="M679" s="1" t="s">
        <v>634</v>
      </c>
      <c r="N679" s="1" t="s">
        <v>634</v>
      </c>
      <c r="O679" s="1" t="s">
        <v>634</v>
      </c>
      <c r="P679" s="1" t="s">
        <v>634</v>
      </c>
      <c r="Q679" s="1" t="s">
        <v>634</v>
      </c>
      <c r="R679" s="1" t="s">
        <v>634</v>
      </c>
      <c r="S679" s="1" t="s">
        <v>634</v>
      </c>
      <c r="T679" s="1" t="s">
        <v>634</v>
      </c>
      <c r="U679" s="1" t="s">
        <v>634</v>
      </c>
      <c r="V679" s="1" t="s">
        <v>634</v>
      </c>
      <c r="W679" s="1" t="s">
        <v>634</v>
      </c>
      <c r="X679" s="1" t="s">
        <v>634</v>
      </c>
      <c r="Y679" s="1" t="s">
        <v>634</v>
      </c>
    </row>
    <row r="680" spans="1:25">
      <c r="A680" s="1" t="s">
        <v>1164</v>
      </c>
      <c r="B680" s="1" t="s">
        <v>1165</v>
      </c>
      <c r="C680" s="1">
        <v>0</v>
      </c>
      <c r="D680" s="1">
        <v>0</v>
      </c>
      <c r="E680" s="1">
        <v>0</v>
      </c>
      <c r="F680" s="1" t="s">
        <v>1778</v>
      </c>
      <c r="G680" s="1">
        <v>1003</v>
      </c>
      <c r="H680" s="1">
        <v>2546</v>
      </c>
      <c r="I680" s="1">
        <v>2746</v>
      </c>
      <c r="J680" s="1">
        <v>2946</v>
      </c>
      <c r="K680" s="1">
        <v>3146</v>
      </c>
      <c r="L680" s="1">
        <v>3346</v>
      </c>
      <c r="M680" s="1" t="s">
        <v>1778</v>
      </c>
      <c r="N680" s="1">
        <v>1</v>
      </c>
      <c r="O680" s="1">
        <v>1</v>
      </c>
      <c r="P680" s="1">
        <v>1</v>
      </c>
      <c r="Q680" s="1">
        <v>1</v>
      </c>
      <c r="R680" s="1">
        <v>1</v>
      </c>
      <c r="S680" s="1">
        <v>1</v>
      </c>
      <c r="T680" s="1">
        <v>0</v>
      </c>
      <c r="U680" s="1">
        <v>0</v>
      </c>
      <c r="V680" s="1">
        <v>0</v>
      </c>
      <c r="W680" s="1">
        <v>0</v>
      </c>
      <c r="X680" s="1">
        <v>0</v>
      </c>
      <c r="Y680" s="1">
        <v>0</v>
      </c>
    </row>
    <row r="681" spans="1:25">
      <c r="A681" s="1" t="s">
        <v>1166</v>
      </c>
      <c r="B681" s="1" t="s">
        <v>634</v>
      </c>
      <c r="C681" s="1" t="s">
        <v>634</v>
      </c>
      <c r="D681" s="1" t="s">
        <v>634</v>
      </c>
      <c r="E681" s="1" t="s">
        <v>634</v>
      </c>
      <c r="F681" s="1" t="s">
        <v>634</v>
      </c>
      <c r="G681" s="1" t="s">
        <v>634</v>
      </c>
      <c r="H681" s="1" t="s">
        <v>634</v>
      </c>
      <c r="I681" s="1" t="s">
        <v>634</v>
      </c>
      <c r="J681" s="1" t="s">
        <v>634</v>
      </c>
      <c r="K681" s="1" t="s">
        <v>634</v>
      </c>
      <c r="L681" s="1" t="s">
        <v>634</v>
      </c>
      <c r="M681" s="1" t="s">
        <v>634</v>
      </c>
      <c r="N681" s="1" t="s">
        <v>634</v>
      </c>
      <c r="O681" s="1" t="s">
        <v>634</v>
      </c>
      <c r="P681" s="1" t="s">
        <v>634</v>
      </c>
      <c r="Q681" s="1" t="s">
        <v>634</v>
      </c>
      <c r="R681" s="1" t="s">
        <v>634</v>
      </c>
      <c r="S681" s="1" t="s">
        <v>634</v>
      </c>
      <c r="T681" s="1" t="s">
        <v>634</v>
      </c>
      <c r="U681" s="1" t="s">
        <v>634</v>
      </c>
      <c r="V681" s="1" t="s">
        <v>634</v>
      </c>
      <c r="W681" s="1" t="s">
        <v>634</v>
      </c>
      <c r="X681" s="1" t="s">
        <v>634</v>
      </c>
      <c r="Y681" s="1" t="s">
        <v>634</v>
      </c>
    </row>
    <row r="682" spans="1:25">
      <c r="A682" s="1" t="s">
        <v>1167</v>
      </c>
      <c r="B682" s="1" t="s">
        <v>634</v>
      </c>
      <c r="C682" s="1" t="s">
        <v>634</v>
      </c>
      <c r="D682" s="1" t="s">
        <v>634</v>
      </c>
      <c r="E682" s="1" t="s">
        <v>634</v>
      </c>
      <c r="F682" s="1" t="s">
        <v>634</v>
      </c>
      <c r="G682" s="1" t="s">
        <v>634</v>
      </c>
      <c r="H682" s="1" t="s">
        <v>634</v>
      </c>
      <c r="I682" s="1" t="s">
        <v>634</v>
      </c>
      <c r="J682" s="1" t="s">
        <v>634</v>
      </c>
      <c r="K682" s="1" t="s">
        <v>634</v>
      </c>
      <c r="L682" s="1" t="s">
        <v>634</v>
      </c>
      <c r="M682" s="1" t="s">
        <v>634</v>
      </c>
      <c r="N682" s="1" t="s">
        <v>634</v>
      </c>
      <c r="O682" s="1" t="s">
        <v>634</v>
      </c>
      <c r="P682" s="1" t="s">
        <v>634</v>
      </c>
      <c r="Q682" s="1" t="s">
        <v>634</v>
      </c>
      <c r="R682" s="1" t="s">
        <v>634</v>
      </c>
      <c r="S682" s="1" t="s">
        <v>634</v>
      </c>
      <c r="T682" s="1" t="s">
        <v>634</v>
      </c>
      <c r="U682" s="1" t="s">
        <v>634</v>
      </c>
      <c r="V682" s="1" t="s">
        <v>634</v>
      </c>
      <c r="W682" s="1" t="s">
        <v>634</v>
      </c>
      <c r="X682" s="1" t="s">
        <v>634</v>
      </c>
      <c r="Y682" s="1" t="s">
        <v>634</v>
      </c>
    </row>
    <row r="683" spans="1:25">
      <c r="A683" s="1" t="s">
        <v>1168</v>
      </c>
      <c r="B683" s="1" t="s">
        <v>1230</v>
      </c>
      <c r="C683" s="1" t="s">
        <v>634</v>
      </c>
      <c r="D683" s="1" t="s">
        <v>634</v>
      </c>
      <c r="E683" s="1" t="s">
        <v>634</v>
      </c>
      <c r="F683" s="1" t="s">
        <v>634</v>
      </c>
      <c r="G683" s="1" t="s">
        <v>634</v>
      </c>
      <c r="H683" s="1" t="s">
        <v>634</v>
      </c>
      <c r="I683" s="1" t="s">
        <v>634</v>
      </c>
      <c r="J683" s="1" t="s">
        <v>634</v>
      </c>
      <c r="K683" s="1" t="s">
        <v>634</v>
      </c>
      <c r="L683" s="1" t="s">
        <v>634</v>
      </c>
      <c r="M683" s="1" t="s">
        <v>634</v>
      </c>
      <c r="N683" s="1" t="s">
        <v>634</v>
      </c>
      <c r="O683" s="1" t="s">
        <v>634</v>
      </c>
      <c r="P683" s="1" t="s">
        <v>634</v>
      </c>
      <c r="Q683" s="1" t="s">
        <v>634</v>
      </c>
      <c r="R683" s="1" t="s">
        <v>634</v>
      </c>
      <c r="S683" s="1" t="s">
        <v>634</v>
      </c>
      <c r="T683" s="1" t="s">
        <v>634</v>
      </c>
      <c r="U683" s="1" t="s">
        <v>634</v>
      </c>
      <c r="V683" s="1" t="s">
        <v>634</v>
      </c>
      <c r="W683" s="1" t="s">
        <v>634</v>
      </c>
      <c r="X683" s="1" t="s">
        <v>634</v>
      </c>
      <c r="Y683" s="1" t="s">
        <v>634</v>
      </c>
    </row>
    <row r="684" spans="1:25">
      <c r="A684" s="1" t="s">
        <v>1169</v>
      </c>
      <c r="B684" s="1" t="s">
        <v>1170</v>
      </c>
      <c r="C684" s="1" t="s">
        <v>634</v>
      </c>
      <c r="D684" s="1" t="s">
        <v>634</v>
      </c>
      <c r="E684" s="1" t="s">
        <v>634</v>
      </c>
      <c r="F684" s="1" t="s">
        <v>634</v>
      </c>
      <c r="G684" s="1" t="s">
        <v>634</v>
      </c>
      <c r="H684" s="1" t="s">
        <v>634</v>
      </c>
      <c r="I684" s="1" t="s">
        <v>634</v>
      </c>
      <c r="J684" s="1" t="s">
        <v>634</v>
      </c>
      <c r="K684" s="1" t="s">
        <v>634</v>
      </c>
      <c r="L684" s="1" t="s">
        <v>634</v>
      </c>
      <c r="M684" s="1" t="s">
        <v>634</v>
      </c>
      <c r="N684" s="1" t="s">
        <v>634</v>
      </c>
      <c r="O684" s="1" t="s">
        <v>634</v>
      </c>
      <c r="P684" s="1" t="s">
        <v>634</v>
      </c>
      <c r="Q684" s="1" t="s">
        <v>634</v>
      </c>
      <c r="R684" s="1" t="s">
        <v>634</v>
      </c>
      <c r="S684" s="1" t="s">
        <v>634</v>
      </c>
      <c r="T684" s="1" t="s">
        <v>634</v>
      </c>
      <c r="U684" s="1" t="s">
        <v>634</v>
      </c>
      <c r="V684" s="1" t="s">
        <v>634</v>
      </c>
      <c r="W684" s="1" t="s">
        <v>634</v>
      </c>
      <c r="X684" s="1" t="s">
        <v>634</v>
      </c>
      <c r="Y684" s="1" t="s">
        <v>634</v>
      </c>
    </row>
    <row r="685" spans="1:25">
      <c r="A685" s="1" t="s">
        <v>1171</v>
      </c>
      <c r="B685" s="1" t="s">
        <v>634</v>
      </c>
      <c r="C685" s="1" t="s">
        <v>634</v>
      </c>
      <c r="D685" s="1" t="s">
        <v>634</v>
      </c>
      <c r="E685" s="1" t="s">
        <v>634</v>
      </c>
      <c r="F685" s="1" t="s">
        <v>634</v>
      </c>
      <c r="G685" s="1" t="s">
        <v>634</v>
      </c>
      <c r="H685" s="1" t="s">
        <v>634</v>
      </c>
      <c r="I685" s="1" t="s">
        <v>634</v>
      </c>
      <c r="J685" s="1" t="s">
        <v>634</v>
      </c>
      <c r="K685" s="1" t="s">
        <v>634</v>
      </c>
      <c r="L685" s="1" t="s">
        <v>634</v>
      </c>
      <c r="M685" s="1" t="s">
        <v>634</v>
      </c>
      <c r="N685" s="1" t="s">
        <v>634</v>
      </c>
      <c r="O685" s="1" t="s">
        <v>634</v>
      </c>
      <c r="P685" s="1" t="s">
        <v>634</v>
      </c>
      <c r="Q685" s="1" t="s">
        <v>634</v>
      </c>
      <c r="R685" s="1" t="s">
        <v>634</v>
      </c>
      <c r="S685" s="1" t="s">
        <v>634</v>
      </c>
      <c r="T685" s="1" t="s">
        <v>634</v>
      </c>
      <c r="U685" s="1" t="s">
        <v>634</v>
      </c>
      <c r="V685" s="1" t="s">
        <v>634</v>
      </c>
      <c r="W685" s="1" t="s">
        <v>634</v>
      </c>
      <c r="X685" s="1" t="s">
        <v>634</v>
      </c>
      <c r="Y685" s="1" t="s">
        <v>634</v>
      </c>
    </row>
    <row r="686" spans="1:25">
      <c r="A686" s="1" t="s">
        <v>1172</v>
      </c>
      <c r="B686" s="1" t="s">
        <v>1173</v>
      </c>
      <c r="C686" s="1" t="s">
        <v>634</v>
      </c>
      <c r="D686" s="1" t="s">
        <v>634</v>
      </c>
      <c r="E686" s="1" t="s">
        <v>634</v>
      </c>
      <c r="F686" s="1" t="s">
        <v>634</v>
      </c>
      <c r="G686" s="1" t="s">
        <v>634</v>
      </c>
      <c r="H686" s="1" t="s">
        <v>634</v>
      </c>
      <c r="I686" s="1" t="s">
        <v>634</v>
      </c>
      <c r="J686" s="1" t="s">
        <v>634</v>
      </c>
      <c r="K686" s="1" t="s">
        <v>634</v>
      </c>
      <c r="L686" s="1" t="s">
        <v>634</v>
      </c>
      <c r="M686" s="1" t="s">
        <v>634</v>
      </c>
      <c r="N686" s="1" t="s">
        <v>634</v>
      </c>
      <c r="O686" s="1" t="s">
        <v>634</v>
      </c>
      <c r="P686" s="1" t="s">
        <v>634</v>
      </c>
      <c r="Q686" s="1" t="s">
        <v>634</v>
      </c>
      <c r="R686" s="1" t="s">
        <v>634</v>
      </c>
      <c r="S686" s="1" t="s">
        <v>634</v>
      </c>
      <c r="T686" s="1" t="s">
        <v>634</v>
      </c>
      <c r="U686" s="1" t="s">
        <v>634</v>
      </c>
      <c r="V686" s="1" t="s">
        <v>634</v>
      </c>
      <c r="W686" s="1" t="s">
        <v>634</v>
      </c>
      <c r="X686" s="1" t="s">
        <v>634</v>
      </c>
      <c r="Y686" s="1" t="s">
        <v>634</v>
      </c>
    </row>
    <row r="687" spans="1:25">
      <c r="A687" s="1" t="s">
        <v>1174</v>
      </c>
      <c r="B687" s="1" t="s">
        <v>1175</v>
      </c>
      <c r="C687" s="1" t="s">
        <v>634</v>
      </c>
      <c r="D687" s="1" t="s">
        <v>634</v>
      </c>
      <c r="E687" s="1" t="s">
        <v>634</v>
      </c>
      <c r="F687" s="1" t="s">
        <v>634</v>
      </c>
      <c r="G687" s="1" t="s">
        <v>634</v>
      </c>
      <c r="H687" s="1" t="s">
        <v>634</v>
      </c>
      <c r="I687" s="1" t="s">
        <v>634</v>
      </c>
      <c r="J687" s="1" t="s">
        <v>634</v>
      </c>
      <c r="K687" s="1" t="s">
        <v>634</v>
      </c>
      <c r="L687" s="1" t="s">
        <v>634</v>
      </c>
      <c r="M687" s="1" t="s">
        <v>634</v>
      </c>
      <c r="N687" s="1" t="s">
        <v>634</v>
      </c>
      <c r="O687" s="1" t="s">
        <v>634</v>
      </c>
      <c r="P687" s="1" t="s">
        <v>634</v>
      </c>
      <c r="Q687" s="1" t="s">
        <v>634</v>
      </c>
      <c r="R687" s="1" t="s">
        <v>634</v>
      </c>
      <c r="S687" s="1" t="s">
        <v>634</v>
      </c>
      <c r="T687" s="1" t="s">
        <v>634</v>
      </c>
      <c r="U687" s="1" t="s">
        <v>634</v>
      </c>
      <c r="V687" s="1" t="s">
        <v>634</v>
      </c>
      <c r="W687" s="1" t="s">
        <v>634</v>
      </c>
      <c r="X687" s="1" t="s">
        <v>634</v>
      </c>
      <c r="Y687" s="1" t="s">
        <v>634</v>
      </c>
    </row>
    <row r="688" spans="1:25">
      <c r="A688" s="1" t="s">
        <v>1176</v>
      </c>
      <c r="B688" s="1" t="s">
        <v>1177</v>
      </c>
      <c r="C688" s="1">
        <v>0.45</v>
      </c>
      <c r="D688" s="1">
        <v>0.44</v>
      </c>
      <c r="E688" s="1">
        <v>0.15</v>
      </c>
      <c r="F688" s="1" t="s">
        <v>1778</v>
      </c>
      <c r="G688" s="1">
        <v>0</v>
      </c>
      <c r="H688" s="1">
        <v>0</v>
      </c>
      <c r="I688" s="1">
        <v>50</v>
      </c>
      <c r="J688" s="1">
        <v>60</v>
      </c>
      <c r="K688" s="1">
        <v>70</v>
      </c>
      <c r="L688" s="1">
        <v>100</v>
      </c>
      <c r="M688" s="1" t="s">
        <v>1778</v>
      </c>
      <c r="N688" s="1">
        <v>0</v>
      </c>
      <c r="O688" s="1">
        <v>0</v>
      </c>
      <c r="P688" s="1">
        <v>1</v>
      </c>
      <c r="Q688" s="1">
        <v>1</v>
      </c>
      <c r="R688" s="1">
        <v>1</v>
      </c>
      <c r="S688" s="1">
        <v>1</v>
      </c>
      <c r="T688" s="1">
        <v>0</v>
      </c>
      <c r="U688" s="1">
        <v>0</v>
      </c>
      <c r="V688" s="1">
        <v>0</v>
      </c>
      <c r="W688" s="1">
        <v>0</v>
      </c>
      <c r="X688" s="1">
        <v>0</v>
      </c>
      <c r="Y688" s="1">
        <v>0</v>
      </c>
    </row>
    <row r="689" spans="1:25">
      <c r="A689" s="1" t="s">
        <v>1178</v>
      </c>
      <c r="B689" s="1" t="s">
        <v>1179</v>
      </c>
      <c r="C689" s="1" t="s">
        <v>634</v>
      </c>
      <c r="D689" s="1" t="s">
        <v>634</v>
      </c>
      <c r="E689" s="1" t="s">
        <v>634</v>
      </c>
      <c r="F689" s="1" t="s">
        <v>634</v>
      </c>
      <c r="G689" s="1" t="s">
        <v>634</v>
      </c>
      <c r="H689" s="1" t="s">
        <v>634</v>
      </c>
      <c r="I689" s="1" t="s">
        <v>634</v>
      </c>
      <c r="J689" s="1" t="s">
        <v>634</v>
      </c>
      <c r="K689" s="1" t="s">
        <v>634</v>
      </c>
      <c r="L689" s="1" t="s">
        <v>634</v>
      </c>
      <c r="M689" s="1" t="s">
        <v>634</v>
      </c>
      <c r="N689" s="1" t="s">
        <v>634</v>
      </c>
      <c r="O689" s="1" t="s">
        <v>634</v>
      </c>
      <c r="P689" s="1" t="s">
        <v>634</v>
      </c>
      <c r="Q689" s="1" t="s">
        <v>634</v>
      </c>
      <c r="R689" s="1" t="s">
        <v>634</v>
      </c>
      <c r="S689" s="1" t="s">
        <v>634</v>
      </c>
      <c r="T689" s="1" t="s">
        <v>634</v>
      </c>
      <c r="U689" s="1" t="s">
        <v>634</v>
      </c>
      <c r="V689" s="1" t="s">
        <v>634</v>
      </c>
      <c r="W689" s="1" t="s">
        <v>634</v>
      </c>
      <c r="X689" s="1" t="s">
        <v>634</v>
      </c>
      <c r="Y689" s="1" t="s">
        <v>634</v>
      </c>
    </row>
    <row r="690" spans="1:25">
      <c r="A690" s="1" t="s">
        <v>1180</v>
      </c>
      <c r="B690" s="1" t="s">
        <v>1181</v>
      </c>
      <c r="C690" s="1">
        <v>0.49</v>
      </c>
      <c r="D690" s="1">
        <v>0.47099999999999997</v>
      </c>
      <c r="E690" s="1">
        <v>0.47</v>
      </c>
      <c r="F690" s="1" t="s">
        <v>1778</v>
      </c>
      <c r="G690" s="1">
        <v>0</v>
      </c>
      <c r="H690" s="1">
        <v>5</v>
      </c>
      <c r="I690" s="1">
        <v>10</v>
      </c>
      <c r="J690" s="1">
        <v>20</v>
      </c>
      <c r="K690" s="1">
        <v>30</v>
      </c>
      <c r="L690" s="1">
        <v>40</v>
      </c>
      <c r="M690" s="1" t="s">
        <v>1778</v>
      </c>
      <c r="N690" s="1">
        <v>0</v>
      </c>
      <c r="O690" s="1">
        <v>5.9523809523809521E-2</v>
      </c>
      <c r="P690" s="1">
        <v>0.11904761904761904</v>
      </c>
      <c r="Q690" s="1">
        <v>0.23809523809523808</v>
      </c>
      <c r="R690" s="1">
        <v>0.35714285714285715</v>
      </c>
      <c r="S690" s="1">
        <v>0.47619047619047616</v>
      </c>
      <c r="T690" s="1">
        <v>0</v>
      </c>
      <c r="U690" s="1">
        <v>0</v>
      </c>
      <c r="V690" s="1">
        <v>1</v>
      </c>
      <c r="W690" s="1">
        <v>1.1904761904761904E-2</v>
      </c>
      <c r="X690" s="1">
        <v>40</v>
      </c>
      <c r="Y690" s="1">
        <v>0.47619047619047616</v>
      </c>
    </row>
    <row r="691" spans="1:25">
      <c r="A691" s="1" t="s">
        <v>1182</v>
      </c>
      <c r="B691" s="1" t="s">
        <v>1183</v>
      </c>
      <c r="C691" s="1" t="s">
        <v>634</v>
      </c>
      <c r="D691" s="1" t="s">
        <v>634</v>
      </c>
      <c r="E691" s="1" t="s">
        <v>634</v>
      </c>
      <c r="F691" s="1" t="s">
        <v>634</v>
      </c>
      <c r="G691" s="1" t="s">
        <v>634</v>
      </c>
      <c r="H691" s="1" t="s">
        <v>634</v>
      </c>
      <c r="I691" s="1" t="s">
        <v>634</v>
      </c>
      <c r="J691" s="1" t="s">
        <v>634</v>
      </c>
      <c r="K691" s="1" t="s">
        <v>634</v>
      </c>
      <c r="L691" s="1" t="s">
        <v>634</v>
      </c>
      <c r="M691" s="1" t="s">
        <v>634</v>
      </c>
      <c r="N691" s="1" t="s">
        <v>634</v>
      </c>
      <c r="O691" s="1" t="s">
        <v>634</v>
      </c>
      <c r="P691" s="1" t="s">
        <v>634</v>
      </c>
      <c r="Q691" s="1" t="s">
        <v>634</v>
      </c>
      <c r="R691" s="1" t="s">
        <v>634</v>
      </c>
      <c r="S691" s="1" t="s">
        <v>634</v>
      </c>
      <c r="T691" s="1" t="s">
        <v>634</v>
      </c>
      <c r="U691" s="1" t="s">
        <v>634</v>
      </c>
      <c r="V691" s="1" t="s">
        <v>634</v>
      </c>
      <c r="W691" s="1" t="s">
        <v>634</v>
      </c>
      <c r="X691" s="1" t="s">
        <v>634</v>
      </c>
      <c r="Y691" s="1" t="s">
        <v>634</v>
      </c>
    </row>
    <row r="692" spans="1:25">
      <c r="A692" s="1" t="s">
        <v>1184</v>
      </c>
      <c r="B692" s="1" t="s">
        <v>1185</v>
      </c>
      <c r="C692" s="1">
        <v>0.58799999999999997</v>
      </c>
      <c r="D692" s="1">
        <v>0.58799999999999997</v>
      </c>
      <c r="E692" s="1">
        <v>0.58799999999999997</v>
      </c>
      <c r="F692" s="1" t="s">
        <v>1778</v>
      </c>
      <c r="G692" s="1">
        <v>74</v>
      </c>
      <c r="H692" s="1">
        <v>0</v>
      </c>
      <c r="I692" s="1">
        <v>0</v>
      </c>
      <c r="J692" s="1">
        <v>0</v>
      </c>
      <c r="K692" s="1">
        <v>0</v>
      </c>
      <c r="L692" s="1">
        <v>0</v>
      </c>
      <c r="M692" s="1" t="s">
        <v>1778</v>
      </c>
      <c r="N692" s="1">
        <v>4.6249999999999998E-3</v>
      </c>
      <c r="O692" s="1">
        <v>0</v>
      </c>
      <c r="P692" s="1">
        <v>0</v>
      </c>
      <c r="Q692" s="1">
        <v>0</v>
      </c>
      <c r="R692" s="1">
        <v>0</v>
      </c>
      <c r="S692" s="1">
        <v>0</v>
      </c>
      <c r="T692" s="1">
        <v>0</v>
      </c>
      <c r="U692" s="1">
        <v>0</v>
      </c>
      <c r="V692" s="1">
        <v>0</v>
      </c>
      <c r="W692" s="1">
        <v>0</v>
      </c>
      <c r="X692" s="1">
        <v>0</v>
      </c>
      <c r="Y692" s="1">
        <v>0</v>
      </c>
    </row>
    <row r="693" spans="1:25">
      <c r="A693" s="1" t="s">
        <v>1186</v>
      </c>
      <c r="B693" s="1" t="s">
        <v>1187</v>
      </c>
      <c r="C693" s="1" t="s">
        <v>634</v>
      </c>
      <c r="D693" s="1" t="s">
        <v>634</v>
      </c>
      <c r="E693" s="1" t="s">
        <v>634</v>
      </c>
      <c r="F693" s="1" t="s">
        <v>634</v>
      </c>
      <c r="G693" s="1" t="s">
        <v>634</v>
      </c>
      <c r="H693" s="1" t="s">
        <v>634</v>
      </c>
      <c r="I693" s="1" t="s">
        <v>634</v>
      </c>
      <c r="J693" s="1" t="s">
        <v>634</v>
      </c>
      <c r="K693" s="1" t="s">
        <v>634</v>
      </c>
      <c r="L693" s="1" t="s">
        <v>634</v>
      </c>
      <c r="M693" s="1" t="s">
        <v>634</v>
      </c>
      <c r="N693" s="1" t="s">
        <v>634</v>
      </c>
      <c r="O693" s="1" t="s">
        <v>634</v>
      </c>
      <c r="P693" s="1" t="s">
        <v>634</v>
      </c>
      <c r="Q693" s="1" t="s">
        <v>634</v>
      </c>
      <c r="R693" s="1" t="s">
        <v>634</v>
      </c>
      <c r="S693" s="1" t="s">
        <v>634</v>
      </c>
      <c r="T693" s="1" t="s">
        <v>634</v>
      </c>
      <c r="U693" s="1" t="s">
        <v>634</v>
      </c>
      <c r="V693" s="1" t="s">
        <v>634</v>
      </c>
      <c r="W693" s="1" t="s">
        <v>634</v>
      </c>
      <c r="X693" s="1" t="s">
        <v>634</v>
      </c>
      <c r="Y693" s="1" t="s">
        <v>634</v>
      </c>
    </row>
    <row r="694" spans="1:25">
      <c r="A694" s="1" t="s">
        <v>1188</v>
      </c>
      <c r="B694" s="1" t="s">
        <v>634</v>
      </c>
      <c r="C694" s="1" t="s">
        <v>634</v>
      </c>
      <c r="D694" s="1" t="s">
        <v>634</v>
      </c>
      <c r="E694" s="1" t="s">
        <v>634</v>
      </c>
      <c r="F694" s="1" t="s">
        <v>634</v>
      </c>
      <c r="G694" s="1" t="s">
        <v>634</v>
      </c>
      <c r="H694" s="1" t="s">
        <v>634</v>
      </c>
      <c r="I694" s="1" t="s">
        <v>634</v>
      </c>
      <c r="J694" s="1" t="s">
        <v>634</v>
      </c>
      <c r="K694" s="1" t="s">
        <v>634</v>
      </c>
      <c r="L694" s="1" t="s">
        <v>634</v>
      </c>
      <c r="M694" s="1" t="s">
        <v>634</v>
      </c>
      <c r="N694" s="1" t="s">
        <v>634</v>
      </c>
      <c r="O694" s="1" t="s">
        <v>634</v>
      </c>
      <c r="P694" s="1" t="s">
        <v>634</v>
      </c>
      <c r="Q694" s="1" t="s">
        <v>634</v>
      </c>
      <c r="R694" s="1" t="s">
        <v>634</v>
      </c>
      <c r="S694" s="1" t="s">
        <v>634</v>
      </c>
      <c r="T694" s="1" t="s">
        <v>634</v>
      </c>
      <c r="U694" s="1" t="s">
        <v>634</v>
      </c>
      <c r="V694" s="1" t="s">
        <v>634</v>
      </c>
      <c r="W694" s="1" t="s">
        <v>634</v>
      </c>
      <c r="X694" s="1" t="s">
        <v>634</v>
      </c>
      <c r="Y694" s="1" t="s">
        <v>634</v>
      </c>
    </row>
    <row r="695" spans="1:25">
      <c r="A695" s="1" t="s">
        <v>1189</v>
      </c>
      <c r="B695" s="1" t="s">
        <v>1190</v>
      </c>
      <c r="C695" s="1">
        <v>0.246</v>
      </c>
      <c r="D695" s="1">
        <v>0.246</v>
      </c>
      <c r="E695" s="1" t="s">
        <v>1774</v>
      </c>
      <c r="F695" s="1" t="s">
        <v>1778</v>
      </c>
      <c r="G695" s="1">
        <v>22017</v>
      </c>
      <c r="H695" s="1">
        <v>26982</v>
      </c>
      <c r="I695" s="1">
        <v>31946</v>
      </c>
      <c r="J695" s="1">
        <v>36911</v>
      </c>
      <c r="K695" s="1">
        <v>41721</v>
      </c>
      <c r="L695" s="1">
        <v>46530</v>
      </c>
      <c r="M695" s="1" t="s">
        <v>1778</v>
      </c>
      <c r="N695" s="1">
        <v>0.26625630358805674</v>
      </c>
      <c r="O695" s="1">
        <v>0.26625484759075974</v>
      </c>
      <c r="P695" s="1">
        <v>0.26624772890170517</v>
      </c>
      <c r="Q695" s="1">
        <v>0.2662478179955855</v>
      </c>
      <c r="R695" s="1">
        <v>0.26625100511812533</v>
      </c>
      <c r="S695" s="1">
        <v>0.26624781130909464</v>
      </c>
      <c r="T695" s="1">
        <v>0</v>
      </c>
      <c r="U695" s="1">
        <v>0</v>
      </c>
      <c r="V695" s="1">
        <v>0</v>
      </c>
      <c r="W695" s="1">
        <v>0</v>
      </c>
      <c r="X695" s="1">
        <v>0</v>
      </c>
      <c r="Y695" s="1">
        <v>0</v>
      </c>
    </row>
    <row r="696" spans="1:25">
      <c r="A696" s="1" t="s">
        <v>1191</v>
      </c>
      <c r="B696" s="1" t="s">
        <v>1192</v>
      </c>
      <c r="C696" s="1" t="s">
        <v>634</v>
      </c>
      <c r="D696" s="1" t="s">
        <v>634</v>
      </c>
      <c r="E696" s="1" t="s">
        <v>634</v>
      </c>
      <c r="F696" s="1" t="s">
        <v>634</v>
      </c>
      <c r="G696" s="1" t="s">
        <v>634</v>
      </c>
      <c r="H696" s="1" t="s">
        <v>634</v>
      </c>
      <c r="I696" s="1" t="s">
        <v>634</v>
      </c>
      <c r="J696" s="1" t="s">
        <v>634</v>
      </c>
      <c r="K696" s="1" t="s">
        <v>634</v>
      </c>
      <c r="L696" s="1" t="s">
        <v>634</v>
      </c>
      <c r="M696" s="1" t="s">
        <v>634</v>
      </c>
      <c r="N696" s="1" t="s">
        <v>634</v>
      </c>
      <c r="O696" s="1" t="s">
        <v>634</v>
      </c>
      <c r="P696" s="1" t="s">
        <v>634</v>
      </c>
      <c r="Q696" s="1" t="s">
        <v>634</v>
      </c>
      <c r="R696" s="1" t="s">
        <v>634</v>
      </c>
      <c r="S696" s="1" t="s">
        <v>634</v>
      </c>
      <c r="T696" s="1" t="s">
        <v>634</v>
      </c>
      <c r="U696" s="1" t="s">
        <v>634</v>
      </c>
      <c r="V696" s="1" t="s">
        <v>634</v>
      </c>
      <c r="W696" s="1" t="s">
        <v>634</v>
      </c>
      <c r="X696" s="1" t="s">
        <v>634</v>
      </c>
      <c r="Y696" s="1" t="s">
        <v>634</v>
      </c>
    </row>
    <row r="697" spans="1:25">
      <c r="A697" s="1" t="s">
        <v>1193</v>
      </c>
      <c r="B697" s="1" t="s">
        <v>1806</v>
      </c>
      <c r="C697" s="1" t="s">
        <v>634</v>
      </c>
      <c r="D697" s="1" t="s">
        <v>634</v>
      </c>
      <c r="E697" s="1" t="s">
        <v>634</v>
      </c>
      <c r="F697" s="1" t="s">
        <v>634</v>
      </c>
      <c r="G697" s="1" t="s">
        <v>634</v>
      </c>
      <c r="H697" s="1" t="s">
        <v>634</v>
      </c>
      <c r="I697" s="1" t="s">
        <v>634</v>
      </c>
      <c r="J697" s="1" t="s">
        <v>634</v>
      </c>
      <c r="K697" s="1" t="s">
        <v>634</v>
      </c>
      <c r="L697" s="1" t="s">
        <v>634</v>
      </c>
      <c r="M697" s="1" t="s">
        <v>634</v>
      </c>
      <c r="N697" s="1" t="s">
        <v>634</v>
      </c>
      <c r="O697" s="1" t="s">
        <v>634</v>
      </c>
      <c r="P697" s="1" t="s">
        <v>634</v>
      </c>
      <c r="Q697" s="1" t="s">
        <v>634</v>
      </c>
      <c r="R697" s="1" t="s">
        <v>634</v>
      </c>
      <c r="S697" s="1" t="s">
        <v>634</v>
      </c>
      <c r="T697" s="1" t="s">
        <v>634</v>
      </c>
      <c r="U697" s="1" t="s">
        <v>634</v>
      </c>
      <c r="V697" s="1" t="s">
        <v>634</v>
      </c>
      <c r="W697" s="1" t="s">
        <v>634</v>
      </c>
      <c r="X697" s="1" t="s">
        <v>634</v>
      </c>
      <c r="Y697" s="1" t="s">
        <v>634</v>
      </c>
    </row>
    <row r="698" spans="1:25">
      <c r="A698" s="1" t="s">
        <v>1194</v>
      </c>
      <c r="B698" s="1" t="s">
        <v>1543</v>
      </c>
      <c r="C698" s="1" t="s">
        <v>634</v>
      </c>
      <c r="D698" s="1" t="s">
        <v>634</v>
      </c>
      <c r="E698" s="1" t="s">
        <v>634</v>
      </c>
      <c r="F698" s="1" t="s">
        <v>634</v>
      </c>
      <c r="G698" s="1" t="s">
        <v>634</v>
      </c>
      <c r="H698" s="1" t="s">
        <v>634</v>
      </c>
      <c r="I698" s="1" t="s">
        <v>634</v>
      </c>
      <c r="J698" s="1" t="s">
        <v>634</v>
      </c>
      <c r="K698" s="1" t="s">
        <v>634</v>
      </c>
      <c r="L698" s="1" t="s">
        <v>634</v>
      </c>
      <c r="M698" s="1" t="s">
        <v>634</v>
      </c>
      <c r="N698" s="1" t="s">
        <v>634</v>
      </c>
      <c r="O698" s="1" t="s">
        <v>634</v>
      </c>
      <c r="P698" s="1" t="s">
        <v>634</v>
      </c>
      <c r="Q698" s="1" t="s">
        <v>634</v>
      </c>
      <c r="R698" s="1" t="s">
        <v>634</v>
      </c>
      <c r="S698" s="1" t="s">
        <v>634</v>
      </c>
      <c r="T698" s="1" t="s">
        <v>634</v>
      </c>
      <c r="U698" s="1" t="s">
        <v>634</v>
      </c>
      <c r="V698" s="1" t="s">
        <v>634</v>
      </c>
      <c r="W698" s="1" t="s">
        <v>634</v>
      </c>
      <c r="X698" s="1" t="s">
        <v>634</v>
      </c>
      <c r="Y698" s="1" t="s">
        <v>634</v>
      </c>
    </row>
    <row r="699" spans="1:25">
      <c r="A699" s="1" t="s">
        <v>1195</v>
      </c>
      <c r="B699" s="1" t="s">
        <v>1807</v>
      </c>
      <c r="C699" s="1" t="s">
        <v>634</v>
      </c>
      <c r="D699" s="1" t="s">
        <v>634</v>
      </c>
      <c r="E699" s="1" t="s">
        <v>634</v>
      </c>
      <c r="F699" s="1" t="s">
        <v>634</v>
      </c>
      <c r="G699" s="1" t="s">
        <v>634</v>
      </c>
      <c r="H699" s="1" t="s">
        <v>634</v>
      </c>
      <c r="I699" s="1" t="s">
        <v>634</v>
      </c>
      <c r="J699" s="1" t="s">
        <v>634</v>
      </c>
      <c r="K699" s="1" t="s">
        <v>634</v>
      </c>
      <c r="L699" s="1" t="s">
        <v>634</v>
      </c>
      <c r="M699" s="1" t="s">
        <v>634</v>
      </c>
      <c r="N699" s="1" t="s">
        <v>634</v>
      </c>
      <c r="O699" s="1" t="s">
        <v>634</v>
      </c>
      <c r="P699" s="1" t="s">
        <v>634</v>
      </c>
      <c r="Q699" s="1" t="s">
        <v>634</v>
      </c>
      <c r="R699" s="1" t="s">
        <v>634</v>
      </c>
      <c r="S699" s="1" t="s">
        <v>634</v>
      </c>
      <c r="T699" s="1" t="s">
        <v>634</v>
      </c>
      <c r="U699" s="1" t="s">
        <v>634</v>
      </c>
      <c r="V699" s="1" t="s">
        <v>634</v>
      </c>
      <c r="W699" s="1" t="s">
        <v>634</v>
      </c>
      <c r="X699" s="1" t="s">
        <v>634</v>
      </c>
      <c r="Y699" s="1" t="s">
        <v>634</v>
      </c>
    </row>
    <row r="700" spans="1:25">
      <c r="A700" s="1" t="s">
        <v>1196</v>
      </c>
      <c r="B700" s="1" t="s">
        <v>1394</v>
      </c>
      <c r="C700" s="1" t="s">
        <v>634</v>
      </c>
      <c r="D700" s="1" t="s">
        <v>634</v>
      </c>
      <c r="E700" s="1" t="s">
        <v>634</v>
      </c>
      <c r="F700" s="1" t="s">
        <v>634</v>
      </c>
      <c r="G700" s="1" t="s">
        <v>634</v>
      </c>
      <c r="H700" s="1" t="s">
        <v>634</v>
      </c>
      <c r="I700" s="1" t="s">
        <v>634</v>
      </c>
      <c r="J700" s="1" t="s">
        <v>634</v>
      </c>
      <c r="K700" s="1" t="s">
        <v>634</v>
      </c>
      <c r="L700" s="1" t="s">
        <v>634</v>
      </c>
      <c r="M700" s="1" t="s">
        <v>634</v>
      </c>
      <c r="N700" s="1" t="s">
        <v>634</v>
      </c>
      <c r="O700" s="1" t="s">
        <v>634</v>
      </c>
      <c r="P700" s="1" t="s">
        <v>634</v>
      </c>
      <c r="Q700" s="1" t="s">
        <v>634</v>
      </c>
      <c r="R700" s="1" t="s">
        <v>634</v>
      </c>
      <c r="S700" s="1" t="s">
        <v>634</v>
      </c>
      <c r="T700" s="1" t="s">
        <v>634</v>
      </c>
      <c r="U700" s="1" t="s">
        <v>634</v>
      </c>
      <c r="V700" s="1" t="s">
        <v>634</v>
      </c>
      <c r="W700" s="1" t="s">
        <v>634</v>
      </c>
      <c r="X700" s="1" t="s">
        <v>634</v>
      </c>
      <c r="Y700" s="1" t="s">
        <v>634</v>
      </c>
    </row>
    <row r="701" spans="1:25">
      <c r="A701" s="1" t="s">
        <v>1197</v>
      </c>
      <c r="B701" s="1" t="s">
        <v>1198</v>
      </c>
      <c r="C701" s="1">
        <v>0.03</v>
      </c>
      <c r="D701" s="1">
        <v>0.03</v>
      </c>
      <c r="E701" s="1">
        <v>0</v>
      </c>
      <c r="F701" s="1" t="s">
        <v>1778</v>
      </c>
      <c r="G701" s="1">
        <v>52390</v>
      </c>
      <c r="H701" s="1">
        <v>52390</v>
      </c>
      <c r="I701" s="1">
        <v>52390</v>
      </c>
      <c r="J701" s="1">
        <v>52390</v>
      </c>
      <c r="K701" s="1">
        <v>52390</v>
      </c>
      <c r="L701" s="1">
        <v>52390</v>
      </c>
      <c r="M701" s="1" t="s">
        <v>1778</v>
      </c>
      <c r="N701" s="1">
        <v>1</v>
      </c>
      <c r="O701" s="1">
        <v>1</v>
      </c>
      <c r="P701" s="1">
        <v>1</v>
      </c>
      <c r="Q701" s="1">
        <v>1</v>
      </c>
      <c r="R701" s="1">
        <v>1</v>
      </c>
      <c r="S701" s="1">
        <v>1</v>
      </c>
      <c r="T701" s="1">
        <v>0</v>
      </c>
      <c r="U701" s="1">
        <v>0</v>
      </c>
      <c r="V701" s="1">
        <v>0</v>
      </c>
      <c r="W701" s="1">
        <v>0</v>
      </c>
      <c r="X701" s="1">
        <v>0</v>
      </c>
      <c r="Y701" s="1">
        <v>0</v>
      </c>
    </row>
    <row r="702" spans="1:25">
      <c r="A702" s="1" t="s">
        <v>1199</v>
      </c>
      <c r="B702" s="1" t="s">
        <v>1200</v>
      </c>
      <c r="C702" s="1" t="s">
        <v>634</v>
      </c>
      <c r="D702" s="1" t="s">
        <v>634</v>
      </c>
      <c r="E702" s="1" t="s">
        <v>634</v>
      </c>
      <c r="F702" s="1" t="s">
        <v>634</v>
      </c>
      <c r="G702" s="1" t="s">
        <v>634</v>
      </c>
      <c r="H702" s="1" t="s">
        <v>634</v>
      </c>
      <c r="I702" s="1" t="s">
        <v>634</v>
      </c>
      <c r="J702" s="1" t="s">
        <v>634</v>
      </c>
      <c r="K702" s="1" t="s">
        <v>634</v>
      </c>
      <c r="L702" s="1" t="s">
        <v>634</v>
      </c>
      <c r="M702" s="1" t="s">
        <v>634</v>
      </c>
      <c r="N702" s="1" t="s">
        <v>634</v>
      </c>
      <c r="O702" s="1" t="s">
        <v>634</v>
      </c>
      <c r="P702" s="1" t="s">
        <v>634</v>
      </c>
      <c r="Q702" s="1" t="s">
        <v>634</v>
      </c>
      <c r="R702" s="1" t="s">
        <v>634</v>
      </c>
      <c r="S702" s="1" t="s">
        <v>634</v>
      </c>
      <c r="T702" s="1" t="s">
        <v>634</v>
      </c>
      <c r="U702" s="1" t="s">
        <v>634</v>
      </c>
      <c r="V702" s="1" t="s">
        <v>634</v>
      </c>
      <c r="W702" s="1" t="s">
        <v>634</v>
      </c>
      <c r="X702" s="1" t="s">
        <v>634</v>
      </c>
      <c r="Y702" s="1" t="s">
        <v>634</v>
      </c>
    </row>
    <row r="703" spans="1:25">
      <c r="A703" s="1" t="s">
        <v>1201</v>
      </c>
      <c r="B703" s="1" t="s">
        <v>1808</v>
      </c>
      <c r="C703" s="1" t="s">
        <v>634</v>
      </c>
      <c r="D703" s="1" t="s">
        <v>634</v>
      </c>
      <c r="E703" s="1" t="s">
        <v>634</v>
      </c>
      <c r="F703" s="1" t="s">
        <v>634</v>
      </c>
      <c r="G703" s="1" t="s">
        <v>634</v>
      </c>
      <c r="H703" s="1" t="s">
        <v>634</v>
      </c>
      <c r="I703" s="1" t="s">
        <v>634</v>
      </c>
      <c r="J703" s="1" t="s">
        <v>634</v>
      </c>
      <c r="K703" s="1" t="s">
        <v>634</v>
      </c>
      <c r="L703" s="1" t="s">
        <v>634</v>
      </c>
      <c r="M703" s="1" t="s">
        <v>634</v>
      </c>
      <c r="N703" s="1" t="s">
        <v>634</v>
      </c>
      <c r="O703" s="1" t="s">
        <v>634</v>
      </c>
      <c r="P703" s="1" t="s">
        <v>634</v>
      </c>
      <c r="Q703" s="1" t="s">
        <v>634</v>
      </c>
      <c r="R703" s="1" t="s">
        <v>634</v>
      </c>
      <c r="S703" s="1" t="s">
        <v>634</v>
      </c>
      <c r="T703" s="1" t="s">
        <v>634</v>
      </c>
      <c r="U703" s="1" t="s">
        <v>634</v>
      </c>
      <c r="V703" s="1" t="s">
        <v>634</v>
      </c>
      <c r="W703" s="1" t="s">
        <v>634</v>
      </c>
      <c r="X703" s="1" t="s">
        <v>634</v>
      </c>
      <c r="Y703" s="1" t="s">
        <v>634</v>
      </c>
    </row>
    <row r="704" spans="1:25">
      <c r="A704" s="1" t="s">
        <v>1202</v>
      </c>
      <c r="B704" s="1" t="s">
        <v>1203</v>
      </c>
      <c r="C704" s="1" t="s">
        <v>634</v>
      </c>
      <c r="D704" s="1" t="s">
        <v>634</v>
      </c>
      <c r="E704" s="1" t="s">
        <v>634</v>
      </c>
      <c r="F704" s="1" t="s">
        <v>634</v>
      </c>
      <c r="G704" s="1" t="s">
        <v>634</v>
      </c>
      <c r="H704" s="1" t="s">
        <v>634</v>
      </c>
      <c r="I704" s="1" t="s">
        <v>634</v>
      </c>
      <c r="J704" s="1" t="s">
        <v>634</v>
      </c>
      <c r="K704" s="1" t="s">
        <v>634</v>
      </c>
      <c r="L704" s="1" t="s">
        <v>634</v>
      </c>
      <c r="M704" s="1" t="s">
        <v>634</v>
      </c>
      <c r="N704" s="1" t="s">
        <v>634</v>
      </c>
      <c r="O704" s="1" t="s">
        <v>634</v>
      </c>
      <c r="P704" s="1" t="s">
        <v>634</v>
      </c>
      <c r="Q704" s="1" t="s">
        <v>634</v>
      </c>
      <c r="R704" s="1" t="s">
        <v>634</v>
      </c>
      <c r="S704" s="1" t="s">
        <v>634</v>
      </c>
      <c r="T704" s="1" t="s">
        <v>634</v>
      </c>
      <c r="U704" s="1" t="s">
        <v>634</v>
      </c>
      <c r="V704" s="1" t="s">
        <v>634</v>
      </c>
      <c r="W704" s="1" t="s">
        <v>634</v>
      </c>
      <c r="X704" s="1" t="s">
        <v>634</v>
      </c>
      <c r="Y704" s="1" t="s">
        <v>634</v>
      </c>
    </row>
    <row r="705" spans="1:25">
      <c r="A705" s="1" t="s">
        <v>1204</v>
      </c>
      <c r="B705" s="1" t="s">
        <v>1809</v>
      </c>
      <c r="C705" s="1" t="s">
        <v>634</v>
      </c>
      <c r="D705" s="1" t="s">
        <v>634</v>
      </c>
      <c r="E705" s="1" t="s">
        <v>634</v>
      </c>
      <c r="F705" s="1" t="s">
        <v>634</v>
      </c>
      <c r="G705" s="1" t="s">
        <v>634</v>
      </c>
      <c r="H705" s="1" t="s">
        <v>634</v>
      </c>
      <c r="I705" s="1" t="s">
        <v>634</v>
      </c>
      <c r="J705" s="1" t="s">
        <v>634</v>
      </c>
      <c r="K705" s="1" t="s">
        <v>634</v>
      </c>
      <c r="L705" s="1" t="s">
        <v>634</v>
      </c>
      <c r="M705" s="1" t="s">
        <v>634</v>
      </c>
      <c r="N705" s="1" t="s">
        <v>634</v>
      </c>
      <c r="O705" s="1" t="s">
        <v>634</v>
      </c>
      <c r="P705" s="1" t="s">
        <v>634</v>
      </c>
      <c r="Q705" s="1" t="s">
        <v>634</v>
      </c>
      <c r="R705" s="1" t="s">
        <v>634</v>
      </c>
      <c r="S705" s="1" t="s">
        <v>634</v>
      </c>
      <c r="T705" s="1" t="s">
        <v>634</v>
      </c>
      <c r="U705" s="1" t="s">
        <v>634</v>
      </c>
      <c r="V705" s="1" t="s">
        <v>634</v>
      </c>
      <c r="W705" s="1" t="s">
        <v>634</v>
      </c>
      <c r="X705" s="1" t="s">
        <v>634</v>
      </c>
      <c r="Y705" s="1" t="s">
        <v>634</v>
      </c>
    </row>
    <row r="706" spans="1:25">
      <c r="A706" s="1" t="s">
        <v>1205</v>
      </c>
      <c r="B706" s="1" t="s">
        <v>1810</v>
      </c>
      <c r="C706" s="1" t="s">
        <v>634</v>
      </c>
      <c r="D706" s="1" t="s">
        <v>634</v>
      </c>
      <c r="E706" s="1" t="s">
        <v>634</v>
      </c>
      <c r="F706" s="1" t="s">
        <v>634</v>
      </c>
      <c r="G706" s="1" t="s">
        <v>634</v>
      </c>
      <c r="H706" s="1" t="s">
        <v>634</v>
      </c>
      <c r="I706" s="1" t="s">
        <v>634</v>
      </c>
      <c r="J706" s="1" t="s">
        <v>634</v>
      </c>
      <c r="K706" s="1" t="s">
        <v>634</v>
      </c>
      <c r="L706" s="1" t="s">
        <v>634</v>
      </c>
      <c r="M706" s="1" t="s">
        <v>634</v>
      </c>
      <c r="N706" s="1" t="s">
        <v>634</v>
      </c>
      <c r="O706" s="1" t="s">
        <v>634</v>
      </c>
      <c r="P706" s="1" t="s">
        <v>634</v>
      </c>
      <c r="Q706" s="1" t="s">
        <v>634</v>
      </c>
      <c r="R706" s="1" t="s">
        <v>634</v>
      </c>
      <c r="S706" s="1" t="s">
        <v>634</v>
      </c>
      <c r="T706" s="1" t="s">
        <v>634</v>
      </c>
      <c r="U706" s="1" t="s">
        <v>634</v>
      </c>
      <c r="V706" s="1" t="s">
        <v>634</v>
      </c>
      <c r="W706" s="1" t="s">
        <v>634</v>
      </c>
      <c r="X706" s="1" t="s">
        <v>634</v>
      </c>
      <c r="Y706" s="1" t="s">
        <v>634</v>
      </c>
    </row>
    <row r="707" spans="1:25">
      <c r="A707" s="1" t="s">
        <v>1206</v>
      </c>
      <c r="B707" s="1" t="s">
        <v>1811</v>
      </c>
      <c r="C707" s="1">
        <v>0.42199999999999999</v>
      </c>
      <c r="D707" s="1">
        <v>0.42199999999999999</v>
      </c>
      <c r="E707" s="1">
        <v>0.42199999999999999</v>
      </c>
      <c r="F707" s="1" t="s">
        <v>1778</v>
      </c>
      <c r="G707" s="1">
        <v>0</v>
      </c>
      <c r="H707" s="1">
        <v>10</v>
      </c>
      <c r="I707" s="1">
        <v>20</v>
      </c>
      <c r="J707" s="1">
        <v>30</v>
      </c>
      <c r="K707" s="1">
        <v>40</v>
      </c>
      <c r="L707" s="1">
        <v>50</v>
      </c>
      <c r="M707" s="1" t="s">
        <v>1778</v>
      </c>
      <c r="N707" s="1">
        <v>0</v>
      </c>
      <c r="O707" s="1">
        <v>9.8039215686274508E-2</v>
      </c>
      <c r="P707" s="1">
        <v>0.19607843137254902</v>
      </c>
      <c r="Q707" s="1">
        <v>0.29411764705882354</v>
      </c>
      <c r="R707" s="1">
        <v>0.39215686274509803</v>
      </c>
      <c r="S707" s="1">
        <v>0.49019607843137253</v>
      </c>
      <c r="T707" s="1">
        <v>0</v>
      </c>
      <c r="U707" s="1">
        <v>0</v>
      </c>
      <c r="V707" s="1">
        <v>0</v>
      </c>
      <c r="W707" s="1">
        <v>0</v>
      </c>
      <c r="X707" s="1">
        <v>0</v>
      </c>
      <c r="Y707" s="1">
        <v>0</v>
      </c>
    </row>
    <row r="708" spans="1:25">
      <c r="A708" s="1" t="s">
        <v>1207</v>
      </c>
      <c r="B708" s="1" t="s">
        <v>1208</v>
      </c>
      <c r="C708" s="1">
        <v>0.47</v>
      </c>
      <c r="D708" s="1">
        <v>0.5</v>
      </c>
      <c r="E708" s="1">
        <v>0.5</v>
      </c>
      <c r="F708" s="1" t="s">
        <v>1778</v>
      </c>
      <c r="G708" s="1">
        <v>0</v>
      </c>
      <c r="H708" s="1">
        <v>0</v>
      </c>
      <c r="I708" s="1">
        <v>0</v>
      </c>
      <c r="J708" s="1">
        <v>0</v>
      </c>
      <c r="K708" s="1">
        <v>0</v>
      </c>
      <c r="L708" s="1">
        <v>0</v>
      </c>
      <c r="M708" s="1" t="s">
        <v>1778</v>
      </c>
      <c r="N708" s="1">
        <v>0</v>
      </c>
      <c r="O708" s="1">
        <v>0</v>
      </c>
      <c r="P708" s="1">
        <v>0</v>
      </c>
      <c r="Q708" s="1">
        <v>0</v>
      </c>
      <c r="R708" s="1">
        <v>0</v>
      </c>
      <c r="S708" s="1">
        <v>0</v>
      </c>
      <c r="T708" s="1">
        <v>0</v>
      </c>
      <c r="U708" s="1">
        <v>0</v>
      </c>
      <c r="V708" s="1">
        <v>0</v>
      </c>
      <c r="W708" s="1">
        <v>0</v>
      </c>
      <c r="X708" s="1">
        <v>0</v>
      </c>
      <c r="Y708" s="1">
        <v>0</v>
      </c>
    </row>
    <row r="709" spans="1:25">
      <c r="A709" s="1" t="s">
        <v>1231</v>
      </c>
      <c r="B709" s="1" t="s">
        <v>1232</v>
      </c>
      <c r="C709" s="1" t="s">
        <v>634</v>
      </c>
      <c r="D709" s="1" t="s">
        <v>634</v>
      </c>
      <c r="E709" s="1" t="s">
        <v>634</v>
      </c>
      <c r="F709" s="1" t="s">
        <v>634</v>
      </c>
      <c r="G709" s="1" t="s">
        <v>634</v>
      </c>
      <c r="H709" s="1" t="s">
        <v>634</v>
      </c>
      <c r="I709" s="1" t="s">
        <v>634</v>
      </c>
      <c r="J709" s="1" t="s">
        <v>634</v>
      </c>
      <c r="K709" s="1" t="s">
        <v>634</v>
      </c>
      <c r="L709" s="1" t="s">
        <v>634</v>
      </c>
      <c r="M709" s="1" t="s">
        <v>634</v>
      </c>
      <c r="N709" s="1" t="s">
        <v>634</v>
      </c>
      <c r="O709" s="1" t="s">
        <v>634</v>
      </c>
      <c r="P709" s="1" t="s">
        <v>634</v>
      </c>
      <c r="Q709" s="1" t="s">
        <v>634</v>
      </c>
      <c r="R709" s="1" t="s">
        <v>634</v>
      </c>
      <c r="S709" s="1" t="s">
        <v>634</v>
      </c>
      <c r="T709" s="1" t="s">
        <v>634</v>
      </c>
      <c r="U709" s="1" t="s">
        <v>634</v>
      </c>
      <c r="V709" s="1" t="s">
        <v>634</v>
      </c>
      <c r="W709" s="1" t="s">
        <v>634</v>
      </c>
      <c r="X709" s="1" t="s">
        <v>634</v>
      </c>
      <c r="Y709" s="1" t="s">
        <v>634</v>
      </c>
    </row>
    <row r="710" spans="1:25">
      <c r="A710" s="1" t="s">
        <v>1233</v>
      </c>
      <c r="B710" s="1" t="s">
        <v>1234</v>
      </c>
      <c r="C710" s="1">
        <v>0.46</v>
      </c>
      <c r="D710" s="1">
        <v>0</v>
      </c>
      <c r="E710" s="1">
        <v>0</v>
      </c>
      <c r="F710" s="1" t="s">
        <v>1778</v>
      </c>
      <c r="G710" s="1">
        <v>0</v>
      </c>
      <c r="H710" s="1">
        <v>0</v>
      </c>
      <c r="I710" s="1">
        <v>0</v>
      </c>
      <c r="J710" s="1">
        <v>0</v>
      </c>
      <c r="K710" s="1">
        <v>0</v>
      </c>
      <c r="L710" s="1">
        <v>0</v>
      </c>
      <c r="M710" s="1" t="s">
        <v>1778</v>
      </c>
      <c r="N710" s="1">
        <v>0</v>
      </c>
      <c r="O710" s="1">
        <v>0</v>
      </c>
      <c r="P710" s="1">
        <v>0</v>
      </c>
      <c r="Q710" s="1">
        <v>0</v>
      </c>
      <c r="R710" s="1">
        <v>0</v>
      </c>
      <c r="S710" s="1">
        <v>0</v>
      </c>
      <c r="T710" s="1">
        <v>0</v>
      </c>
      <c r="U710" s="1">
        <v>0</v>
      </c>
      <c r="V710" s="1">
        <v>0</v>
      </c>
      <c r="W710" s="1">
        <v>0</v>
      </c>
      <c r="X710" s="1">
        <v>0</v>
      </c>
      <c r="Y710" s="1">
        <v>0</v>
      </c>
    </row>
    <row r="711" spans="1:25">
      <c r="A711" s="1" t="s">
        <v>1235</v>
      </c>
      <c r="B711" s="1" t="s">
        <v>1395</v>
      </c>
      <c r="C711" s="1" t="s">
        <v>634</v>
      </c>
      <c r="D711" s="1" t="s">
        <v>634</v>
      </c>
      <c r="E711" s="1" t="s">
        <v>634</v>
      </c>
      <c r="F711" s="1" t="s">
        <v>634</v>
      </c>
      <c r="G711" s="1" t="s">
        <v>634</v>
      </c>
      <c r="H711" s="1" t="s">
        <v>634</v>
      </c>
      <c r="I711" s="1" t="s">
        <v>634</v>
      </c>
      <c r="J711" s="1" t="s">
        <v>634</v>
      </c>
      <c r="K711" s="1" t="s">
        <v>634</v>
      </c>
      <c r="L711" s="1" t="s">
        <v>634</v>
      </c>
      <c r="M711" s="1" t="s">
        <v>634</v>
      </c>
      <c r="N711" s="1" t="s">
        <v>634</v>
      </c>
      <c r="O711" s="1" t="s">
        <v>634</v>
      </c>
      <c r="P711" s="1" t="s">
        <v>634</v>
      </c>
      <c r="Q711" s="1" t="s">
        <v>634</v>
      </c>
      <c r="R711" s="1" t="s">
        <v>634</v>
      </c>
      <c r="S711" s="1" t="s">
        <v>634</v>
      </c>
      <c r="T711" s="1" t="s">
        <v>634</v>
      </c>
      <c r="U711" s="1" t="s">
        <v>634</v>
      </c>
      <c r="V711" s="1" t="s">
        <v>634</v>
      </c>
      <c r="W711" s="1" t="s">
        <v>634</v>
      </c>
      <c r="X711" s="1" t="s">
        <v>634</v>
      </c>
      <c r="Y711" s="1" t="s">
        <v>634</v>
      </c>
    </row>
    <row r="712" spans="1:25">
      <c r="A712" s="1" t="s">
        <v>1236</v>
      </c>
      <c r="B712" s="1" t="s">
        <v>1237</v>
      </c>
      <c r="C712" s="1" t="s">
        <v>634</v>
      </c>
      <c r="D712" s="1" t="s">
        <v>634</v>
      </c>
      <c r="E712" s="1" t="s">
        <v>634</v>
      </c>
      <c r="F712" s="1" t="s">
        <v>634</v>
      </c>
      <c r="G712" s="1" t="s">
        <v>634</v>
      </c>
      <c r="H712" s="1" t="s">
        <v>634</v>
      </c>
      <c r="I712" s="1" t="s">
        <v>634</v>
      </c>
      <c r="J712" s="1" t="s">
        <v>634</v>
      </c>
      <c r="K712" s="1" t="s">
        <v>634</v>
      </c>
      <c r="L712" s="1" t="s">
        <v>634</v>
      </c>
      <c r="M712" s="1" t="s">
        <v>634</v>
      </c>
      <c r="N712" s="1" t="s">
        <v>634</v>
      </c>
      <c r="O712" s="1" t="s">
        <v>634</v>
      </c>
      <c r="P712" s="1" t="s">
        <v>634</v>
      </c>
      <c r="Q712" s="1" t="s">
        <v>634</v>
      </c>
      <c r="R712" s="1" t="s">
        <v>634</v>
      </c>
      <c r="S712" s="1" t="s">
        <v>634</v>
      </c>
      <c r="T712" s="1" t="s">
        <v>634</v>
      </c>
      <c r="U712" s="1" t="s">
        <v>634</v>
      </c>
      <c r="V712" s="1" t="s">
        <v>634</v>
      </c>
      <c r="W712" s="1" t="s">
        <v>634</v>
      </c>
      <c r="X712" s="1" t="s">
        <v>634</v>
      </c>
      <c r="Y712" s="1" t="s">
        <v>634</v>
      </c>
    </row>
    <row r="713" spans="1:25">
      <c r="A713" s="1" t="s">
        <v>1238</v>
      </c>
      <c r="B713" s="1" t="s">
        <v>2063</v>
      </c>
      <c r="C713" s="1" t="s">
        <v>634</v>
      </c>
      <c r="D713" s="1" t="s">
        <v>634</v>
      </c>
      <c r="E713" s="1" t="s">
        <v>634</v>
      </c>
      <c r="F713" s="1" t="s">
        <v>634</v>
      </c>
      <c r="G713" s="1" t="s">
        <v>634</v>
      </c>
      <c r="H713" s="1" t="s">
        <v>634</v>
      </c>
      <c r="I713" s="1" t="s">
        <v>634</v>
      </c>
      <c r="J713" s="1" t="s">
        <v>634</v>
      </c>
      <c r="K713" s="1" t="s">
        <v>634</v>
      </c>
      <c r="L713" s="1" t="s">
        <v>634</v>
      </c>
      <c r="M713" s="1" t="s">
        <v>634</v>
      </c>
      <c r="N713" s="1" t="s">
        <v>634</v>
      </c>
      <c r="O713" s="1" t="s">
        <v>634</v>
      </c>
      <c r="P713" s="1" t="s">
        <v>634</v>
      </c>
      <c r="Q713" s="1" t="s">
        <v>634</v>
      </c>
      <c r="R713" s="1" t="s">
        <v>634</v>
      </c>
      <c r="S713" s="1" t="s">
        <v>634</v>
      </c>
      <c r="T713" s="1" t="s">
        <v>634</v>
      </c>
      <c r="U713" s="1" t="s">
        <v>634</v>
      </c>
      <c r="V713" s="1" t="s">
        <v>634</v>
      </c>
      <c r="W713" s="1" t="s">
        <v>634</v>
      </c>
      <c r="X713" s="1" t="s">
        <v>634</v>
      </c>
      <c r="Y713" s="1" t="s">
        <v>634</v>
      </c>
    </row>
    <row r="714" spans="1:25">
      <c r="A714" s="1" t="s">
        <v>1239</v>
      </c>
      <c r="B714" s="1" t="s">
        <v>1240</v>
      </c>
      <c r="C714" s="1" t="s">
        <v>634</v>
      </c>
      <c r="D714" s="1" t="s">
        <v>634</v>
      </c>
      <c r="E714" s="1" t="s">
        <v>634</v>
      </c>
      <c r="F714" s="1" t="s">
        <v>634</v>
      </c>
      <c r="G714" s="1" t="s">
        <v>634</v>
      </c>
      <c r="H714" s="1" t="s">
        <v>634</v>
      </c>
      <c r="I714" s="1" t="s">
        <v>634</v>
      </c>
      <c r="J714" s="1" t="s">
        <v>634</v>
      </c>
      <c r="K714" s="1" t="s">
        <v>634</v>
      </c>
      <c r="L714" s="1" t="s">
        <v>634</v>
      </c>
      <c r="M714" s="1" t="s">
        <v>634</v>
      </c>
      <c r="N714" s="1" t="s">
        <v>634</v>
      </c>
      <c r="O714" s="1" t="s">
        <v>634</v>
      </c>
      <c r="P714" s="1" t="s">
        <v>634</v>
      </c>
      <c r="Q714" s="1" t="s">
        <v>634</v>
      </c>
      <c r="R714" s="1" t="s">
        <v>634</v>
      </c>
      <c r="S714" s="1" t="s">
        <v>634</v>
      </c>
      <c r="T714" s="1" t="s">
        <v>634</v>
      </c>
      <c r="U714" s="1" t="s">
        <v>634</v>
      </c>
      <c r="V714" s="1" t="s">
        <v>634</v>
      </c>
      <c r="W714" s="1" t="s">
        <v>634</v>
      </c>
      <c r="X714" s="1" t="s">
        <v>634</v>
      </c>
      <c r="Y714" s="1" t="s">
        <v>634</v>
      </c>
    </row>
    <row r="715" spans="1:25">
      <c r="A715" s="1" t="s">
        <v>1241</v>
      </c>
      <c r="B715" s="1" t="s">
        <v>2064</v>
      </c>
      <c r="C715" s="1" t="s">
        <v>634</v>
      </c>
      <c r="D715" s="1" t="s">
        <v>634</v>
      </c>
      <c r="E715" s="1" t="s">
        <v>634</v>
      </c>
      <c r="F715" s="1" t="s">
        <v>634</v>
      </c>
      <c r="G715" s="1" t="s">
        <v>634</v>
      </c>
      <c r="H715" s="1" t="s">
        <v>634</v>
      </c>
      <c r="I715" s="1" t="s">
        <v>634</v>
      </c>
      <c r="J715" s="1" t="s">
        <v>634</v>
      </c>
      <c r="K715" s="1" t="s">
        <v>634</v>
      </c>
      <c r="L715" s="1" t="s">
        <v>634</v>
      </c>
      <c r="M715" s="1" t="s">
        <v>634</v>
      </c>
      <c r="N715" s="1" t="s">
        <v>634</v>
      </c>
      <c r="O715" s="1" t="s">
        <v>634</v>
      </c>
      <c r="P715" s="1" t="s">
        <v>634</v>
      </c>
      <c r="Q715" s="1" t="s">
        <v>634</v>
      </c>
      <c r="R715" s="1" t="s">
        <v>634</v>
      </c>
      <c r="S715" s="1" t="s">
        <v>634</v>
      </c>
      <c r="T715" s="1" t="s">
        <v>634</v>
      </c>
      <c r="U715" s="1" t="s">
        <v>634</v>
      </c>
      <c r="V715" s="1" t="s">
        <v>634</v>
      </c>
      <c r="W715" s="1" t="s">
        <v>634</v>
      </c>
      <c r="X715" s="1" t="s">
        <v>634</v>
      </c>
      <c r="Y715" s="1" t="s">
        <v>634</v>
      </c>
    </row>
    <row r="716" spans="1:25">
      <c r="A716" s="1" t="s">
        <v>1242</v>
      </c>
      <c r="B716" s="1" t="s">
        <v>634</v>
      </c>
      <c r="C716" s="1" t="s">
        <v>634</v>
      </c>
      <c r="D716" s="1" t="s">
        <v>634</v>
      </c>
      <c r="E716" s="1" t="s">
        <v>634</v>
      </c>
      <c r="F716" s="1" t="s">
        <v>634</v>
      </c>
      <c r="G716" s="1" t="s">
        <v>634</v>
      </c>
      <c r="H716" s="1" t="s">
        <v>634</v>
      </c>
      <c r="I716" s="1" t="s">
        <v>634</v>
      </c>
      <c r="J716" s="1" t="s">
        <v>634</v>
      </c>
      <c r="K716" s="1" t="s">
        <v>634</v>
      </c>
      <c r="L716" s="1" t="s">
        <v>634</v>
      </c>
      <c r="M716" s="1" t="s">
        <v>634</v>
      </c>
      <c r="N716" s="1" t="s">
        <v>634</v>
      </c>
      <c r="O716" s="1" t="s">
        <v>634</v>
      </c>
      <c r="P716" s="1" t="s">
        <v>634</v>
      </c>
      <c r="Q716" s="1" t="s">
        <v>634</v>
      </c>
      <c r="R716" s="1" t="s">
        <v>634</v>
      </c>
      <c r="S716" s="1" t="s">
        <v>634</v>
      </c>
      <c r="T716" s="1" t="s">
        <v>634</v>
      </c>
      <c r="U716" s="1" t="s">
        <v>634</v>
      </c>
      <c r="V716" s="1" t="s">
        <v>634</v>
      </c>
      <c r="W716" s="1" t="s">
        <v>634</v>
      </c>
      <c r="X716" s="1" t="s">
        <v>634</v>
      </c>
      <c r="Y716" s="1" t="s">
        <v>634</v>
      </c>
    </row>
    <row r="717" spans="1:25">
      <c r="A717" s="1" t="s">
        <v>1243</v>
      </c>
      <c r="B717" s="1" t="s">
        <v>1244</v>
      </c>
      <c r="C717" s="1">
        <v>0.40500000000000003</v>
      </c>
      <c r="D717" s="1">
        <v>0</v>
      </c>
      <c r="E717" s="1">
        <v>0</v>
      </c>
      <c r="F717" s="1" t="s">
        <v>1778</v>
      </c>
      <c r="G717" s="1">
        <v>0</v>
      </c>
      <c r="H717" s="1">
        <v>0</v>
      </c>
      <c r="I717" s="1">
        <v>0</v>
      </c>
      <c r="J717" s="1">
        <v>0</v>
      </c>
      <c r="K717" s="1">
        <v>0</v>
      </c>
      <c r="L717" s="1">
        <v>0</v>
      </c>
      <c r="M717" s="1" t="s">
        <v>1778</v>
      </c>
      <c r="N717" s="1">
        <v>0</v>
      </c>
      <c r="O717" s="1">
        <v>0</v>
      </c>
      <c r="P717" s="1">
        <v>0</v>
      </c>
      <c r="Q717" s="1">
        <v>0</v>
      </c>
      <c r="R717" s="1">
        <v>0</v>
      </c>
      <c r="S717" s="1">
        <v>0</v>
      </c>
      <c r="T717" s="1">
        <v>0</v>
      </c>
      <c r="U717" s="1">
        <v>0</v>
      </c>
      <c r="V717" s="1">
        <v>0</v>
      </c>
      <c r="W717" s="1">
        <v>0</v>
      </c>
      <c r="X717" s="1">
        <v>0</v>
      </c>
      <c r="Y717" s="1">
        <v>0</v>
      </c>
    </row>
    <row r="718" spans="1:25">
      <c r="A718" s="1" t="s">
        <v>1245</v>
      </c>
      <c r="B718" s="1" t="s">
        <v>1246</v>
      </c>
      <c r="C718" s="1">
        <v>0.754</v>
      </c>
      <c r="D718" s="1">
        <v>0.754</v>
      </c>
      <c r="E718" s="1">
        <v>0.754</v>
      </c>
      <c r="F718" s="1" t="s">
        <v>1778</v>
      </c>
      <c r="G718" s="1">
        <v>0</v>
      </c>
      <c r="H718" s="1">
        <v>0</v>
      </c>
      <c r="I718" s="1">
        <v>0</v>
      </c>
      <c r="J718" s="1">
        <v>0</v>
      </c>
      <c r="K718" s="1">
        <v>0</v>
      </c>
      <c r="L718" s="1">
        <v>0</v>
      </c>
      <c r="M718" s="1" t="s">
        <v>1778</v>
      </c>
      <c r="N718" s="1">
        <v>0</v>
      </c>
      <c r="O718" s="1">
        <v>0</v>
      </c>
      <c r="P718" s="1">
        <v>0</v>
      </c>
      <c r="Q718" s="1">
        <v>0</v>
      </c>
      <c r="R718" s="1">
        <v>0</v>
      </c>
      <c r="S718" s="1">
        <v>0</v>
      </c>
      <c r="T718" s="1">
        <v>0</v>
      </c>
      <c r="U718" s="1">
        <v>0</v>
      </c>
      <c r="V718" s="1">
        <v>0</v>
      </c>
      <c r="W718" s="1">
        <v>0</v>
      </c>
      <c r="X718" s="1">
        <v>0</v>
      </c>
      <c r="Y718" s="1">
        <v>0</v>
      </c>
    </row>
    <row r="719" spans="1:25">
      <c r="A719" s="1" t="s">
        <v>1247</v>
      </c>
      <c r="B719" s="1" t="s">
        <v>1248</v>
      </c>
      <c r="C719" s="1">
        <v>0.46300000000000002</v>
      </c>
      <c r="D719" s="1" t="s">
        <v>308</v>
      </c>
      <c r="E719" s="1" t="s">
        <v>308</v>
      </c>
      <c r="F719" s="1" t="s">
        <v>1778</v>
      </c>
      <c r="G719" s="1">
        <v>0</v>
      </c>
      <c r="H719" s="1">
        <v>0</v>
      </c>
      <c r="I719" s="1">
        <v>0</v>
      </c>
      <c r="J719" s="1">
        <v>0</v>
      </c>
      <c r="K719" s="1">
        <v>0</v>
      </c>
      <c r="L719" s="1">
        <v>0</v>
      </c>
      <c r="M719" s="1" t="s">
        <v>1778</v>
      </c>
      <c r="N719" s="1">
        <v>0</v>
      </c>
      <c r="O719" s="1">
        <v>0</v>
      </c>
      <c r="P719" s="1">
        <v>0</v>
      </c>
      <c r="Q719" s="1">
        <v>0</v>
      </c>
      <c r="R719" s="1">
        <v>0</v>
      </c>
      <c r="S719" s="1">
        <v>0</v>
      </c>
      <c r="T719" s="1">
        <v>0</v>
      </c>
      <c r="U719" s="1">
        <v>0</v>
      </c>
      <c r="V719" s="1">
        <v>0</v>
      </c>
      <c r="W719" s="1">
        <v>0</v>
      </c>
      <c r="X719" s="1">
        <v>0</v>
      </c>
      <c r="Y719" s="1">
        <v>0</v>
      </c>
    </row>
    <row r="720" spans="1:25">
      <c r="A720" s="1" t="s">
        <v>1249</v>
      </c>
      <c r="B720" s="1" t="s">
        <v>634</v>
      </c>
      <c r="C720" s="1" t="s">
        <v>634</v>
      </c>
      <c r="D720" s="1" t="s">
        <v>634</v>
      </c>
      <c r="E720" s="1" t="s">
        <v>634</v>
      </c>
      <c r="F720" s="1" t="s">
        <v>634</v>
      </c>
      <c r="G720" s="1" t="s">
        <v>634</v>
      </c>
      <c r="H720" s="1" t="s">
        <v>634</v>
      </c>
      <c r="I720" s="1" t="s">
        <v>634</v>
      </c>
      <c r="J720" s="1" t="s">
        <v>634</v>
      </c>
      <c r="K720" s="1" t="s">
        <v>634</v>
      </c>
      <c r="L720" s="1" t="s">
        <v>634</v>
      </c>
      <c r="M720" s="1" t="s">
        <v>634</v>
      </c>
      <c r="N720" s="1" t="s">
        <v>634</v>
      </c>
      <c r="O720" s="1" t="s">
        <v>634</v>
      </c>
      <c r="P720" s="1" t="s">
        <v>634</v>
      </c>
      <c r="Q720" s="1" t="s">
        <v>634</v>
      </c>
      <c r="R720" s="1" t="s">
        <v>634</v>
      </c>
      <c r="S720" s="1" t="s">
        <v>634</v>
      </c>
      <c r="T720" s="1" t="s">
        <v>634</v>
      </c>
      <c r="U720" s="1" t="s">
        <v>634</v>
      </c>
      <c r="V720" s="1" t="s">
        <v>634</v>
      </c>
      <c r="W720" s="1" t="s">
        <v>634</v>
      </c>
      <c r="X720" s="1" t="s">
        <v>634</v>
      </c>
      <c r="Y720" s="1" t="s">
        <v>634</v>
      </c>
    </row>
    <row r="721" spans="1:25">
      <c r="A721" s="1" t="s">
        <v>1250</v>
      </c>
      <c r="B721" s="1" t="s">
        <v>1251</v>
      </c>
      <c r="C721" s="1" t="s">
        <v>634</v>
      </c>
      <c r="D721" s="1" t="s">
        <v>634</v>
      </c>
      <c r="E721" s="1" t="s">
        <v>634</v>
      </c>
      <c r="F721" s="1" t="s">
        <v>634</v>
      </c>
      <c r="G721" s="1" t="s">
        <v>634</v>
      </c>
      <c r="H721" s="1" t="s">
        <v>634</v>
      </c>
      <c r="I721" s="1" t="s">
        <v>634</v>
      </c>
      <c r="J721" s="1" t="s">
        <v>634</v>
      </c>
      <c r="K721" s="1" t="s">
        <v>634</v>
      </c>
      <c r="L721" s="1" t="s">
        <v>634</v>
      </c>
      <c r="M721" s="1" t="s">
        <v>634</v>
      </c>
      <c r="N721" s="1" t="s">
        <v>634</v>
      </c>
      <c r="O721" s="1" t="s">
        <v>634</v>
      </c>
      <c r="P721" s="1" t="s">
        <v>634</v>
      </c>
      <c r="Q721" s="1" t="s">
        <v>634</v>
      </c>
      <c r="R721" s="1" t="s">
        <v>634</v>
      </c>
      <c r="S721" s="1" t="s">
        <v>634</v>
      </c>
      <c r="T721" s="1" t="s">
        <v>634</v>
      </c>
      <c r="U721" s="1" t="s">
        <v>634</v>
      </c>
      <c r="V721" s="1" t="s">
        <v>634</v>
      </c>
      <c r="W721" s="1" t="s">
        <v>634</v>
      </c>
      <c r="X721" s="1" t="s">
        <v>634</v>
      </c>
      <c r="Y721" s="1" t="s">
        <v>634</v>
      </c>
    </row>
    <row r="722" spans="1:25">
      <c r="A722" s="1" t="s">
        <v>1252</v>
      </c>
      <c r="B722" s="1" t="s">
        <v>1253</v>
      </c>
      <c r="C722" s="1" t="s">
        <v>634</v>
      </c>
      <c r="D722" s="1" t="s">
        <v>634</v>
      </c>
      <c r="E722" s="1" t="s">
        <v>634</v>
      </c>
      <c r="F722" s="1" t="s">
        <v>634</v>
      </c>
      <c r="G722" s="1" t="s">
        <v>634</v>
      </c>
      <c r="H722" s="1" t="s">
        <v>634</v>
      </c>
      <c r="I722" s="1" t="s">
        <v>634</v>
      </c>
      <c r="J722" s="1" t="s">
        <v>634</v>
      </c>
      <c r="K722" s="1" t="s">
        <v>634</v>
      </c>
      <c r="L722" s="1" t="s">
        <v>634</v>
      </c>
      <c r="M722" s="1" t="s">
        <v>634</v>
      </c>
      <c r="N722" s="1" t="s">
        <v>634</v>
      </c>
      <c r="O722" s="1" t="s">
        <v>634</v>
      </c>
      <c r="P722" s="1" t="s">
        <v>634</v>
      </c>
      <c r="Q722" s="1" t="s">
        <v>634</v>
      </c>
      <c r="R722" s="1" t="s">
        <v>634</v>
      </c>
      <c r="S722" s="1" t="s">
        <v>634</v>
      </c>
      <c r="T722" s="1" t="s">
        <v>634</v>
      </c>
      <c r="U722" s="1" t="s">
        <v>634</v>
      </c>
      <c r="V722" s="1" t="s">
        <v>634</v>
      </c>
      <c r="W722" s="1" t="s">
        <v>634</v>
      </c>
      <c r="X722" s="1" t="s">
        <v>634</v>
      </c>
      <c r="Y722" s="1" t="s">
        <v>634</v>
      </c>
    </row>
    <row r="723" spans="1:25">
      <c r="A723" s="1" t="s">
        <v>1254</v>
      </c>
      <c r="B723" s="1" t="s">
        <v>1812</v>
      </c>
      <c r="C723" s="1">
        <v>0.3</v>
      </c>
      <c r="D723" s="1">
        <v>0.2</v>
      </c>
      <c r="E723" s="1">
        <v>0</v>
      </c>
      <c r="F723" s="1" t="s">
        <v>1778</v>
      </c>
      <c r="G723" s="1">
        <v>102800</v>
      </c>
      <c r="H723" s="1">
        <v>150000</v>
      </c>
      <c r="I723" s="1">
        <v>175000</v>
      </c>
      <c r="J723" s="1">
        <v>200000</v>
      </c>
      <c r="K723" s="1">
        <v>225000</v>
      </c>
      <c r="L723" s="1">
        <v>250000</v>
      </c>
      <c r="M723" s="1" t="s">
        <v>1778</v>
      </c>
      <c r="N723" s="1">
        <v>0.82240000000000002</v>
      </c>
      <c r="O723" s="1">
        <v>1</v>
      </c>
      <c r="P723" s="1">
        <v>1</v>
      </c>
      <c r="Q723" s="1">
        <v>1</v>
      </c>
      <c r="R723" s="1">
        <v>1</v>
      </c>
      <c r="S723" s="1">
        <v>1</v>
      </c>
      <c r="T723" s="1">
        <v>0</v>
      </c>
      <c r="U723" s="1">
        <v>0</v>
      </c>
      <c r="V723" s="1">
        <v>0</v>
      </c>
      <c r="W723" s="1">
        <v>0</v>
      </c>
      <c r="X723" s="1">
        <v>0</v>
      </c>
      <c r="Y723" s="1">
        <v>0</v>
      </c>
    </row>
    <row r="724" spans="1:25">
      <c r="A724" s="1" t="s">
        <v>1255</v>
      </c>
      <c r="B724" s="1" t="s">
        <v>1256</v>
      </c>
      <c r="C724" s="1">
        <v>0.52500000000000002</v>
      </c>
      <c r="D724" s="1">
        <v>0.5</v>
      </c>
      <c r="E724" s="1">
        <v>0.49</v>
      </c>
      <c r="F724" s="1" t="s">
        <v>1778</v>
      </c>
      <c r="G724" s="1">
        <v>0</v>
      </c>
      <c r="H724" s="1">
        <v>0</v>
      </c>
      <c r="I724" s="1">
        <v>0</v>
      </c>
      <c r="J724" s="1">
        <v>0</v>
      </c>
      <c r="K724" s="1">
        <v>0</v>
      </c>
      <c r="L724" s="1">
        <v>0</v>
      </c>
      <c r="M724" s="1" t="s">
        <v>1778</v>
      </c>
      <c r="N724" s="1">
        <v>0</v>
      </c>
      <c r="O724" s="1">
        <v>0</v>
      </c>
      <c r="P724" s="1">
        <v>0</v>
      </c>
      <c r="Q724" s="1">
        <v>0</v>
      </c>
      <c r="R724" s="1">
        <v>0</v>
      </c>
      <c r="S724" s="1">
        <v>0</v>
      </c>
      <c r="T724" s="1">
        <v>0</v>
      </c>
      <c r="U724" s="1">
        <v>0</v>
      </c>
      <c r="V724" s="1">
        <v>0</v>
      </c>
      <c r="W724" s="1">
        <v>0</v>
      </c>
      <c r="X724" s="1">
        <v>0</v>
      </c>
      <c r="Y724" s="1">
        <v>0</v>
      </c>
    </row>
    <row r="725" spans="1:25">
      <c r="A725" s="1" t="s">
        <v>1257</v>
      </c>
      <c r="B725" s="1" t="s">
        <v>1258</v>
      </c>
      <c r="C725" s="1" t="s">
        <v>634</v>
      </c>
      <c r="D725" s="1" t="s">
        <v>634</v>
      </c>
      <c r="E725" s="1" t="s">
        <v>634</v>
      </c>
      <c r="F725" s="1" t="s">
        <v>634</v>
      </c>
      <c r="G725" s="1" t="s">
        <v>634</v>
      </c>
      <c r="H725" s="1" t="s">
        <v>634</v>
      </c>
      <c r="I725" s="1" t="s">
        <v>634</v>
      </c>
      <c r="J725" s="1" t="s">
        <v>634</v>
      </c>
      <c r="K725" s="1" t="s">
        <v>634</v>
      </c>
      <c r="L725" s="1" t="s">
        <v>634</v>
      </c>
      <c r="M725" s="1" t="s">
        <v>634</v>
      </c>
      <c r="N725" s="1" t="s">
        <v>634</v>
      </c>
      <c r="O725" s="1" t="s">
        <v>634</v>
      </c>
      <c r="P725" s="1" t="s">
        <v>634</v>
      </c>
      <c r="Q725" s="1" t="s">
        <v>634</v>
      </c>
      <c r="R725" s="1" t="s">
        <v>634</v>
      </c>
      <c r="S725" s="1" t="s">
        <v>634</v>
      </c>
      <c r="T725" s="1" t="s">
        <v>634</v>
      </c>
      <c r="U725" s="1" t="s">
        <v>634</v>
      </c>
      <c r="V725" s="1" t="s">
        <v>634</v>
      </c>
      <c r="W725" s="1" t="s">
        <v>634</v>
      </c>
      <c r="X725" s="1" t="s">
        <v>634</v>
      </c>
      <c r="Y725" s="1" t="s">
        <v>634</v>
      </c>
    </row>
    <row r="726" spans="1:25">
      <c r="A726" s="1" t="s">
        <v>1259</v>
      </c>
      <c r="B726" s="1" t="s">
        <v>1260</v>
      </c>
      <c r="C726" s="1" t="s">
        <v>634</v>
      </c>
      <c r="D726" s="1" t="s">
        <v>634</v>
      </c>
      <c r="E726" s="1" t="s">
        <v>634</v>
      </c>
      <c r="F726" s="1" t="s">
        <v>634</v>
      </c>
      <c r="G726" s="1" t="s">
        <v>634</v>
      </c>
      <c r="H726" s="1" t="s">
        <v>634</v>
      </c>
      <c r="I726" s="1" t="s">
        <v>634</v>
      </c>
      <c r="J726" s="1" t="s">
        <v>634</v>
      </c>
      <c r="K726" s="1" t="s">
        <v>634</v>
      </c>
      <c r="L726" s="1" t="s">
        <v>634</v>
      </c>
      <c r="M726" s="1" t="s">
        <v>634</v>
      </c>
      <c r="N726" s="1" t="s">
        <v>634</v>
      </c>
      <c r="O726" s="1" t="s">
        <v>634</v>
      </c>
      <c r="P726" s="1" t="s">
        <v>634</v>
      </c>
      <c r="Q726" s="1" t="s">
        <v>634</v>
      </c>
      <c r="R726" s="1" t="s">
        <v>634</v>
      </c>
      <c r="S726" s="1" t="s">
        <v>634</v>
      </c>
      <c r="T726" s="1" t="s">
        <v>634</v>
      </c>
      <c r="U726" s="1" t="s">
        <v>634</v>
      </c>
      <c r="V726" s="1" t="s">
        <v>634</v>
      </c>
      <c r="W726" s="1" t="s">
        <v>634</v>
      </c>
      <c r="X726" s="1" t="s">
        <v>634</v>
      </c>
      <c r="Y726" s="1" t="s">
        <v>634</v>
      </c>
    </row>
    <row r="727" spans="1:25">
      <c r="A727" s="1" t="s">
        <v>1261</v>
      </c>
      <c r="B727" s="1" t="s">
        <v>1650</v>
      </c>
      <c r="C727" s="1" t="s">
        <v>634</v>
      </c>
      <c r="D727" s="1" t="s">
        <v>634</v>
      </c>
      <c r="E727" s="1" t="s">
        <v>634</v>
      </c>
      <c r="F727" s="1" t="s">
        <v>634</v>
      </c>
      <c r="G727" s="1" t="s">
        <v>634</v>
      </c>
      <c r="H727" s="1" t="s">
        <v>634</v>
      </c>
      <c r="I727" s="1" t="s">
        <v>634</v>
      </c>
      <c r="J727" s="1" t="s">
        <v>634</v>
      </c>
      <c r="K727" s="1" t="s">
        <v>634</v>
      </c>
      <c r="L727" s="1" t="s">
        <v>634</v>
      </c>
      <c r="M727" s="1" t="s">
        <v>634</v>
      </c>
      <c r="N727" s="1" t="s">
        <v>634</v>
      </c>
      <c r="O727" s="1" t="s">
        <v>634</v>
      </c>
      <c r="P727" s="1" t="s">
        <v>634</v>
      </c>
      <c r="Q727" s="1" t="s">
        <v>634</v>
      </c>
      <c r="R727" s="1" t="s">
        <v>634</v>
      </c>
      <c r="S727" s="1" t="s">
        <v>634</v>
      </c>
      <c r="T727" s="1" t="s">
        <v>634</v>
      </c>
      <c r="U727" s="1" t="s">
        <v>634</v>
      </c>
      <c r="V727" s="1" t="s">
        <v>634</v>
      </c>
      <c r="W727" s="1" t="s">
        <v>634</v>
      </c>
      <c r="X727" s="1" t="s">
        <v>634</v>
      </c>
      <c r="Y727" s="1" t="s">
        <v>634</v>
      </c>
    </row>
    <row r="728" spans="1:25">
      <c r="A728" s="1" t="s">
        <v>1262</v>
      </c>
      <c r="B728" s="1" t="s">
        <v>1544</v>
      </c>
      <c r="C728" s="1" t="s">
        <v>634</v>
      </c>
      <c r="D728" s="1" t="s">
        <v>634</v>
      </c>
      <c r="E728" s="1" t="s">
        <v>634</v>
      </c>
      <c r="F728" s="1" t="s">
        <v>634</v>
      </c>
      <c r="G728" s="1" t="s">
        <v>634</v>
      </c>
      <c r="H728" s="1" t="s">
        <v>634</v>
      </c>
      <c r="I728" s="1" t="s">
        <v>634</v>
      </c>
      <c r="J728" s="1" t="s">
        <v>634</v>
      </c>
      <c r="K728" s="1" t="s">
        <v>634</v>
      </c>
      <c r="L728" s="1" t="s">
        <v>634</v>
      </c>
      <c r="M728" s="1" t="s">
        <v>634</v>
      </c>
      <c r="N728" s="1" t="s">
        <v>634</v>
      </c>
      <c r="O728" s="1" t="s">
        <v>634</v>
      </c>
      <c r="P728" s="1" t="s">
        <v>634</v>
      </c>
      <c r="Q728" s="1" t="s">
        <v>634</v>
      </c>
      <c r="R728" s="1" t="s">
        <v>634</v>
      </c>
      <c r="S728" s="1" t="s">
        <v>634</v>
      </c>
      <c r="T728" s="1" t="s">
        <v>634</v>
      </c>
      <c r="U728" s="1" t="s">
        <v>634</v>
      </c>
      <c r="V728" s="1" t="s">
        <v>634</v>
      </c>
      <c r="W728" s="1" t="s">
        <v>634</v>
      </c>
      <c r="X728" s="1" t="s">
        <v>634</v>
      </c>
      <c r="Y728" s="1" t="s">
        <v>634</v>
      </c>
    </row>
    <row r="729" spans="1:25">
      <c r="A729" s="1" t="s">
        <v>1263</v>
      </c>
      <c r="B729" s="1" t="s">
        <v>1264</v>
      </c>
      <c r="C729" s="1">
        <v>0</v>
      </c>
      <c r="D729" s="1">
        <v>0</v>
      </c>
      <c r="E729" s="1">
        <v>0</v>
      </c>
      <c r="F729" s="1" t="s">
        <v>1778</v>
      </c>
      <c r="G729" s="1">
        <v>10</v>
      </c>
      <c r="H729" s="1">
        <v>10</v>
      </c>
      <c r="I729" s="1">
        <v>10</v>
      </c>
      <c r="J729" s="1">
        <v>10</v>
      </c>
      <c r="K729" s="1">
        <v>10</v>
      </c>
      <c r="L729" s="1">
        <v>10</v>
      </c>
      <c r="M729" s="1" t="s">
        <v>1778</v>
      </c>
      <c r="N729" s="1">
        <v>1</v>
      </c>
      <c r="O729" s="1">
        <v>1</v>
      </c>
      <c r="P729" s="1">
        <v>1</v>
      </c>
      <c r="Q729" s="1">
        <v>1</v>
      </c>
      <c r="R729" s="1">
        <v>1</v>
      </c>
      <c r="S729" s="1">
        <v>1</v>
      </c>
      <c r="T729" s="1">
        <v>0</v>
      </c>
      <c r="U729" s="1">
        <v>0</v>
      </c>
      <c r="V729" s="1">
        <v>10</v>
      </c>
      <c r="W729" s="1">
        <v>1</v>
      </c>
      <c r="X729" s="1">
        <v>10</v>
      </c>
      <c r="Y729" s="1">
        <v>1</v>
      </c>
    </row>
    <row r="730" spans="1:25">
      <c r="A730" s="1" t="s">
        <v>1265</v>
      </c>
      <c r="B730" s="1" t="s">
        <v>1266</v>
      </c>
      <c r="C730" s="1" t="s">
        <v>634</v>
      </c>
      <c r="D730" s="1" t="s">
        <v>634</v>
      </c>
      <c r="E730" s="1" t="s">
        <v>634</v>
      </c>
      <c r="F730" s="1" t="s">
        <v>634</v>
      </c>
      <c r="G730" s="1" t="s">
        <v>634</v>
      </c>
      <c r="H730" s="1" t="s">
        <v>634</v>
      </c>
      <c r="I730" s="1" t="s">
        <v>634</v>
      </c>
      <c r="J730" s="1" t="s">
        <v>634</v>
      </c>
      <c r="K730" s="1" t="s">
        <v>634</v>
      </c>
      <c r="L730" s="1" t="s">
        <v>634</v>
      </c>
      <c r="M730" s="1" t="s">
        <v>634</v>
      </c>
      <c r="N730" s="1" t="s">
        <v>634</v>
      </c>
      <c r="O730" s="1" t="s">
        <v>634</v>
      </c>
      <c r="P730" s="1" t="s">
        <v>634</v>
      </c>
      <c r="Q730" s="1" t="s">
        <v>634</v>
      </c>
      <c r="R730" s="1" t="s">
        <v>634</v>
      </c>
      <c r="S730" s="1" t="s">
        <v>634</v>
      </c>
      <c r="T730" s="1" t="s">
        <v>634</v>
      </c>
      <c r="U730" s="1" t="s">
        <v>634</v>
      </c>
      <c r="V730" s="1" t="s">
        <v>634</v>
      </c>
      <c r="W730" s="1" t="s">
        <v>634</v>
      </c>
      <c r="X730" s="1" t="s">
        <v>634</v>
      </c>
      <c r="Y730" s="1" t="s">
        <v>634</v>
      </c>
    </row>
    <row r="731" spans="1:25">
      <c r="A731" s="1" t="s">
        <v>1267</v>
      </c>
      <c r="B731" s="1" t="s">
        <v>634</v>
      </c>
      <c r="C731" s="1" t="s">
        <v>634</v>
      </c>
      <c r="D731" s="1" t="s">
        <v>634</v>
      </c>
      <c r="E731" s="1" t="s">
        <v>634</v>
      </c>
      <c r="F731" s="1" t="s">
        <v>634</v>
      </c>
      <c r="G731" s="1" t="s">
        <v>634</v>
      </c>
      <c r="H731" s="1" t="s">
        <v>634</v>
      </c>
      <c r="I731" s="1" t="s">
        <v>634</v>
      </c>
      <c r="J731" s="1" t="s">
        <v>634</v>
      </c>
      <c r="K731" s="1" t="s">
        <v>634</v>
      </c>
      <c r="L731" s="1" t="s">
        <v>634</v>
      </c>
      <c r="M731" s="1" t="s">
        <v>634</v>
      </c>
      <c r="N731" s="1" t="s">
        <v>634</v>
      </c>
      <c r="O731" s="1" t="s">
        <v>634</v>
      </c>
      <c r="P731" s="1" t="s">
        <v>634</v>
      </c>
      <c r="Q731" s="1" t="s">
        <v>634</v>
      </c>
      <c r="R731" s="1" t="s">
        <v>634</v>
      </c>
      <c r="S731" s="1" t="s">
        <v>634</v>
      </c>
      <c r="T731" s="1" t="s">
        <v>634</v>
      </c>
      <c r="U731" s="1" t="s">
        <v>634</v>
      </c>
      <c r="V731" s="1" t="s">
        <v>634</v>
      </c>
      <c r="W731" s="1" t="s">
        <v>634</v>
      </c>
      <c r="X731" s="1" t="s">
        <v>634</v>
      </c>
      <c r="Y731" s="1" t="s">
        <v>634</v>
      </c>
    </row>
    <row r="732" spans="1:25">
      <c r="A732" s="1" t="s">
        <v>1268</v>
      </c>
      <c r="B732" s="1" t="s">
        <v>1269</v>
      </c>
      <c r="C732" s="1" t="s">
        <v>634</v>
      </c>
      <c r="D732" s="1" t="s">
        <v>634</v>
      </c>
      <c r="E732" s="1" t="s">
        <v>634</v>
      </c>
      <c r="F732" s="1" t="s">
        <v>634</v>
      </c>
      <c r="G732" s="1" t="s">
        <v>634</v>
      </c>
      <c r="H732" s="1" t="s">
        <v>634</v>
      </c>
      <c r="I732" s="1" t="s">
        <v>634</v>
      </c>
      <c r="J732" s="1" t="s">
        <v>634</v>
      </c>
      <c r="K732" s="1" t="s">
        <v>634</v>
      </c>
      <c r="L732" s="1" t="s">
        <v>634</v>
      </c>
      <c r="M732" s="1" t="s">
        <v>634</v>
      </c>
      <c r="N732" s="1" t="s">
        <v>634</v>
      </c>
      <c r="O732" s="1" t="s">
        <v>634</v>
      </c>
      <c r="P732" s="1" t="s">
        <v>634</v>
      </c>
      <c r="Q732" s="1" t="s">
        <v>634</v>
      </c>
      <c r="R732" s="1" t="s">
        <v>634</v>
      </c>
      <c r="S732" s="1" t="s">
        <v>634</v>
      </c>
      <c r="T732" s="1" t="s">
        <v>634</v>
      </c>
      <c r="U732" s="1" t="s">
        <v>634</v>
      </c>
      <c r="V732" s="1" t="s">
        <v>634</v>
      </c>
      <c r="W732" s="1" t="s">
        <v>634</v>
      </c>
      <c r="X732" s="1" t="s">
        <v>634</v>
      </c>
      <c r="Y732" s="1" t="s">
        <v>634</v>
      </c>
    </row>
    <row r="733" spans="1:25">
      <c r="A733" s="1" t="s">
        <v>1270</v>
      </c>
      <c r="B733" s="1" t="s">
        <v>1271</v>
      </c>
      <c r="C733" s="1">
        <v>0.4</v>
      </c>
      <c r="D733" s="1">
        <v>0.39</v>
      </c>
      <c r="E733" s="1">
        <v>0.35</v>
      </c>
      <c r="F733" s="1" t="s">
        <v>1778</v>
      </c>
      <c r="G733" s="1">
        <v>0</v>
      </c>
      <c r="H733" s="1">
        <v>10</v>
      </c>
      <c r="I733" s="1">
        <v>20</v>
      </c>
      <c r="J733" s="1">
        <v>30</v>
      </c>
      <c r="K733" s="1">
        <v>40</v>
      </c>
      <c r="L733" s="1">
        <v>42.5</v>
      </c>
      <c r="M733" s="1" t="s">
        <v>1778</v>
      </c>
      <c r="N733" s="1">
        <v>0</v>
      </c>
      <c r="O733" s="1">
        <v>0.11764705882352941</v>
      </c>
      <c r="P733" s="1">
        <v>0.23529411764705882</v>
      </c>
      <c r="Q733" s="1">
        <v>0.35294117647058826</v>
      </c>
      <c r="R733" s="1">
        <v>0.47058823529411764</v>
      </c>
      <c r="S733" s="1">
        <v>0.5</v>
      </c>
      <c r="T733" s="1">
        <v>0</v>
      </c>
      <c r="U733" s="1">
        <v>0</v>
      </c>
      <c r="V733" s="1">
        <v>0</v>
      </c>
      <c r="W733" s="1">
        <v>0</v>
      </c>
      <c r="X733" s="1">
        <v>0</v>
      </c>
      <c r="Y733" s="1">
        <v>0</v>
      </c>
    </row>
    <row r="734" spans="1:25">
      <c r="A734" s="1" t="s">
        <v>1272</v>
      </c>
      <c r="B734" s="1" t="s">
        <v>634</v>
      </c>
      <c r="C734" s="1" t="s">
        <v>634</v>
      </c>
      <c r="D734" s="1" t="s">
        <v>634</v>
      </c>
      <c r="E734" s="1" t="s">
        <v>634</v>
      </c>
      <c r="F734" s="1" t="s">
        <v>634</v>
      </c>
      <c r="G734" s="1" t="s">
        <v>634</v>
      </c>
      <c r="H734" s="1" t="s">
        <v>634</v>
      </c>
      <c r="I734" s="1" t="s">
        <v>634</v>
      </c>
      <c r="J734" s="1" t="s">
        <v>634</v>
      </c>
      <c r="K734" s="1" t="s">
        <v>634</v>
      </c>
      <c r="L734" s="1" t="s">
        <v>634</v>
      </c>
      <c r="M734" s="1" t="s">
        <v>634</v>
      </c>
      <c r="N734" s="1" t="s">
        <v>634</v>
      </c>
      <c r="O734" s="1" t="s">
        <v>634</v>
      </c>
      <c r="P734" s="1" t="s">
        <v>634</v>
      </c>
      <c r="Q734" s="1" t="s">
        <v>634</v>
      </c>
      <c r="R734" s="1" t="s">
        <v>634</v>
      </c>
      <c r="S734" s="1" t="s">
        <v>634</v>
      </c>
      <c r="T734" s="1" t="s">
        <v>634</v>
      </c>
      <c r="U734" s="1" t="s">
        <v>634</v>
      </c>
      <c r="V734" s="1" t="s">
        <v>634</v>
      </c>
      <c r="W734" s="1" t="s">
        <v>634</v>
      </c>
      <c r="X734" s="1" t="s">
        <v>634</v>
      </c>
      <c r="Y734" s="1" t="s">
        <v>634</v>
      </c>
    </row>
    <row r="735" spans="1:25">
      <c r="A735" s="1" t="s">
        <v>1273</v>
      </c>
      <c r="B735" s="1" t="s">
        <v>1274</v>
      </c>
      <c r="C735" s="1" t="s">
        <v>634</v>
      </c>
      <c r="D735" s="1" t="s">
        <v>634</v>
      </c>
      <c r="E735" s="1" t="s">
        <v>634</v>
      </c>
      <c r="F735" s="1" t="s">
        <v>634</v>
      </c>
      <c r="G735" s="1" t="s">
        <v>634</v>
      </c>
      <c r="H735" s="1" t="s">
        <v>634</v>
      </c>
      <c r="I735" s="1" t="s">
        <v>634</v>
      </c>
      <c r="J735" s="1" t="s">
        <v>634</v>
      </c>
      <c r="K735" s="1" t="s">
        <v>634</v>
      </c>
      <c r="L735" s="1" t="s">
        <v>634</v>
      </c>
      <c r="M735" s="1" t="s">
        <v>634</v>
      </c>
      <c r="N735" s="1" t="s">
        <v>634</v>
      </c>
      <c r="O735" s="1" t="s">
        <v>634</v>
      </c>
      <c r="P735" s="1" t="s">
        <v>634</v>
      </c>
      <c r="Q735" s="1" t="s">
        <v>634</v>
      </c>
      <c r="R735" s="1" t="s">
        <v>634</v>
      </c>
      <c r="S735" s="1" t="s">
        <v>634</v>
      </c>
      <c r="T735" s="1" t="s">
        <v>634</v>
      </c>
      <c r="U735" s="1" t="s">
        <v>634</v>
      </c>
      <c r="V735" s="1" t="s">
        <v>634</v>
      </c>
      <c r="W735" s="1" t="s">
        <v>634</v>
      </c>
      <c r="X735" s="1" t="s">
        <v>634</v>
      </c>
      <c r="Y735" s="1" t="s">
        <v>634</v>
      </c>
    </row>
    <row r="736" spans="1:25">
      <c r="A736" s="1" t="s">
        <v>1275</v>
      </c>
      <c r="B736" s="1" t="s">
        <v>1276</v>
      </c>
      <c r="C736" s="1" t="s">
        <v>634</v>
      </c>
      <c r="D736" s="1" t="s">
        <v>634</v>
      </c>
      <c r="E736" s="1" t="s">
        <v>634</v>
      </c>
      <c r="F736" s="1" t="s">
        <v>634</v>
      </c>
      <c r="G736" s="1" t="s">
        <v>634</v>
      </c>
      <c r="H736" s="1" t="s">
        <v>634</v>
      </c>
      <c r="I736" s="1" t="s">
        <v>634</v>
      </c>
      <c r="J736" s="1" t="s">
        <v>634</v>
      </c>
      <c r="K736" s="1" t="s">
        <v>634</v>
      </c>
      <c r="L736" s="1" t="s">
        <v>634</v>
      </c>
      <c r="M736" s="1" t="s">
        <v>634</v>
      </c>
      <c r="N736" s="1" t="s">
        <v>634</v>
      </c>
      <c r="O736" s="1" t="s">
        <v>634</v>
      </c>
      <c r="P736" s="1" t="s">
        <v>634</v>
      </c>
      <c r="Q736" s="1" t="s">
        <v>634</v>
      </c>
      <c r="R736" s="1" t="s">
        <v>634</v>
      </c>
      <c r="S736" s="1" t="s">
        <v>634</v>
      </c>
      <c r="T736" s="1" t="s">
        <v>634</v>
      </c>
      <c r="U736" s="1" t="s">
        <v>634</v>
      </c>
      <c r="V736" s="1" t="s">
        <v>634</v>
      </c>
      <c r="W736" s="1" t="s">
        <v>634</v>
      </c>
      <c r="X736" s="1" t="s">
        <v>634</v>
      </c>
      <c r="Y736" s="1" t="s">
        <v>634</v>
      </c>
    </row>
    <row r="737" spans="1:25">
      <c r="A737" s="1" t="s">
        <v>1277</v>
      </c>
      <c r="B737" s="1" t="s">
        <v>1813</v>
      </c>
      <c r="C737" s="1" t="s">
        <v>634</v>
      </c>
      <c r="D737" s="1" t="s">
        <v>634</v>
      </c>
      <c r="E737" s="1" t="s">
        <v>634</v>
      </c>
      <c r="F737" s="1" t="s">
        <v>634</v>
      </c>
      <c r="G737" s="1" t="s">
        <v>634</v>
      </c>
      <c r="H737" s="1" t="s">
        <v>634</v>
      </c>
      <c r="I737" s="1" t="s">
        <v>634</v>
      </c>
      <c r="J737" s="1" t="s">
        <v>634</v>
      </c>
      <c r="K737" s="1" t="s">
        <v>634</v>
      </c>
      <c r="L737" s="1" t="s">
        <v>634</v>
      </c>
      <c r="M737" s="1" t="s">
        <v>634</v>
      </c>
      <c r="N737" s="1" t="s">
        <v>634</v>
      </c>
      <c r="O737" s="1" t="s">
        <v>634</v>
      </c>
      <c r="P737" s="1" t="s">
        <v>634</v>
      </c>
      <c r="Q737" s="1" t="s">
        <v>634</v>
      </c>
      <c r="R737" s="1" t="s">
        <v>634</v>
      </c>
      <c r="S737" s="1" t="s">
        <v>634</v>
      </c>
      <c r="T737" s="1" t="s">
        <v>634</v>
      </c>
      <c r="U737" s="1" t="s">
        <v>634</v>
      </c>
      <c r="V737" s="1" t="s">
        <v>634</v>
      </c>
      <c r="W737" s="1" t="s">
        <v>634</v>
      </c>
      <c r="X737" s="1" t="s">
        <v>634</v>
      </c>
      <c r="Y737" s="1" t="s">
        <v>634</v>
      </c>
    </row>
    <row r="738" spans="1:25">
      <c r="A738" s="1" t="s">
        <v>1278</v>
      </c>
      <c r="B738" s="1" t="s">
        <v>634</v>
      </c>
      <c r="C738" s="1" t="s">
        <v>634</v>
      </c>
      <c r="D738" s="1" t="s">
        <v>634</v>
      </c>
      <c r="E738" s="1" t="s">
        <v>634</v>
      </c>
      <c r="F738" s="1" t="s">
        <v>634</v>
      </c>
      <c r="G738" s="1" t="s">
        <v>634</v>
      </c>
      <c r="H738" s="1" t="s">
        <v>634</v>
      </c>
      <c r="I738" s="1" t="s">
        <v>634</v>
      </c>
      <c r="J738" s="1" t="s">
        <v>634</v>
      </c>
      <c r="K738" s="1" t="s">
        <v>634</v>
      </c>
      <c r="L738" s="1" t="s">
        <v>634</v>
      </c>
      <c r="M738" s="1" t="s">
        <v>634</v>
      </c>
      <c r="N738" s="1" t="s">
        <v>634</v>
      </c>
      <c r="O738" s="1" t="s">
        <v>634</v>
      </c>
      <c r="P738" s="1" t="s">
        <v>634</v>
      </c>
      <c r="Q738" s="1" t="s">
        <v>634</v>
      </c>
      <c r="R738" s="1" t="s">
        <v>634</v>
      </c>
      <c r="S738" s="1" t="s">
        <v>634</v>
      </c>
      <c r="T738" s="1" t="s">
        <v>634</v>
      </c>
      <c r="U738" s="1" t="s">
        <v>634</v>
      </c>
      <c r="V738" s="1" t="s">
        <v>634</v>
      </c>
      <c r="W738" s="1" t="s">
        <v>634</v>
      </c>
      <c r="X738" s="1" t="s">
        <v>634</v>
      </c>
      <c r="Y738" s="1" t="s">
        <v>634</v>
      </c>
    </row>
    <row r="739" spans="1:25">
      <c r="A739" s="1" t="s">
        <v>1279</v>
      </c>
      <c r="B739" s="1" t="s">
        <v>634</v>
      </c>
      <c r="C739" s="1" t="s">
        <v>634</v>
      </c>
      <c r="D739" s="1" t="s">
        <v>634</v>
      </c>
      <c r="E739" s="1" t="s">
        <v>634</v>
      </c>
      <c r="F739" s="1" t="s">
        <v>634</v>
      </c>
      <c r="G739" s="1" t="s">
        <v>634</v>
      </c>
      <c r="H739" s="1" t="s">
        <v>634</v>
      </c>
      <c r="I739" s="1" t="s">
        <v>634</v>
      </c>
      <c r="J739" s="1" t="s">
        <v>634</v>
      </c>
      <c r="K739" s="1" t="s">
        <v>634</v>
      </c>
      <c r="L739" s="1" t="s">
        <v>634</v>
      </c>
      <c r="M739" s="1" t="s">
        <v>634</v>
      </c>
      <c r="N739" s="1" t="s">
        <v>634</v>
      </c>
      <c r="O739" s="1" t="s">
        <v>634</v>
      </c>
      <c r="P739" s="1" t="s">
        <v>634</v>
      </c>
      <c r="Q739" s="1" t="s">
        <v>634</v>
      </c>
      <c r="R739" s="1" t="s">
        <v>634</v>
      </c>
      <c r="S739" s="1" t="s">
        <v>634</v>
      </c>
      <c r="T739" s="1" t="s">
        <v>634</v>
      </c>
      <c r="U739" s="1" t="s">
        <v>634</v>
      </c>
      <c r="V739" s="1" t="s">
        <v>634</v>
      </c>
      <c r="W739" s="1" t="s">
        <v>634</v>
      </c>
      <c r="X739" s="1" t="s">
        <v>634</v>
      </c>
      <c r="Y739" s="1" t="s">
        <v>634</v>
      </c>
    </row>
    <row r="740" spans="1:25">
      <c r="A740" s="1" t="s">
        <v>1280</v>
      </c>
      <c r="B740" s="1" t="s">
        <v>2065</v>
      </c>
      <c r="C740" s="1" t="s">
        <v>634</v>
      </c>
      <c r="D740" s="1" t="s">
        <v>634</v>
      </c>
      <c r="E740" s="1" t="s">
        <v>634</v>
      </c>
      <c r="F740" s="1" t="s">
        <v>634</v>
      </c>
      <c r="G740" s="1" t="s">
        <v>634</v>
      </c>
      <c r="H740" s="1" t="s">
        <v>634</v>
      </c>
      <c r="I740" s="1" t="s">
        <v>634</v>
      </c>
      <c r="J740" s="1" t="s">
        <v>634</v>
      </c>
      <c r="K740" s="1" t="s">
        <v>634</v>
      </c>
      <c r="L740" s="1" t="s">
        <v>634</v>
      </c>
      <c r="M740" s="1" t="s">
        <v>634</v>
      </c>
      <c r="N740" s="1" t="s">
        <v>634</v>
      </c>
      <c r="O740" s="1" t="s">
        <v>634</v>
      </c>
      <c r="P740" s="1" t="s">
        <v>634</v>
      </c>
      <c r="Q740" s="1" t="s">
        <v>634</v>
      </c>
      <c r="R740" s="1" t="s">
        <v>634</v>
      </c>
      <c r="S740" s="1" t="s">
        <v>634</v>
      </c>
      <c r="T740" s="1" t="s">
        <v>634</v>
      </c>
      <c r="U740" s="1" t="s">
        <v>634</v>
      </c>
      <c r="V740" s="1" t="s">
        <v>634</v>
      </c>
      <c r="W740" s="1" t="s">
        <v>634</v>
      </c>
      <c r="X740" s="1" t="s">
        <v>634</v>
      </c>
      <c r="Y740" s="1" t="s">
        <v>634</v>
      </c>
    </row>
    <row r="741" spans="1:25">
      <c r="A741" s="1" t="s">
        <v>1281</v>
      </c>
      <c r="B741" s="1" t="s">
        <v>1282</v>
      </c>
      <c r="C741" s="1" t="s">
        <v>634</v>
      </c>
      <c r="D741" s="1" t="s">
        <v>634</v>
      </c>
      <c r="E741" s="1" t="s">
        <v>634</v>
      </c>
      <c r="F741" s="1" t="s">
        <v>634</v>
      </c>
      <c r="G741" s="1" t="s">
        <v>634</v>
      </c>
      <c r="H741" s="1" t="s">
        <v>634</v>
      </c>
      <c r="I741" s="1" t="s">
        <v>634</v>
      </c>
      <c r="J741" s="1" t="s">
        <v>634</v>
      </c>
      <c r="K741" s="1" t="s">
        <v>634</v>
      </c>
      <c r="L741" s="1" t="s">
        <v>634</v>
      </c>
      <c r="M741" s="1" t="s">
        <v>634</v>
      </c>
      <c r="N741" s="1" t="s">
        <v>634</v>
      </c>
      <c r="O741" s="1" t="s">
        <v>634</v>
      </c>
      <c r="P741" s="1" t="s">
        <v>634</v>
      </c>
      <c r="Q741" s="1" t="s">
        <v>634</v>
      </c>
      <c r="R741" s="1" t="s">
        <v>634</v>
      </c>
      <c r="S741" s="1" t="s">
        <v>634</v>
      </c>
      <c r="T741" s="1" t="s">
        <v>634</v>
      </c>
      <c r="U741" s="1" t="s">
        <v>634</v>
      </c>
      <c r="V741" s="1" t="s">
        <v>634</v>
      </c>
      <c r="W741" s="1" t="s">
        <v>634</v>
      </c>
      <c r="X741" s="1" t="s">
        <v>634</v>
      </c>
      <c r="Y741" s="1" t="s">
        <v>634</v>
      </c>
    </row>
    <row r="742" spans="1:25">
      <c r="A742" s="1" t="s">
        <v>1283</v>
      </c>
      <c r="B742" s="1" t="s">
        <v>1284</v>
      </c>
      <c r="C742" s="1" t="s">
        <v>634</v>
      </c>
      <c r="D742" s="1" t="s">
        <v>634</v>
      </c>
      <c r="E742" s="1" t="s">
        <v>634</v>
      </c>
      <c r="F742" s="1" t="s">
        <v>634</v>
      </c>
      <c r="G742" s="1" t="s">
        <v>634</v>
      </c>
      <c r="H742" s="1" t="s">
        <v>634</v>
      </c>
      <c r="I742" s="1" t="s">
        <v>634</v>
      </c>
      <c r="J742" s="1" t="s">
        <v>634</v>
      </c>
      <c r="K742" s="1" t="s">
        <v>634</v>
      </c>
      <c r="L742" s="1" t="s">
        <v>634</v>
      </c>
      <c r="M742" s="1" t="s">
        <v>634</v>
      </c>
      <c r="N742" s="1" t="s">
        <v>634</v>
      </c>
      <c r="O742" s="1" t="s">
        <v>634</v>
      </c>
      <c r="P742" s="1" t="s">
        <v>634</v>
      </c>
      <c r="Q742" s="1" t="s">
        <v>634</v>
      </c>
      <c r="R742" s="1" t="s">
        <v>634</v>
      </c>
      <c r="S742" s="1" t="s">
        <v>634</v>
      </c>
      <c r="T742" s="1" t="s">
        <v>634</v>
      </c>
      <c r="U742" s="1" t="s">
        <v>634</v>
      </c>
      <c r="V742" s="1" t="s">
        <v>634</v>
      </c>
      <c r="W742" s="1" t="s">
        <v>634</v>
      </c>
      <c r="X742" s="1" t="s">
        <v>634</v>
      </c>
      <c r="Y742" s="1" t="s">
        <v>634</v>
      </c>
    </row>
    <row r="743" spans="1:25">
      <c r="A743" s="1" t="s">
        <v>1285</v>
      </c>
      <c r="B743" s="1" t="s">
        <v>1286</v>
      </c>
      <c r="C743" s="1" t="s">
        <v>634</v>
      </c>
      <c r="D743" s="1" t="s">
        <v>634</v>
      </c>
      <c r="E743" s="1" t="s">
        <v>634</v>
      </c>
      <c r="F743" s="1" t="s">
        <v>634</v>
      </c>
      <c r="G743" s="1" t="s">
        <v>634</v>
      </c>
      <c r="H743" s="1" t="s">
        <v>634</v>
      </c>
      <c r="I743" s="1" t="s">
        <v>634</v>
      </c>
      <c r="J743" s="1" t="s">
        <v>634</v>
      </c>
      <c r="K743" s="1" t="s">
        <v>634</v>
      </c>
      <c r="L743" s="1" t="s">
        <v>634</v>
      </c>
      <c r="M743" s="1" t="s">
        <v>634</v>
      </c>
      <c r="N743" s="1" t="s">
        <v>634</v>
      </c>
      <c r="O743" s="1" t="s">
        <v>634</v>
      </c>
      <c r="P743" s="1" t="s">
        <v>634</v>
      </c>
      <c r="Q743" s="1" t="s">
        <v>634</v>
      </c>
      <c r="R743" s="1" t="s">
        <v>634</v>
      </c>
      <c r="S743" s="1" t="s">
        <v>634</v>
      </c>
      <c r="T743" s="1" t="s">
        <v>634</v>
      </c>
      <c r="U743" s="1" t="s">
        <v>634</v>
      </c>
      <c r="V743" s="1" t="s">
        <v>634</v>
      </c>
      <c r="W743" s="1" t="s">
        <v>634</v>
      </c>
      <c r="X743" s="1" t="s">
        <v>634</v>
      </c>
      <c r="Y743" s="1" t="s">
        <v>634</v>
      </c>
    </row>
    <row r="744" spans="1:25">
      <c r="A744" s="1" t="s">
        <v>1287</v>
      </c>
      <c r="B744" s="1" t="s">
        <v>1288</v>
      </c>
      <c r="C744" s="1" t="s">
        <v>634</v>
      </c>
      <c r="D744" s="1" t="s">
        <v>634</v>
      </c>
      <c r="E744" s="1" t="s">
        <v>634</v>
      </c>
      <c r="F744" s="1" t="s">
        <v>634</v>
      </c>
      <c r="G744" s="1" t="s">
        <v>634</v>
      </c>
      <c r="H744" s="1" t="s">
        <v>634</v>
      </c>
      <c r="I744" s="1" t="s">
        <v>634</v>
      </c>
      <c r="J744" s="1" t="s">
        <v>634</v>
      </c>
      <c r="K744" s="1" t="s">
        <v>634</v>
      </c>
      <c r="L744" s="1" t="s">
        <v>634</v>
      </c>
      <c r="M744" s="1" t="s">
        <v>634</v>
      </c>
      <c r="N744" s="1" t="s">
        <v>634</v>
      </c>
      <c r="O744" s="1" t="s">
        <v>634</v>
      </c>
      <c r="P744" s="1" t="s">
        <v>634</v>
      </c>
      <c r="Q744" s="1" t="s">
        <v>634</v>
      </c>
      <c r="R744" s="1" t="s">
        <v>634</v>
      </c>
      <c r="S744" s="1" t="s">
        <v>634</v>
      </c>
      <c r="T744" s="1" t="s">
        <v>634</v>
      </c>
      <c r="U744" s="1" t="s">
        <v>634</v>
      </c>
      <c r="V744" s="1" t="s">
        <v>634</v>
      </c>
      <c r="W744" s="1" t="s">
        <v>634</v>
      </c>
      <c r="X744" s="1" t="s">
        <v>634</v>
      </c>
      <c r="Y744" s="1" t="s">
        <v>634</v>
      </c>
    </row>
    <row r="745" spans="1:25">
      <c r="A745" s="1" t="s">
        <v>1289</v>
      </c>
      <c r="B745" s="1" t="s">
        <v>1290</v>
      </c>
      <c r="C745" s="1">
        <v>0.45500000000000002</v>
      </c>
      <c r="D745" s="1">
        <v>0.42899999999999999</v>
      </c>
      <c r="E745" s="1">
        <v>0.2</v>
      </c>
      <c r="F745" s="1" t="s">
        <v>1778</v>
      </c>
      <c r="G745" s="1">
        <v>800</v>
      </c>
      <c r="H745" s="1">
        <v>1200</v>
      </c>
      <c r="I745" s="1">
        <v>2500</v>
      </c>
      <c r="J745" s="1">
        <v>2500</v>
      </c>
      <c r="K745" s="1">
        <v>3800</v>
      </c>
      <c r="L745" s="1">
        <v>3800</v>
      </c>
      <c r="M745" s="1" t="s">
        <v>1778</v>
      </c>
      <c r="N745" s="1">
        <v>0.33333333333333331</v>
      </c>
      <c r="O745" s="1">
        <v>0.42857142857142855</v>
      </c>
      <c r="P745" s="1">
        <v>0.78125</v>
      </c>
      <c r="Q745" s="1">
        <v>0.65789473684210531</v>
      </c>
      <c r="R745" s="1">
        <v>0.84444444444444444</v>
      </c>
      <c r="S745" s="1">
        <v>0.76</v>
      </c>
      <c r="T745" s="1">
        <v>0</v>
      </c>
      <c r="U745" s="1">
        <v>0</v>
      </c>
      <c r="V745" s="1">
        <v>0</v>
      </c>
      <c r="W745" s="1">
        <v>0</v>
      </c>
      <c r="X745" s="1">
        <v>0</v>
      </c>
      <c r="Y745" s="1">
        <v>0</v>
      </c>
    </row>
    <row r="746" spans="1:25">
      <c r="A746" s="1" t="s">
        <v>1291</v>
      </c>
      <c r="B746" s="1" t="s">
        <v>1292</v>
      </c>
      <c r="C746" s="1" t="s">
        <v>634</v>
      </c>
      <c r="D746" s="1" t="s">
        <v>634</v>
      </c>
      <c r="E746" s="1" t="s">
        <v>634</v>
      </c>
      <c r="F746" s="1" t="s">
        <v>634</v>
      </c>
      <c r="G746" s="1" t="s">
        <v>634</v>
      </c>
      <c r="H746" s="1" t="s">
        <v>634</v>
      </c>
      <c r="I746" s="1" t="s">
        <v>634</v>
      </c>
      <c r="J746" s="1" t="s">
        <v>634</v>
      </c>
      <c r="K746" s="1" t="s">
        <v>634</v>
      </c>
      <c r="L746" s="1" t="s">
        <v>634</v>
      </c>
      <c r="M746" s="1" t="s">
        <v>634</v>
      </c>
      <c r="N746" s="1" t="s">
        <v>634</v>
      </c>
      <c r="O746" s="1" t="s">
        <v>634</v>
      </c>
      <c r="P746" s="1" t="s">
        <v>634</v>
      </c>
      <c r="Q746" s="1" t="s">
        <v>634</v>
      </c>
      <c r="R746" s="1" t="s">
        <v>634</v>
      </c>
      <c r="S746" s="1" t="s">
        <v>634</v>
      </c>
      <c r="T746" s="1" t="s">
        <v>634</v>
      </c>
      <c r="U746" s="1" t="s">
        <v>634</v>
      </c>
      <c r="V746" s="1" t="s">
        <v>634</v>
      </c>
      <c r="W746" s="1" t="s">
        <v>634</v>
      </c>
      <c r="X746" s="1" t="s">
        <v>634</v>
      </c>
      <c r="Y746" s="1" t="s">
        <v>634</v>
      </c>
    </row>
    <row r="747" spans="1:25">
      <c r="A747" s="1" t="s">
        <v>1293</v>
      </c>
      <c r="B747" s="1" t="s">
        <v>1294</v>
      </c>
      <c r="C747" s="1">
        <v>0.45</v>
      </c>
      <c r="D747" s="1">
        <v>0.44</v>
      </c>
      <c r="E747" s="1">
        <v>0.42</v>
      </c>
      <c r="F747" s="1" t="s">
        <v>1778</v>
      </c>
      <c r="G747" s="1">
        <v>370</v>
      </c>
      <c r="H747" s="1">
        <v>700</v>
      </c>
      <c r="I747" s="1">
        <v>1500</v>
      </c>
      <c r="J747" s="1">
        <v>3000</v>
      </c>
      <c r="K747" s="1">
        <v>5000</v>
      </c>
      <c r="L747" s="1">
        <v>10000</v>
      </c>
      <c r="M747" s="1" t="s">
        <v>1778</v>
      </c>
      <c r="N747" s="1">
        <v>2.4666666666666667E-2</v>
      </c>
      <c r="O747" s="1">
        <v>4.3749999999999997E-2</v>
      </c>
      <c r="P747" s="1">
        <v>8.8235294117647065E-2</v>
      </c>
      <c r="Q747" s="1">
        <v>0.16666666666666666</v>
      </c>
      <c r="R747" s="1">
        <v>0.26315789473684209</v>
      </c>
      <c r="S747" s="1">
        <v>0.5</v>
      </c>
      <c r="T747" s="1">
        <v>0</v>
      </c>
      <c r="U747" s="1">
        <v>0</v>
      </c>
      <c r="V747" s="1">
        <v>0</v>
      </c>
      <c r="W747" s="1">
        <v>0</v>
      </c>
      <c r="X747" s="1">
        <v>0</v>
      </c>
      <c r="Y747" s="1">
        <v>0</v>
      </c>
    </row>
    <row r="748" spans="1:25">
      <c r="A748" s="1" t="s">
        <v>1295</v>
      </c>
      <c r="B748" s="1" t="s">
        <v>634</v>
      </c>
      <c r="C748" s="1" t="s">
        <v>634</v>
      </c>
      <c r="D748" s="1" t="s">
        <v>634</v>
      </c>
      <c r="E748" s="1" t="s">
        <v>634</v>
      </c>
      <c r="F748" s="1" t="s">
        <v>634</v>
      </c>
      <c r="G748" s="1" t="s">
        <v>634</v>
      </c>
      <c r="H748" s="1" t="s">
        <v>634</v>
      </c>
      <c r="I748" s="1" t="s">
        <v>634</v>
      </c>
      <c r="J748" s="1" t="s">
        <v>634</v>
      </c>
      <c r="K748" s="1" t="s">
        <v>634</v>
      </c>
      <c r="L748" s="1" t="s">
        <v>634</v>
      </c>
      <c r="M748" s="1" t="s">
        <v>634</v>
      </c>
      <c r="N748" s="1" t="s">
        <v>634</v>
      </c>
      <c r="O748" s="1" t="s">
        <v>634</v>
      </c>
      <c r="P748" s="1" t="s">
        <v>634</v>
      </c>
      <c r="Q748" s="1" t="s">
        <v>634</v>
      </c>
      <c r="R748" s="1" t="s">
        <v>634</v>
      </c>
      <c r="S748" s="1" t="s">
        <v>634</v>
      </c>
      <c r="T748" s="1" t="s">
        <v>634</v>
      </c>
      <c r="U748" s="1" t="s">
        <v>634</v>
      </c>
      <c r="V748" s="1" t="s">
        <v>634</v>
      </c>
      <c r="W748" s="1" t="s">
        <v>634</v>
      </c>
      <c r="X748" s="1" t="s">
        <v>634</v>
      </c>
      <c r="Y748" s="1" t="s">
        <v>634</v>
      </c>
    </row>
    <row r="749" spans="1:25">
      <c r="A749" s="1" t="s">
        <v>1296</v>
      </c>
      <c r="B749" s="1" t="s">
        <v>1297</v>
      </c>
      <c r="C749" s="1" t="s">
        <v>634</v>
      </c>
      <c r="D749" s="1" t="s">
        <v>634</v>
      </c>
      <c r="E749" s="1" t="s">
        <v>634</v>
      </c>
      <c r="F749" s="1" t="s">
        <v>634</v>
      </c>
      <c r="G749" s="1" t="s">
        <v>634</v>
      </c>
      <c r="H749" s="1" t="s">
        <v>634</v>
      </c>
      <c r="I749" s="1" t="s">
        <v>634</v>
      </c>
      <c r="J749" s="1" t="s">
        <v>634</v>
      </c>
      <c r="K749" s="1" t="s">
        <v>634</v>
      </c>
      <c r="L749" s="1" t="s">
        <v>634</v>
      </c>
      <c r="M749" s="1" t="s">
        <v>634</v>
      </c>
      <c r="N749" s="1" t="s">
        <v>634</v>
      </c>
      <c r="O749" s="1" t="s">
        <v>634</v>
      </c>
      <c r="P749" s="1" t="s">
        <v>634</v>
      </c>
      <c r="Q749" s="1" t="s">
        <v>634</v>
      </c>
      <c r="R749" s="1" t="s">
        <v>634</v>
      </c>
      <c r="S749" s="1" t="s">
        <v>634</v>
      </c>
      <c r="T749" s="1" t="s">
        <v>634</v>
      </c>
      <c r="U749" s="1" t="s">
        <v>634</v>
      </c>
      <c r="V749" s="1" t="s">
        <v>634</v>
      </c>
      <c r="W749" s="1" t="s">
        <v>634</v>
      </c>
      <c r="X749" s="1" t="s">
        <v>634</v>
      </c>
      <c r="Y749" s="1" t="s">
        <v>634</v>
      </c>
    </row>
    <row r="750" spans="1:25">
      <c r="A750" s="1" t="s">
        <v>1298</v>
      </c>
      <c r="B750" s="1" t="s">
        <v>1299</v>
      </c>
      <c r="C750" s="1">
        <v>0.3</v>
      </c>
      <c r="D750" s="1">
        <v>0.3</v>
      </c>
      <c r="E750" s="1">
        <v>0</v>
      </c>
      <c r="F750" s="1" t="s">
        <v>1778</v>
      </c>
      <c r="G750" s="1">
        <v>0</v>
      </c>
      <c r="H750" s="1">
        <v>0</v>
      </c>
      <c r="I750" s="1">
        <v>0</v>
      </c>
      <c r="J750" s="1">
        <v>1000</v>
      </c>
      <c r="K750" s="1">
        <v>3500</v>
      </c>
      <c r="L750" s="1">
        <v>6500</v>
      </c>
      <c r="M750" s="1" t="s">
        <v>1778</v>
      </c>
      <c r="N750" s="1">
        <v>0</v>
      </c>
      <c r="O750" s="1">
        <v>0</v>
      </c>
      <c r="P750" s="1">
        <v>0</v>
      </c>
      <c r="Q750" s="1">
        <v>0.1</v>
      </c>
      <c r="R750" s="1">
        <v>0.31818181818181818</v>
      </c>
      <c r="S750" s="1">
        <v>0.54166666666666663</v>
      </c>
      <c r="T750" s="1">
        <v>0</v>
      </c>
      <c r="U750" s="1">
        <v>0</v>
      </c>
      <c r="V750" s="1">
        <v>0</v>
      </c>
      <c r="W750" s="1">
        <v>0</v>
      </c>
      <c r="X750" s="1">
        <v>0</v>
      </c>
      <c r="Y750" s="1">
        <v>0</v>
      </c>
    </row>
    <row r="751" spans="1:25">
      <c r="A751" s="1" t="s">
        <v>1300</v>
      </c>
      <c r="B751" s="1" t="s">
        <v>1301</v>
      </c>
      <c r="C751" s="1" t="s">
        <v>634</v>
      </c>
      <c r="D751" s="1" t="s">
        <v>634</v>
      </c>
      <c r="E751" s="1" t="s">
        <v>634</v>
      </c>
      <c r="F751" s="1" t="s">
        <v>634</v>
      </c>
      <c r="G751" s="1" t="s">
        <v>634</v>
      </c>
      <c r="H751" s="1" t="s">
        <v>634</v>
      </c>
      <c r="I751" s="1" t="s">
        <v>634</v>
      </c>
      <c r="J751" s="1" t="s">
        <v>634</v>
      </c>
      <c r="K751" s="1" t="s">
        <v>634</v>
      </c>
      <c r="L751" s="1" t="s">
        <v>634</v>
      </c>
      <c r="M751" s="1" t="s">
        <v>634</v>
      </c>
      <c r="N751" s="1" t="s">
        <v>634</v>
      </c>
      <c r="O751" s="1" t="s">
        <v>634</v>
      </c>
      <c r="P751" s="1" t="s">
        <v>634</v>
      </c>
      <c r="Q751" s="1" t="s">
        <v>634</v>
      </c>
      <c r="R751" s="1" t="s">
        <v>634</v>
      </c>
      <c r="S751" s="1" t="s">
        <v>634</v>
      </c>
      <c r="T751" s="1" t="s">
        <v>634</v>
      </c>
      <c r="U751" s="1" t="s">
        <v>634</v>
      </c>
      <c r="V751" s="1" t="s">
        <v>634</v>
      </c>
      <c r="W751" s="1" t="s">
        <v>634</v>
      </c>
      <c r="X751" s="1" t="s">
        <v>634</v>
      </c>
      <c r="Y751" s="1" t="s">
        <v>634</v>
      </c>
    </row>
    <row r="752" spans="1:25">
      <c r="A752" s="1" t="s">
        <v>1302</v>
      </c>
      <c r="B752" s="1" t="s">
        <v>634</v>
      </c>
      <c r="C752" s="1" t="s">
        <v>634</v>
      </c>
      <c r="D752" s="1" t="s">
        <v>634</v>
      </c>
      <c r="E752" s="1" t="s">
        <v>634</v>
      </c>
      <c r="F752" s="1" t="s">
        <v>634</v>
      </c>
      <c r="G752" s="1" t="s">
        <v>634</v>
      </c>
      <c r="H752" s="1" t="s">
        <v>634</v>
      </c>
      <c r="I752" s="1" t="s">
        <v>634</v>
      </c>
      <c r="J752" s="1" t="s">
        <v>634</v>
      </c>
      <c r="K752" s="1" t="s">
        <v>634</v>
      </c>
      <c r="L752" s="1" t="s">
        <v>634</v>
      </c>
      <c r="M752" s="1" t="s">
        <v>634</v>
      </c>
      <c r="N752" s="1" t="s">
        <v>634</v>
      </c>
      <c r="O752" s="1" t="s">
        <v>634</v>
      </c>
      <c r="P752" s="1" t="s">
        <v>634</v>
      </c>
      <c r="Q752" s="1" t="s">
        <v>634</v>
      </c>
      <c r="R752" s="1" t="s">
        <v>634</v>
      </c>
      <c r="S752" s="1" t="s">
        <v>634</v>
      </c>
      <c r="T752" s="1" t="s">
        <v>634</v>
      </c>
      <c r="U752" s="1" t="s">
        <v>634</v>
      </c>
      <c r="V752" s="1" t="s">
        <v>634</v>
      </c>
      <c r="W752" s="1" t="s">
        <v>634</v>
      </c>
      <c r="X752" s="1" t="s">
        <v>634</v>
      </c>
      <c r="Y752" s="1" t="s">
        <v>634</v>
      </c>
    </row>
    <row r="753" spans="1:25">
      <c r="A753" s="1" t="s">
        <v>1303</v>
      </c>
      <c r="B753" s="1" t="s">
        <v>1396</v>
      </c>
      <c r="C753" s="1" t="s">
        <v>634</v>
      </c>
      <c r="D753" s="1" t="s">
        <v>634</v>
      </c>
      <c r="E753" s="1" t="s">
        <v>634</v>
      </c>
      <c r="F753" s="1" t="s">
        <v>634</v>
      </c>
      <c r="G753" s="1" t="s">
        <v>634</v>
      </c>
      <c r="H753" s="1" t="s">
        <v>634</v>
      </c>
      <c r="I753" s="1" t="s">
        <v>634</v>
      </c>
      <c r="J753" s="1" t="s">
        <v>634</v>
      </c>
      <c r="K753" s="1" t="s">
        <v>634</v>
      </c>
      <c r="L753" s="1" t="s">
        <v>634</v>
      </c>
      <c r="M753" s="1" t="s">
        <v>634</v>
      </c>
      <c r="N753" s="1" t="s">
        <v>634</v>
      </c>
      <c r="O753" s="1" t="s">
        <v>634</v>
      </c>
      <c r="P753" s="1" t="s">
        <v>634</v>
      </c>
      <c r="Q753" s="1" t="s">
        <v>634</v>
      </c>
      <c r="R753" s="1" t="s">
        <v>634</v>
      </c>
      <c r="S753" s="1" t="s">
        <v>634</v>
      </c>
      <c r="T753" s="1" t="s">
        <v>634</v>
      </c>
      <c r="U753" s="1" t="s">
        <v>634</v>
      </c>
      <c r="V753" s="1" t="s">
        <v>634</v>
      </c>
      <c r="W753" s="1" t="s">
        <v>634</v>
      </c>
      <c r="X753" s="1" t="s">
        <v>634</v>
      </c>
      <c r="Y753" s="1" t="s">
        <v>634</v>
      </c>
    </row>
    <row r="754" spans="1:25">
      <c r="A754" s="1" t="s">
        <v>1304</v>
      </c>
      <c r="B754" s="1" t="s">
        <v>1651</v>
      </c>
      <c r="C754" s="1" t="s">
        <v>634</v>
      </c>
      <c r="D754" s="1" t="s">
        <v>634</v>
      </c>
      <c r="E754" s="1" t="s">
        <v>634</v>
      </c>
      <c r="F754" s="1" t="s">
        <v>634</v>
      </c>
      <c r="G754" s="1" t="s">
        <v>634</v>
      </c>
      <c r="H754" s="1" t="s">
        <v>634</v>
      </c>
      <c r="I754" s="1" t="s">
        <v>634</v>
      </c>
      <c r="J754" s="1" t="s">
        <v>634</v>
      </c>
      <c r="K754" s="1" t="s">
        <v>634</v>
      </c>
      <c r="L754" s="1" t="s">
        <v>634</v>
      </c>
      <c r="M754" s="1" t="s">
        <v>634</v>
      </c>
      <c r="N754" s="1" t="s">
        <v>634</v>
      </c>
      <c r="O754" s="1" t="s">
        <v>634</v>
      </c>
      <c r="P754" s="1" t="s">
        <v>634</v>
      </c>
      <c r="Q754" s="1" t="s">
        <v>634</v>
      </c>
      <c r="R754" s="1" t="s">
        <v>634</v>
      </c>
      <c r="S754" s="1" t="s">
        <v>634</v>
      </c>
      <c r="T754" s="1" t="s">
        <v>634</v>
      </c>
      <c r="U754" s="1" t="s">
        <v>634</v>
      </c>
      <c r="V754" s="1" t="s">
        <v>634</v>
      </c>
      <c r="W754" s="1" t="s">
        <v>634</v>
      </c>
      <c r="X754" s="1" t="s">
        <v>634</v>
      </c>
      <c r="Y754" s="1" t="s">
        <v>634</v>
      </c>
    </row>
    <row r="755" spans="1:25">
      <c r="A755" s="1" t="s">
        <v>1305</v>
      </c>
      <c r="B755" s="1" t="s">
        <v>2066</v>
      </c>
      <c r="C755" s="1" t="s">
        <v>634</v>
      </c>
      <c r="D755" s="1" t="s">
        <v>634</v>
      </c>
      <c r="E755" s="1" t="s">
        <v>634</v>
      </c>
      <c r="F755" s="1" t="s">
        <v>634</v>
      </c>
      <c r="G755" s="1" t="s">
        <v>634</v>
      </c>
      <c r="H755" s="1" t="s">
        <v>634</v>
      </c>
      <c r="I755" s="1" t="s">
        <v>634</v>
      </c>
      <c r="J755" s="1" t="s">
        <v>634</v>
      </c>
      <c r="K755" s="1" t="s">
        <v>634</v>
      </c>
      <c r="L755" s="1" t="s">
        <v>634</v>
      </c>
      <c r="M755" s="1" t="s">
        <v>634</v>
      </c>
      <c r="N755" s="1" t="s">
        <v>634</v>
      </c>
      <c r="O755" s="1" t="s">
        <v>634</v>
      </c>
      <c r="P755" s="1" t="s">
        <v>634</v>
      </c>
      <c r="Q755" s="1" t="s">
        <v>634</v>
      </c>
      <c r="R755" s="1" t="s">
        <v>634</v>
      </c>
      <c r="S755" s="1" t="s">
        <v>634</v>
      </c>
      <c r="T755" s="1" t="s">
        <v>634</v>
      </c>
      <c r="U755" s="1" t="s">
        <v>634</v>
      </c>
      <c r="V755" s="1" t="s">
        <v>634</v>
      </c>
      <c r="W755" s="1" t="s">
        <v>634</v>
      </c>
      <c r="X755" s="1" t="s">
        <v>634</v>
      </c>
      <c r="Y755" s="1" t="s">
        <v>634</v>
      </c>
    </row>
    <row r="756" spans="1:25">
      <c r="A756" s="1" t="s">
        <v>1306</v>
      </c>
      <c r="B756" s="1" t="s">
        <v>1307</v>
      </c>
      <c r="C756" s="1">
        <v>0.46</v>
      </c>
      <c r="D756" s="1">
        <v>0.46</v>
      </c>
      <c r="E756" s="1" t="s">
        <v>825</v>
      </c>
      <c r="F756" s="1" t="s">
        <v>1778</v>
      </c>
      <c r="G756" s="1">
        <v>0</v>
      </c>
      <c r="H756" s="1">
        <v>0</v>
      </c>
      <c r="I756" s="1">
        <v>0</v>
      </c>
      <c r="J756" s="1">
        <v>0</v>
      </c>
      <c r="K756" s="1">
        <v>0</v>
      </c>
      <c r="L756" s="1">
        <v>0</v>
      </c>
      <c r="M756" s="1" t="s">
        <v>1778</v>
      </c>
      <c r="N756" s="1">
        <v>0</v>
      </c>
      <c r="O756" s="1">
        <v>0</v>
      </c>
      <c r="P756" s="1">
        <v>0</v>
      </c>
      <c r="Q756" s="1">
        <v>0</v>
      </c>
      <c r="R756" s="1">
        <v>0</v>
      </c>
      <c r="S756" s="1">
        <v>0</v>
      </c>
      <c r="T756" s="1">
        <v>0</v>
      </c>
      <c r="U756" s="1">
        <v>0</v>
      </c>
      <c r="V756" s="1">
        <v>0</v>
      </c>
      <c r="W756" s="1">
        <v>0</v>
      </c>
      <c r="X756" s="1">
        <v>0</v>
      </c>
      <c r="Y756" s="1">
        <v>0</v>
      </c>
    </row>
    <row r="757" spans="1:25">
      <c r="A757" s="1" t="s">
        <v>1308</v>
      </c>
      <c r="B757" s="1" t="s">
        <v>1309</v>
      </c>
      <c r="C757" s="1">
        <v>0.34399999999999997</v>
      </c>
      <c r="D757" s="1">
        <v>0.3</v>
      </c>
      <c r="E757" s="1">
        <v>0.25</v>
      </c>
      <c r="F757" s="1" t="s">
        <v>1778</v>
      </c>
      <c r="G757" s="1">
        <v>16</v>
      </c>
      <c r="H757" s="1">
        <v>80</v>
      </c>
      <c r="I757" s="1">
        <v>110</v>
      </c>
      <c r="J757" s="1">
        <v>140</v>
      </c>
      <c r="K757" s="1">
        <v>210</v>
      </c>
      <c r="L757" s="1">
        <v>250</v>
      </c>
      <c r="M757" s="1" t="s">
        <v>1778</v>
      </c>
      <c r="N757" s="1">
        <v>6.3492063492063489E-2</v>
      </c>
      <c r="O757" s="1">
        <v>0.30188679245283018</v>
      </c>
      <c r="P757" s="1">
        <v>0.39568345323741005</v>
      </c>
      <c r="Q757" s="1">
        <v>0.47945205479452052</v>
      </c>
      <c r="R757" s="1">
        <v>0.68403908794788271</v>
      </c>
      <c r="S757" s="1">
        <v>0.77639751552795033</v>
      </c>
      <c r="T757" s="1">
        <v>0</v>
      </c>
      <c r="U757" s="1">
        <v>0</v>
      </c>
      <c r="V757" s="1">
        <v>0</v>
      </c>
      <c r="W757" s="1">
        <v>0</v>
      </c>
      <c r="X757" s="1">
        <v>0</v>
      </c>
      <c r="Y757" s="1">
        <v>0</v>
      </c>
    </row>
    <row r="758" spans="1:25">
      <c r="A758" s="1" t="s">
        <v>1310</v>
      </c>
      <c r="B758" s="1" t="s">
        <v>1311</v>
      </c>
      <c r="C758" s="1" t="s">
        <v>634</v>
      </c>
      <c r="D758" s="1" t="s">
        <v>634</v>
      </c>
      <c r="E758" s="1" t="s">
        <v>634</v>
      </c>
      <c r="F758" s="1" t="s">
        <v>634</v>
      </c>
      <c r="G758" s="1" t="s">
        <v>634</v>
      </c>
      <c r="H758" s="1" t="s">
        <v>634</v>
      </c>
      <c r="I758" s="1" t="s">
        <v>634</v>
      </c>
      <c r="J758" s="1" t="s">
        <v>634</v>
      </c>
      <c r="K758" s="1" t="s">
        <v>634</v>
      </c>
      <c r="L758" s="1" t="s">
        <v>634</v>
      </c>
      <c r="M758" s="1" t="s">
        <v>634</v>
      </c>
      <c r="N758" s="1" t="s">
        <v>634</v>
      </c>
      <c r="O758" s="1" t="s">
        <v>634</v>
      </c>
      <c r="P758" s="1" t="s">
        <v>634</v>
      </c>
      <c r="Q758" s="1" t="s">
        <v>634</v>
      </c>
      <c r="R758" s="1" t="s">
        <v>634</v>
      </c>
      <c r="S758" s="1" t="s">
        <v>634</v>
      </c>
      <c r="T758" s="1" t="s">
        <v>634</v>
      </c>
      <c r="U758" s="1" t="s">
        <v>634</v>
      </c>
      <c r="V758" s="1" t="s">
        <v>634</v>
      </c>
      <c r="W758" s="1" t="s">
        <v>634</v>
      </c>
      <c r="X758" s="1" t="s">
        <v>634</v>
      </c>
      <c r="Y758" s="1" t="s">
        <v>634</v>
      </c>
    </row>
    <row r="759" spans="1:25">
      <c r="A759" s="1" t="s">
        <v>1312</v>
      </c>
      <c r="B759" s="1" t="s">
        <v>634</v>
      </c>
      <c r="C759" s="1" t="s">
        <v>634</v>
      </c>
      <c r="D759" s="1" t="s">
        <v>634</v>
      </c>
      <c r="E759" s="1" t="s">
        <v>634</v>
      </c>
      <c r="F759" s="1" t="s">
        <v>634</v>
      </c>
      <c r="G759" s="1" t="s">
        <v>634</v>
      </c>
      <c r="H759" s="1" t="s">
        <v>634</v>
      </c>
      <c r="I759" s="1" t="s">
        <v>634</v>
      </c>
      <c r="J759" s="1" t="s">
        <v>634</v>
      </c>
      <c r="K759" s="1" t="s">
        <v>634</v>
      </c>
      <c r="L759" s="1" t="s">
        <v>634</v>
      </c>
      <c r="M759" s="1" t="s">
        <v>634</v>
      </c>
      <c r="N759" s="1" t="s">
        <v>634</v>
      </c>
      <c r="O759" s="1" t="s">
        <v>634</v>
      </c>
      <c r="P759" s="1" t="s">
        <v>634</v>
      </c>
      <c r="Q759" s="1" t="s">
        <v>634</v>
      </c>
      <c r="R759" s="1" t="s">
        <v>634</v>
      </c>
      <c r="S759" s="1" t="s">
        <v>634</v>
      </c>
      <c r="T759" s="1" t="s">
        <v>634</v>
      </c>
      <c r="U759" s="1" t="s">
        <v>634</v>
      </c>
      <c r="V759" s="1" t="s">
        <v>634</v>
      </c>
      <c r="W759" s="1" t="s">
        <v>634</v>
      </c>
      <c r="X759" s="1" t="s">
        <v>634</v>
      </c>
      <c r="Y759" s="1" t="s">
        <v>634</v>
      </c>
    </row>
    <row r="760" spans="1:25">
      <c r="A760" s="1" t="s">
        <v>1313</v>
      </c>
      <c r="B760" s="1" t="s">
        <v>1652</v>
      </c>
      <c r="C760" s="1" t="s">
        <v>634</v>
      </c>
      <c r="D760" s="1" t="s">
        <v>634</v>
      </c>
      <c r="E760" s="1" t="s">
        <v>634</v>
      </c>
      <c r="F760" s="1" t="s">
        <v>634</v>
      </c>
      <c r="G760" s="1" t="s">
        <v>634</v>
      </c>
      <c r="H760" s="1" t="s">
        <v>634</v>
      </c>
      <c r="I760" s="1" t="s">
        <v>634</v>
      </c>
      <c r="J760" s="1" t="s">
        <v>634</v>
      </c>
      <c r="K760" s="1" t="s">
        <v>634</v>
      </c>
      <c r="L760" s="1" t="s">
        <v>634</v>
      </c>
      <c r="M760" s="1" t="s">
        <v>634</v>
      </c>
      <c r="N760" s="1" t="s">
        <v>634</v>
      </c>
      <c r="O760" s="1" t="s">
        <v>634</v>
      </c>
      <c r="P760" s="1" t="s">
        <v>634</v>
      </c>
      <c r="Q760" s="1" t="s">
        <v>634</v>
      </c>
      <c r="R760" s="1" t="s">
        <v>634</v>
      </c>
      <c r="S760" s="1" t="s">
        <v>634</v>
      </c>
      <c r="T760" s="1" t="s">
        <v>634</v>
      </c>
      <c r="U760" s="1" t="s">
        <v>634</v>
      </c>
      <c r="V760" s="1" t="s">
        <v>634</v>
      </c>
      <c r="W760" s="1" t="s">
        <v>634</v>
      </c>
      <c r="X760" s="1" t="s">
        <v>634</v>
      </c>
      <c r="Y760" s="1" t="s">
        <v>634</v>
      </c>
    </row>
    <row r="761" spans="1:25">
      <c r="A761" s="1" t="s">
        <v>1314</v>
      </c>
      <c r="B761" s="1" t="s">
        <v>1315</v>
      </c>
      <c r="C761" s="1">
        <v>0.46</v>
      </c>
      <c r="D761" s="1">
        <v>0.46800000000000003</v>
      </c>
      <c r="E761" s="1">
        <v>0.46</v>
      </c>
      <c r="F761" s="1" t="s">
        <v>1778</v>
      </c>
      <c r="G761" s="1">
        <v>0</v>
      </c>
      <c r="H761" s="1">
        <v>0</v>
      </c>
      <c r="I761" s="1">
        <v>1</v>
      </c>
      <c r="J761" s="1">
        <v>1</v>
      </c>
      <c r="K761" s="1">
        <v>1</v>
      </c>
      <c r="L761" s="1">
        <v>1</v>
      </c>
      <c r="M761" s="1" t="s">
        <v>1778</v>
      </c>
      <c r="N761" s="1">
        <v>0</v>
      </c>
      <c r="O761" s="1">
        <v>0</v>
      </c>
      <c r="P761" s="1">
        <v>0.5</v>
      </c>
      <c r="Q761" s="1">
        <v>0.33333333333333331</v>
      </c>
      <c r="R761" s="1">
        <v>0.33333333333333331</v>
      </c>
      <c r="S761" s="1">
        <v>0.2</v>
      </c>
      <c r="T761" s="1">
        <v>0</v>
      </c>
      <c r="U761" s="1">
        <v>0</v>
      </c>
      <c r="V761" s="1">
        <v>0</v>
      </c>
      <c r="W761" s="1">
        <v>0</v>
      </c>
      <c r="X761" s="1">
        <v>0</v>
      </c>
      <c r="Y761" s="1">
        <v>0</v>
      </c>
    </row>
    <row r="762" spans="1:25">
      <c r="A762" s="1" t="s">
        <v>1316</v>
      </c>
      <c r="B762" s="1" t="s">
        <v>1317</v>
      </c>
      <c r="C762" s="1" t="s">
        <v>634</v>
      </c>
      <c r="D762" s="1" t="s">
        <v>634</v>
      </c>
      <c r="E762" s="1" t="s">
        <v>634</v>
      </c>
      <c r="F762" s="1" t="s">
        <v>634</v>
      </c>
      <c r="G762" s="1" t="s">
        <v>634</v>
      </c>
      <c r="H762" s="1" t="s">
        <v>634</v>
      </c>
      <c r="I762" s="1" t="s">
        <v>634</v>
      </c>
      <c r="J762" s="1" t="s">
        <v>634</v>
      </c>
      <c r="K762" s="1" t="s">
        <v>634</v>
      </c>
      <c r="L762" s="1" t="s">
        <v>634</v>
      </c>
      <c r="M762" s="1" t="s">
        <v>634</v>
      </c>
      <c r="N762" s="1" t="s">
        <v>634</v>
      </c>
      <c r="O762" s="1" t="s">
        <v>634</v>
      </c>
      <c r="P762" s="1" t="s">
        <v>634</v>
      </c>
      <c r="Q762" s="1" t="s">
        <v>634</v>
      </c>
      <c r="R762" s="1" t="s">
        <v>634</v>
      </c>
      <c r="S762" s="1" t="s">
        <v>634</v>
      </c>
      <c r="T762" s="1" t="s">
        <v>634</v>
      </c>
      <c r="U762" s="1" t="s">
        <v>634</v>
      </c>
      <c r="V762" s="1" t="s">
        <v>634</v>
      </c>
      <c r="W762" s="1" t="s">
        <v>634</v>
      </c>
      <c r="X762" s="1" t="s">
        <v>634</v>
      </c>
      <c r="Y762" s="1" t="s">
        <v>634</v>
      </c>
    </row>
    <row r="763" spans="1:25">
      <c r="A763" s="1" t="s">
        <v>1318</v>
      </c>
      <c r="B763" s="1" t="s">
        <v>1319</v>
      </c>
      <c r="C763" s="1" t="s">
        <v>634</v>
      </c>
      <c r="D763" s="1" t="s">
        <v>634</v>
      </c>
      <c r="E763" s="1" t="s">
        <v>634</v>
      </c>
      <c r="F763" s="1" t="s">
        <v>634</v>
      </c>
      <c r="G763" s="1" t="s">
        <v>634</v>
      </c>
      <c r="H763" s="1" t="s">
        <v>634</v>
      </c>
      <c r="I763" s="1" t="s">
        <v>634</v>
      </c>
      <c r="J763" s="1" t="s">
        <v>634</v>
      </c>
      <c r="K763" s="1" t="s">
        <v>634</v>
      </c>
      <c r="L763" s="1" t="s">
        <v>634</v>
      </c>
      <c r="M763" s="1" t="s">
        <v>634</v>
      </c>
      <c r="N763" s="1" t="s">
        <v>634</v>
      </c>
      <c r="O763" s="1" t="s">
        <v>634</v>
      </c>
      <c r="P763" s="1" t="s">
        <v>634</v>
      </c>
      <c r="Q763" s="1" t="s">
        <v>634</v>
      </c>
      <c r="R763" s="1" t="s">
        <v>634</v>
      </c>
      <c r="S763" s="1" t="s">
        <v>634</v>
      </c>
      <c r="T763" s="1" t="s">
        <v>634</v>
      </c>
      <c r="U763" s="1" t="s">
        <v>634</v>
      </c>
      <c r="V763" s="1" t="s">
        <v>634</v>
      </c>
      <c r="W763" s="1" t="s">
        <v>634</v>
      </c>
      <c r="X763" s="1" t="s">
        <v>634</v>
      </c>
      <c r="Y763" s="1" t="s">
        <v>634</v>
      </c>
    </row>
    <row r="764" spans="1:25">
      <c r="A764" s="1" t="s">
        <v>1320</v>
      </c>
      <c r="B764" s="1" t="s">
        <v>1321</v>
      </c>
      <c r="C764" s="1">
        <v>0.42499999999999999</v>
      </c>
      <c r="D764" s="1">
        <v>0.4</v>
      </c>
      <c r="E764" s="1">
        <v>0.313</v>
      </c>
      <c r="F764" s="1" t="s">
        <v>1778</v>
      </c>
      <c r="G764" s="1">
        <v>0</v>
      </c>
      <c r="H764" s="1">
        <v>0</v>
      </c>
      <c r="I764" s="1">
        <v>500</v>
      </c>
      <c r="J764" s="1">
        <v>1000</v>
      </c>
      <c r="K764" s="1">
        <v>2000</v>
      </c>
      <c r="L764" s="1">
        <v>2800</v>
      </c>
      <c r="M764" s="1" t="s">
        <v>1778</v>
      </c>
      <c r="N764" s="1">
        <v>0</v>
      </c>
      <c r="O764" s="1">
        <v>0</v>
      </c>
      <c r="P764" s="1">
        <v>9.2592592592592587E-2</v>
      </c>
      <c r="Q764" s="1">
        <v>0.18518518518518517</v>
      </c>
      <c r="R764" s="1">
        <v>0.37037037037037035</v>
      </c>
      <c r="S764" s="1">
        <v>0.51851851851851849</v>
      </c>
      <c r="T764" s="1">
        <v>0</v>
      </c>
      <c r="U764" s="1">
        <v>0</v>
      </c>
      <c r="V764" s="1">
        <v>0</v>
      </c>
      <c r="W764" s="1">
        <v>0</v>
      </c>
      <c r="X764" s="1">
        <v>0</v>
      </c>
      <c r="Y764" s="1">
        <v>0</v>
      </c>
    </row>
    <row r="765" spans="1:25">
      <c r="A765" s="1" t="s">
        <v>1322</v>
      </c>
      <c r="B765" s="1" t="s">
        <v>1323</v>
      </c>
      <c r="C765" s="1" t="s">
        <v>634</v>
      </c>
      <c r="D765" s="1" t="s">
        <v>634</v>
      </c>
      <c r="E765" s="1" t="s">
        <v>634</v>
      </c>
      <c r="F765" s="1" t="s">
        <v>634</v>
      </c>
      <c r="G765" s="1" t="s">
        <v>634</v>
      </c>
      <c r="H765" s="1" t="s">
        <v>634</v>
      </c>
      <c r="I765" s="1" t="s">
        <v>634</v>
      </c>
      <c r="J765" s="1" t="s">
        <v>634</v>
      </c>
      <c r="K765" s="1" t="s">
        <v>634</v>
      </c>
      <c r="L765" s="1" t="s">
        <v>634</v>
      </c>
      <c r="M765" s="1" t="s">
        <v>634</v>
      </c>
      <c r="N765" s="1" t="s">
        <v>634</v>
      </c>
      <c r="O765" s="1" t="s">
        <v>634</v>
      </c>
      <c r="P765" s="1" t="s">
        <v>634</v>
      </c>
      <c r="Q765" s="1" t="s">
        <v>634</v>
      </c>
      <c r="R765" s="1" t="s">
        <v>634</v>
      </c>
      <c r="S765" s="1" t="s">
        <v>634</v>
      </c>
      <c r="T765" s="1" t="s">
        <v>634</v>
      </c>
      <c r="U765" s="1" t="s">
        <v>634</v>
      </c>
      <c r="V765" s="1" t="s">
        <v>634</v>
      </c>
      <c r="W765" s="1" t="s">
        <v>634</v>
      </c>
      <c r="X765" s="1" t="s">
        <v>634</v>
      </c>
      <c r="Y765" s="1" t="s">
        <v>634</v>
      </c>
    </row>
    <row r="766" spans="1:25">
      <c r="A766" s="1" t="s">
        <v>1324</v>
      </c>
      <c r="B766" s="1" t="s">
        <v>2067</v>
      </c>
      <c r="C766" s="1" t="s">
        <v>634</v>
      </c>
      <c r="D766" s="1" t="s">
        <v>634</v>
      </c>
      <c r="E766" s="1" t="s">
        <v>634</v>
      </c>
      <c r="F766" s="1" t="s">
        <v>634</v>
      </c>
      <c r="G766" s="1" t="s">
        <v>634</v>
      </c>
      <c r="H766" s="1" t="s">
        <v>634</v>
      </c>
      <c r="I766" s="1" t="s">
        <v>634</v>
      </c>
      <c r="J766" s="1" t="s">
        <v>634</v>
      </c>
      <c r="K766" s="1" t="s">
        <v>634</v>
      </c>
      <c r="L766" s="1" t="s">
        <v>634</v>
      </c>
      <c r="M766" s="1" t="s">
        <v>634</v>
      </c>
      <c r="N766" s="1" t="s">
        <v>634</v>
      </c>
      <c r="O766" s="1" t="s">
        <v>634</v>
      </c>
      <c r="P766" s="1" t="s">
        <v>634</v>
      </c>
      <c r="Q766" s="1" t="s">
        <v>634</v>
      </c>
      <c r="R766" s="1" t="s">
        <v>634</v>
      </c>
      <c r="S766" s="1" t="s">
        <v>634</v>
      </c>
      <c r="T766" s="1" t="s">
        <v>634</v>
      </c>
      <c r="U766" s="1" t="s">
        <v>634</v>
      </c>
      <c r="V766" s="1" t="s">
        <v>634</v>
      </c>
      <c r="W766" s="1" t="s">
        <v>634</v>
      </c>
      <c r="X766" s="1" t="s">
        <v>634</v>
      </c>
      <c r="Y766" s="1" t="s">
        <v>634</v>
      </c>
    </row>
    <row r="767" spans="1:25">
      <c r="A767" s="1" t="s">
        <v>1325</v>
      </c>
      <c r="B767" s="1" t="s">
        <v>1326</v>
      </c>
      <c r="C767" s="1" t="s">
        <v>634</v>
      </c>
      <c r="D767" s="1" t="s">
        <v>634</v>
      </c>
      <c r="E767" s="1" t="s">
        <v>634</v>
      </c>
      <c r="F767" s="1" t="s">
        <v>634</v>
      </c>
      <c r="G767" s="1" t="s">
        <v>634</v>
      </c>
      <c r="H767" s="1" t="s">
        <v>634</v>
      </c>
      <c r="I767" s="1" t="s">
        <v>634</v>
      </c>
      <c r="J767" s="1" t="s">
        <v>634</v>
      </c>
      <c r="K767" s="1" t="s">
        <v>634</v>
      </c>
      <c r="L767" s="1" t="s">
        <v>634</v>
      </c>
      <c r="M767" s="1" t="s">
        <v>634</v>
      </c>
      <c r="N767" s="1" t="s">
        <v>634</v>
      </c>
      <c r="O767" s="1" t="s">
        <v>634</v>
      </c>
      <c r="P767" s="1" t="s">
        <v>634</v>
      </c>
      <c r="Q767" s="1" t="s">
        <v>634</v>
      </c>
      <c r="R767" s="1" t="s">
        <v>634</v>
      </c>
      <c r="S767" s="1" t="s">
        <v>634</v>
      </c>
      <c r="T767" s="1" t="s">
        <v>634</v>
      </c>
      <c r="U767" s="1" t="s">
        <v>634</v>
      </c>
      <c r="V767" s="1" t="s">
        <v>634</v>
      </c>
      <c r="W767" s="1" t="s">
        <v>634</v>
      </c>
      <c r="X767" s="1" t="s">
        <v>634</v>
      </c>
      <c r="Y767" s="1" t="s">
        <v>634</v>
      </c>
    </row>
    <row r="768" spans="1:25">
      <c r="A768" s="1" t="s">
        <v>1327</v>
      </c>
      <c r="B768" s="1" t="s">
        <v>1814</v>
      </c>
      <c r="C768" s="1" t="s">
        <v>634</v>
      </c>
      <c r="D768" s="1" t="s">
        <v>634</v>
      </c>
      <c r="E768" s="1" t="s">
        <v>634</v>
      </c>
      <c r="F768" s="1" t="s">
        <v>634</v>
      </c>
      <c r="G768" s="1" t="s">
        <v>634</v>
      </c>
      <c r="H768" s="1" t="s">
        <v>634</v>
      </c>
      <c r="I768" s="1" t="s">
        <v>634</v>
      </c>
      <c r="J768" s="1" t="s">
        <v>634</v>
      </c>
      <c r="K768" s="1" t="s">
        <v>634</v>
      </c>
      <c r="L768" s="1" t="s">
        <v>634</v>
      </c>
      <c r="M768" s="1" t="s">
        <v>634</v>
      </c>
      <c r="N768" s="1" t="s">
        <v>634</v>
      </c>
      <c r="O768" s="1" t="s">
        <v>634</v>
      </c>
      <c r="P768" s="1" t="s">
        <v>634</v>
      </c>
      <c r="Q768" s="1" t="s">
        <v>634</v>
      </c>
      <c r="R768" s="1" t="s">
        <v>634</v>
      </c>
      <c r="S768" s="1" t="s">
        <v>634</v>
      </c>
      <c r="T768" s="1" t="s">
        <v>634</v>
      </c>
      <c r="U768" s="1" t="s">
        <v>634</v>
      </c>
      <c r="V768" s="1" t="s">
        <v>634</v>
      </c>
      <c r="W768" s="1" t="s">
        <v>634</v>
      </c>
      <c r="X768" s="1" t="s">
        <v>634</v>
      </c>
      <c r="Y768" s="1" t="s">
        <v>634</v>
      </c>
    </row>
    <row r="769" spans="1:25">
      <c r="A769" s="1" t="s">
        <v>1328</v>
      </c>
      <c r="B769" s="1" t="s">
        <v>1329</v>
      </c>
      <c r="C769" s="1" t="s">
        <v>634</v>
      </c>
      <c r="D769" s="1" t="s">
        <v>634</v>
      </c>
      <c r="E769" s="1" t="s">
        <v>634</v>
      </c>
      <c r="F769" s="1" t="s">
        <v>634</v>
      </c>
      <c r="G769" s="1" t="s">
        <v>634</v>
      </c>
      <c r="H769" s="1" t="s">
        <v>634</v>
      </c>
      <c r="I769" s="1" t="s">
        <v>634</v>
      </c>
      <c r="J769" s="1" t="s">
        <v>634</v>
      </c>
      <c r="K769" s="1" t="s">
        <v>634</v>
      </c>
      <c r="L769" s="1" t="s">
        <v>634</v>
      </c>
      <c r="M769" s="1" t="s">
        <v>634</v>
      </c>
      <c r="N769" s="1" t="s">
        <v>634</v>
      </c>
      <c r="O769" s="1" t="s">
        <v>634</v>
      </c>
      <c r="P769" s="1" t="s">
        <v>634</v>
      </c>
      <c r="Q769" s="1" t="s">
        <v>634</v>
      </c>
      <c r="R769" s="1" t="s">
        <v>634</v>
      </c>
      <c r="S769" s="1" t="s">
        <v>634</v>
      </c>
      <c r="T769" s="1" t="s">
        <v>634</v>
      </c>
      <c r="U769" s="1" t="s">
        <v>634</v>
      </c>
      <c r="V769" s="1" t="s">
        <v>634</v>
      </c>
      <c r="W769" s="1" t="s">
        <v>634</v>
      </c>
      <c r="X769" s="1" t="s">
        <v>634</v>
      </c>
      <c r="Y769" s="1" t="s">
        <v>634</v>
      </c>
    </row>
    <row r="770" spans="1:25">
      <c r="A770" s="1" t="s">
        <v>1330</v>
      </c>
      <c r="B770" s="1" t="s">
        <v>634</v>
      </c>
      <c r="C770" s="1" t="s">
        <v>634</v>
      </c>
      <c r="D770" s="1" t="s">
        <v>634</v>
      </c>
      <c r="E770" s="1" t="s">
        <v>634</v>
      </c>
      <c r="F770" s="1" t="s">
        <v>634</v>
      </c>
      <c r="G770" s="1" t="s">
        <v>634</v>
      </c>
      <c r="H770" s="1" t="s">
        <v>634</v>
      </c>
      <c r="I770" s="1" t="s">
        <v>634</v>
      </c>
      <c r="J770" s="1" t="s">
        <v>634</v>
      </c>
      <c r="K770" s="1" t="s">
        <v>634</v>
      </c>
      <c r="L770" s="1" t="s">
        <v>634</v>
      </c>
      <c r="M770" s="1" t="s">
        <v>634</v>
      </c>
      <c r="N770" s="1" t="s">
        <v>634</v>
      </c>
      <c r="O770" s="1" t="s">
        <v>634</v>
      </c>
      <c r="P770" s="1" t="s">
        <v>634</v>
      </c>
      <c r="Q770" s="1" t="s">
        <v>634</v>
      </c>
      <c r="R770" s="1" t="s">
        <v>634</v>
      </c>
      <c r="S770" s="1" t="s">
        <v>634</v>
      </c>
      <c r="T770" s="1" t="s">
        <v>634</v>
      </c>
      <c r="U770" s="1" t="s">
        <v>634</v>
      </c>
      <c r="V770" s="1" t="s">
        <v>634</v>
      </c>
      <c r="W770" s="1" t="s">
        <v>634</v>
      </c>
      <c r="X770" s="1" t="s">
        <v>634</v>
      </c>
      <c r="Y770" s="1" t="s">
        <v>634</v>
      </c>
    </row>
    <row r="771" spans="1:25">
      <c r="A771" s="1" t="s">
        <v>1331</v>
      </c>
      <c r="B771" s="1" t="s">
        <v>1397</v>
      </c>
      <c r="C771" s="1" t="s">
        <v>634</v>
      </c>
      <c r="D771" s="1" t="s">
        <v>634</v>
      </c>
      <c r="E771" s="1" t="s">
        <v>634</v>
      </c>
      <c r="F771" s="1" t="s">
        <v>634</v>
      </c>
      <c r="G771" s="1" t="s">
        <v>634</v>
      </c>
      <c r="H771" s="1" t="s">
        <v>634</v>
      </c>
      <c r="I771" s="1" t="s">
        <v>634</v>
      </c>
      <c r="J771" s="1" t="s">
        <v>634</v>
      </c>
      <c r="K771" s="1" t="s">
        <v>634</v>
      </c>
      <c r="L771" s="1" t="s">
        <v>634</v>
      </c>
      <c r="M771" s="1" t="s">
        <v>634</v>
      </c>
      <c r="N771" s="1" t="s">
        <v>634</v>
      </c>
      <c r="O771" s="1" t="s">
        <v>634</v>
      </c>
      <c r="P771" s="1" t="s">
        <v>634</v>
      </c>
      <c r="Q771" s="1" t="s">
        <v>634</v>
      </c>
      <c r="R771" s="1" t="s">
        <v>634</v>
      </c>
      <c r="S771" s="1" t="s">
        <v>634</v>
      </c>
      <c r="T771" s="1" t="s">
        <v>634</v>
      </c>
      <c r="U771" s="1" t="s">
        <v>634</v>
      </c>
      <c r="V771" s="1" t="s">
        <v>634</v>
      </c>
      <c r="W771" s="1" t="s">
        <v>634</v>
      </c>
      <c r="X771" s="1" t="s">
        <v>634</v>
      </c>
      <c r="Y771" s="1" t="s">
        <v>634</v>
      </c>
    </row>
    <row r="772" spans="1:25">
      <c r="A772" s="1" t="s">
        <v>1332</v>
      </c>
      <c r="B772" s="1" t="s">
        <v>2068</v>
      </c>
      <c r="C772" s="1" t="s">
        <v>634</v>
      </c>
      <c r="D772" s="1" t="s">
        <v>634</v>
      </c>
      <c r="E772" s="1" t="s">
        <v>634</v>
      </c>
      <c r="F772" s="1" t="s">
        <v>634</v>
      </c>
      <c r="G772" s="1" t="s">
        <v>634</v>
      </c>
      <c r="H772" s="1" t="s">
        <v>634</v>
      </c>
      <c r="I772" s="1" t="s">
        <v>634</v>
      </c>
      <c r="J772" s="1" t="s">
        <v>634</v>
      </c>
      <c r="K772" s="1" t="s">
        <v>634</v>
      </c>
      <c r="L772" s="1" t="s">
        <v>634</v>
      </c>
      <c r="M772" s="1" t="s">
        <v>634</v>
      </c>
      <c r="N772" s="1" t="s">
        <v>634</v>
      </c>
      <c r="O772" s="1" t="s">
        <v>634</v>
      </c>
      <c r="P772" s="1" t="s">
        <v>634</v>
      </c>
      <c r="Q772" s="1" t="s">
        <v>634</v>
      </c>
      <c r="R772" s="1" t="s">
        <v>634</v>
      </c>
      <c r="S772" s="1" t="s">
        <v>634</v>
      </c>
      <c r="T772" s="1" t="s">
        <v>634</v>
      </c>
      <c r="U772" s="1" t="s">
        <v>634</v>
      </c>
      <c r="V772" s="1" t="s">
        <v>634</v>
      </c>
      <c r="W772" s="1" t="s">
        <v>634</v>
      </c>
      <c r="X772" s="1" t="s">
        <v>634</v>
      </c>
      <c r="Y772" s="1" t="s">
        <v>634</v>
      </c>
    </row>
    <row r="773" spans="1:25">
      <c r="A773" s="1" t="s">
        <v>1333</v>
      </c>
      <c r="B773" s="1" t="s">
        <v>1334</v>
      </c>
      <c r="C773" s="1" t="s">
        <v>634</v>
      </c>
      <c r="D773" s="1" t="s">
        <v>634</v>
      </c>
      <c r="E773" s="1" t="s">
        <v>634</v>
      </c>
      <c r="F773" s="1" t="s">
        <v>634</v>
      </c>
      <c r="G773" s="1" t="s">
        <v>634</v>
      </c>
      <c r="H773" s="1" t="s">
        <v>634</v>
      </c>
      <c r="I773" s="1" t="s">
        <v>634</v>
      </c>
      <c r="J773" s="1" t="s">
        <v>634</v>
      </c>
      <c r="K773" s="1" t="s">
        <v>634</v>
      </c>
      <c r="L773" s="1" t="s">
        <v>634</v>
      </c>
      <c r="M773" s="1" t="s">
        <v>634</v>
      </c>
      <c r="N773" s="1" t="s">
        <v>634</v>
      </c>
      <c r="O773" s="1" t="s">
        <v>634</v>
      </c>
      <c r="P773" s="1" t="s">
        <v>634</v>
      </c>
      <c r="Q773" s="1" t="s">
        <v>634</v>
      </c>
      <c r="R773" s="1" t="s">
        <v>634</v>
      </c>
      <c r="S773" s="1" t="s">
        <v>634</v>
      </c>
      <c r="T773" s="1" t="s">
        <v>634</v>
      </c>
      <c r="U773" s="1" t="s">
        <v>634</v>
      </c>
      <c r="V773" s="1" t="s">
        <v>634</v>
      </c>
      <c r="W773" s="1" t="s">
        <v>634</v>
      </c>
      <c r="X773" s="1" t="s">
        <v>634</v>
      </c>
      <c r="Y773" s="1" t="s">
        <v>634</v>
      </c>
    </row>
    <row r="774" spans="1:25">
      <c r="A774" s="1" t="s">
        <v>1335</v>
      </c>
      <c r="B774" s="1" t="s">
        <v>2069</v>
      </c>
      <c r="C774" s="1" t="s">
        <v>634</v>
      </c>
      <c r="D774" s="1" t="s">
        <v>634</v>
      </c>
      <c r="E774" s="1" t="s">
        <v>634</v>
      </c>
      <c r="F774" s="1" t="s">
        <v>634</v>
      </c>
      <c r="G774" s="1" t="s">
        <v>634</v>
      </c>
      <c r="H774" s="1" t="s">
        <v>634</v>
      </c>
      <c r="I774" s="1" t="s">
        <v>634</v>
      </c>
      <c r="J774" s="1" t="s">
        <v>634</v>
      </c>
      <c r="K774" s="1" t="s">
        <v>634</v>
      </c>
      <c r="L774" s="1" t="s">
        <v>634</v>
      </c>
      <c r="M774" s="1" t="s">
        <v>634</v>
      </c>
      <c r="N774" s="1" t="s">
        <v>634</v>
      </c>
      <c r="O774" s="1" t="s">
        <v>634</v>
      </c>
      <c r="P774" s="1" t="s">
        <v>634</v>
      </c>
      <c r="Q774" s="1" t="s">
        <v>634</v>
      </c>
      <c r="R774" s="1" t="s">
        <v>634</v>
      </c>
      <c r="S774" s="1" t="s">
        <v>634</v>
      </c>
      <c r="T774" s="1" t="s">
        <v>634</v>
      </c>
      <c r="U774" s="1" t="s">
        <v>634</v>
      </c>
      <c r="V774" s="1" t="s">
        <v>634</v>
      </c>
      <c r="W774" s="1" t="s">
        <v>634</v>
      </c>
      <c r="X774" s="1" t="s">
        <v>634</v>
      </c>
      <c r="Y774" s="1" t="s">
        <v>634</v>
      </c>
    </row>
    <row r="775" spans="1:25">
      <c r="A775" s="1" t="s">
        <v>1336</v>
      </c>
      <c r="B775" s="1" t="s">
        <v>1337</v>
      </c>
      <c r="C775" s="1">
        <v>0.45</v>
      </c>
      <c r="D775" s="1">
        <v>0.42</v>
      </c>
      <c r="E775" s="1">
        <v>0.35</v>
      </c>
      <c r="F775" s="1" t="s">
        <v>1778</v>
      </c>
      <c r="G775" s="1">
        <v>7</v>
      </c>
      <c r="H775" s="1">
        <v>11</v>
      </c>
      <c r="I775" s="1">
        <v>14</v>
      </c>
      <c r="J775" s="1">
        <v>18</v>
      </c>
      <c r="K775" s="1">
        <v>35</v>
      </c>
      <c r="L775" s="1">
        <v>50</v>
      </c>
      <c r="M775" s="1" t="s">
        <v>1778</v>
      </c>
      <c r="N775" s="1">
        <v>7.0000000000000007E-2</v>
      </c>
      <c r="O775" s="1">
        <v>7.3333333333333334E-2</v>
      </c>
      <c r="P775" s="1">
        <v>7.0000000000000007E-2</v>
      </c>
      <c r="Q775" s="1">
        <v>7.1999999999999995E-2</v>
      </c>
      <c r="R775" s="1">
        <v>8.7499999999999994E-2</v>
      </c>
      <c r="S775" s="1">
        <v>0.1</v>
      </c>
      <c r="T775" s="1">
        <v>0</v>
      </c>
      <c r="U775" s="1">
        <v>0</v>
      </c>
      <c r="V775" s="1">
        <v>0</v>
      </c>
      <c r="W775" s="1">
        <v>0</v>
      </c>
      <c r="X775" s="1">
        <v>0</v>
      </c>
      <c r="Y775" s="1">
        <v>0</v>
      </c>
    </row>
    <row r="776" spans="1:25">
      <c r="A776" s="1" t="s">
        <v>1338</v>
      </c>
      <c r="B776" s="1" t="s">
        <v>1339</v>
      </c>
      <c r="C776" s="1">
        <v>0.47699999999999998</v>
      </c>
      <c r="D776" s="1">
        <v>0.44</v>
      </c>
      <c r="E776" s="1">
        <v>0</v>
      </c>
      <c r="F776" s="1" t="s">
        <v>1778</v>
      </c>
      <c r="G776" s="1">
        <v>0</v>
      </c>
      <c r="H776" s="1">
        <v>0</v>
      </c>
      <c r="I776" s="1">
        <v>10</v>
      </c>
      <c r="J776" s="1">
        <v>10</v>
      </c>
      <c r="K776" s="1">
        <v>10</v>
      </c>
      <c r="L776" s="1">
        <v>10</v>
      </c>
      <c r="M776" s="1" t="s">
        <v>1778</v>
      </c>
      <c r="N776" s="1">
        <v>0</v>
      </c>
      <c r="O776" s="1">
        <v>0</v>
      </c>
      <c r="P776" s="1">
        <v>7.0203520004493009E-3</v>
      </c>
      <c r="Q776" s="1">
        <v>6.686049524237429E-3</v>
      </c>
      <c r="R776" s="1">
        <v>6.3676662135594558E-3</v>
      </c>
      <c r="S776" s="1">
        <v>6.0644440129137668E-3</v>
      </c>
      <c r="T776" s="1">
        <v>0</v>
      </c>
      <c r="U776" s="1">
        <v>0</v>
      </c>
      <c r="V776" s="1">
        <v>0</v>
      </c>
      <c r="W776" s="1">
        <v>0</v>
      </c>
      <c r="X776" s="1">
        <v>0</v>
      </c>
      <c r="Y776" s="1">
        <v>0</v>
      </c>
    </row>
    <row r="777" spans="1:25">
      <c r="A777" s="1" t="s">
        <v>1340</v>
      </c>
      <c r="B777" s="1" t="s">
        <v>1341</v>
      </c>
      <c r="C777" s="1" t="s">
        <v>634</v>
      </c>
      <c r="D777" s="1" t="s">
        <v>634</v>
      </c>
      <c r="E777" s="1" t="s">
        <v>634</v>
      </c>
      <c r="F777" s="1" t="s">
        <v>634</v>
      </c>
      <c r="G777" s="1" t="s">
        <v>634</v>
      </c>
      <c r="H777" s="1" t="s">
        <v>634</v>
      </c>
      <c r="I777" s="1" t="s">
        <v>634</v>
      </c>
      <c r="J777" s="1" t="s">
        <v>634</v>
      </c>
      <c r="K777" s="1" t="s">
        <v>634</v>
      </c>
      <c r="L777" s="1" t="s">
        <v>634</v>
      </c>
      <c r="M777" s="1" t="s">
        <v>634</v>
      </c>
      <c r="N777" s="1" t="s">
        <v>634</v>
      </c>
      <c r="O777" s="1" t="s">
        <v>634</v>
      </c>
      <c r="P777" s="1" t="s">
        <v>634</v>
      </c>
      <c r="Q777" s="1" t="s">
        <v>634</v>
      </c>
      <c r="R777" s="1" t="s">
        <v>634</v>
      </c>
      <c r="S777" s="1" t="s">
        <v>634</v>
      </c>
      <c r="T777" s="1" t="s">
        <v>634</v>
      </c>
      <c r="U777" s="1" t="s">
        <v>634</v>
      </c>
      <c r="V777" s="1" t="s">
        <v>634</v>
      </c>
      <c r="W777" s="1" t="s">
        <v>634</v>
      </c>
      <c r="X777" s="1" t="s">
        <v>634</v>
      </c>
      <c r="Y777" s="1" t="s">
        <v>634</v>
      </c>
    </row>
    <row r="778" spans="1:25">
      <c r="A778" s="1" t="s">
        <v>1342</v>
      </c>
      <c r="B778" s="1" t="s">
        <v>1343</v>
      </c>
      <c r="C778" s="1" t="s">
        <v>634</v>
      </c>
      <c r="D778" s="1" t="s">
        <v>634</v>
      </c>
      <c r="E778" s="1" t="s">
        <v>634</v>
      </c>
      <c r="F778" s="1" t="s">
        <v>634</v>
      </c>
      <c r="G778" s="1" t="s">
        <v>634</v>
      </c>
      <c r="H778" s="1" t="s">
        <v>634</v>
      </c>
      <c r="I778" s="1" t="s">
        <v>634</v>
      </c>
      <c r="J778" s="1" t="s">
        <v>634</v>
      </c>
      <c r="K778" s="1" t="s">
        <v>634</v>
      </c>
      <c r="L778" s="1" t="s">
        <v>634</v>
      </c>
      <c r="M778" s="1" t="s">
        <v>634</v>
      </c>
      <c r="N778" s="1" t="s">
        <v>634</v>
      </c>
      <c r="O778" s="1" t="s">
        <v>634</v>
      </c>
      <c r="P778" s="1" t="s">
        <v>634</v>
      </c>
      <c r="Q778" s="1" t="s">
        <v>634</v>
      </c>
      <c r="R778" s="1" t="s">
        <v>634</v>
      </c>
      <c r="S778" s="1" t="s">
        <v>634</v>
      </c>
      <c r="T778" s="1" t="s">
        <v>634</v>
      </c>
      <c r="U778" s="1" t="s">
        <v>634</v>
      </c>
      <c r="V778" s="1" t="s">
        <v>634</v>
      </c>
      <c r="W778" s="1" t="s">
        <v>634</v>
      </c>
      <c r="X778" s="1" t="s">
        <v>634</v>
      </c>
      <c r="Y778" s="1" t="s">
        <v>634</v>
      </c>
    </row>
    <row r="779" spans="1:25">
      <c r="A779" s="1" t="s">
        <v>1344</v>
      </c>
      <c r="B779" s="1" t="s">
        <v>2070</v>
      </c>
      <c r="C779" s="1" t="s">
        <v>634</v>
      </c>
      <c r="D779" s="1" t="s">
        <v>634</v>
      </c>
      <c r="E779" s="1" t="s">
        <v>634</v>
      </c>
      <c r="F779" s="1" t="s">
        <v>634</v>
      </c>
      <c r="G779" s="1" t="s">
        <v>634</v>
      </c>
      <c r="H779" s="1" t="s">
        <v>634</v>
      </c>
      <c r="I779" s="1" t="s">
        <v>634</v>
      </c>
      <c r="J779" s="1" t="s">
        <v>634</v>
      </c>
      <c r="K779" s="1" t="s">
        <v>634</v>
      </c>
      <c r="L779" s="1" t="s">
        <v>634</v>
      </c>
      <c r="M779" s="1" t="s">
        <v>634</v>
      </c>
      <c r="N779" s="1" t="s">
        <v>634</v>
      </c>
      <c r="O779" s="1" t="s">
        <v>634</v>
      </c>
      <c r="P779" s="1" t="s">
        <v>634</v>
      </c>
      <c r="Q779" s="1" t="s">
        <v>634</v>
      </c>
      <c r="R779" s="1" t="s">
        <v>634</v>
      </c>
      <c r="S779" s="1" t="s">
        <v>634</v>
      </c>
      <c r="T779" s="1" t="s">
        <v>634</v>
      </c>
      <c r="U779" s="1" t="s">
        <v>634</v>
      </c>
      <c r="V779" s="1" t="s">
        <v>634</v>
      </c>
      <c r="W779" s="1" t="s">
        <v>634</v>
      </c>
      <c r="X779" s="1" t="s">
        <v>634</v>
      </c>
      <c r="Y779" s="1" t="s">
        <v>634</v>
      </c>
    </row>
    <row r="780" spans="1:25">
      <c r="A780" s="1" t="s">
        <v>1345</v>
      </c>
      <c r="B780" s="1" t="s">
        <v>1346</v>
      </c>
      <c r="C780" s="1" t="s">
        <v>825</v>
      </c>
      <c r="D780" s="1" t="s">
        <v>825</v>
      </c>
      <c r="E780" s="1" t="s">
        <v>825</v>
      </c>
      <c r="F780" s="1" t="s">
        <v>1778</v>
      </c>
      <c r="G780" s="1">
        <v>11242</v>
      </c>
      <c r="H780" s="1">
        <v>11242</v>
      </c>
      <c r="I780" s="1">
        <v>11242</v>
      </c>
      <c r="J780" s="1">
        <v>11242</v>
      </c>
      <c r="K780" s="1">
        <v>11242</v>
      </c>
      <c r="L780" s="1">
        <v>321396.24</v>
      </c>
      <c r="M780" s="1" t="s">
        <v>1778</v>
      </c>
      <c r="N780" s="1">
        <v>1.5390533767586785E-2</v>
      </c>
      <c r="O780" s="1">
        <v>1.5390533767586785E-2</v>
      </c>
      <c r="P780" s="1">
        <v>1.5390533767586785E-2</v>
      </c>
      <c r="Q780" s="1">
        <v>1.5390533767586785E-2</v>
      </c>
      <c r="R780" s="1">
        <v>1.5390533767586785E-2</v>
      </c>
      <c r="S780" s="1">
        <v>0.4399981928923169</v>
      </c>
      <c r="T780" s="1">
        <v>0</v>
      </c>
      <c r="U780" s="1">
        <v>0</v>
      </c>
      <c r="V780" s="1">
        <v>0</v>
      </c>
      <c r="W780" s="1">
        <v>0</v>
      </c>
      <c r="X780" s="1">
        <v>0</v>
      </c>
      <c r="Y780" s="1">
        <v>0</v>
      </c>
    </row>
    <row r="781" spans="1:25">
      <c r="A781" s="1" t="s">
        <v>1347</v>
      </c>
      <c r="B781" s="1" t="s">
        <v>634</v>
      </c>
      <c r="C781" s="1" t="s">
        <v>634</v>
      </c>
      <c r="D781" s="1" t="s">
        <v>634</v>
      </c>
      <c r="E781" s="1" t="s">
        <v>634</v>
      </c>
      <c r="F781" s="1" t="s">
        <v>634</v>
      </c>
      <c r="G781" s="1" t="s">
        <v>634</v>
      </c>
      <c r="H781" s="1" t="s">
        <v>634</v>
      </c>
      <c r="I781" s="1" t="s">
        <v>634</v>
      </c>
      <c r="J781" s="1" t="s">
        <v>634</v>
      </c>
      <c r="K781" s="1" t="s">
        <v>634</v>
      </c>
      <c r="L781" s="1" t="s">
        <v>634</v>
      </c>
      <c r="M781" s="1" t="s">
        <v>634</v>
      </c>
      <c r="N781" s="1" t="s">
        <v>634</v>
      </c>
      <c r="O781" s="1" t="s">
        <v>634</v>
      </c>
      <c r="P781" s="1" t="s">
        <v>634</v>
      </c>
      <c r="Q781" s="1" t="s">
        <v>634</v>
      </c>
      <c r="R781" s="1" t="s">
        <v>634</v>
      </c>
      <c r="S781" s="1" t="s">
        <v>634</v>
      </c>
      <c r="T781" s="1" t="s">
        <v>634</v>
      </c>
      <c r="U781" s="1" t="s">
        <v>634</v>
      </c>
      <c r="V781" s="1" t="s">
        <v>634</v>
      </c>
      <c r="W781" s="1" t="s">
        <v>634</v>
      </c>
      <c r="X781" s="1" t="s">
        <v>634</v>
      </c>
      <c r="Y781" s="1" t="s">
        <v>634</v>
      </c>
    </row>
    <row r="782" spans="1:25">
      <c r="A782" s="1" t="s">
        <v>1348</v>
      </c>
      <c r="B782" s="1" t="s">
        <v>634</v>
      </c>
      <c r="C782" s="1" t="s">
        <v>634</v>
      </c>
      <c r="D782" s="1" t="s">
        <v>634</v>
      </c>
      <c r="E782" s="1" t="s">
        <v>634</v>
      </c>
      <c r="F782" s="1" t="s">
        <v>634</v>
      </c>
      <c r="G782" s="1" t="s">
        <v>634</v>
      </c>
      <c r="H782" s="1" t="s">
        <v>634</v>
      </c>
      <c r="I782" s="1" t="s">
        <v>634</v>
      </c>
      <c r="J782" s="1" t="s">
        <v>634</v>
      </c>
      <c r="K782" s="1" t="s">
        <v>634</v>
      </c>
      <c r="L782" s="1" t="s">
        <v>634</v>
      </c>
      <c r="M782" s="1" t="s">
        <v>634</v>
      </c>
      <c r="N782" s="1" t="s">
        <v>634</v>
      </c>
      <c r="O782" s="1" t="s">
        <v>634</v>
      </c>
      <c r="P782" s="1" t="s">
        <v>634</v>
      </c>
      <c r="Q782" s="1" t="s">
        <v>634</v>
      </c>
      <c r="R782" s="1" t="s">
        <v>634</v>
      </c>
      <c r="S782" s="1" t="s">
        <v>634</v>
      </c>
      <c r="T782" s="1" t="s">
        <v>634</v>
      </c>
      <c r="U782" s="1" t="s">
        <v>634</v>
      </c>
      <c r="V782" s="1" t="s">
        <v>634</v>
      </c>
      <c r="W782" s="1" t="s">
        <v>634</v>
      </c>
      <c r="X782" s="1" t="s">
        <v>634</v>
      </c>
      <c r="Y782" s="1" t="s">
        <v>634</v>
      </c>
    </row>
    <row r="783" spans="1:25">
      <c r="A783" s="1" t="s">
        <v>1349</v>
      </c>
      <c r="B783" s="1" t="s">
        <v>634</v>
      </c>
      <c r="C783" s="1" t="s">
        <v>634</v>
      </c>
      <c r="D783" s="1" t="s">
        <v>634</v>
      </c>
      <c r="E783" s="1" t="s">
        <v>634</v>
      </c>
      <c r="F783" s="1" t="s">
        <v>634</v>
      </c>
      <c r="G783" s="1" t="s">
        <v>634</v>
      </c>
      <c r="H783" s="1" t="s">
        <v>634</v>
      </c>
      <c r="I783" s="1" t="s">
        <v>634</v>
      </c>
      <c r="J783" s="1" t="s">
        <v>634</v>
      </c>
      <c r="K783" s="1" t="s">
        <v>634</v>
      </c>
      <c r="L783" s="1" t="s">
        <v>634</v>
      </c>
      <c r="M783" s="1" t="s">
        <v>634</v>
      </c>
      <c r="N783" s="1" t="s">
        <v>634</v>
      </c>
      <c r="O783" s="1" t="s">
        <v>634</v>
      </c>
      <c r="P783" s="1" t="s">
        <v>634</v>
      </c>
      <c r="Q783" s="1" t="s">
        <v>634</v>
      </c>
      <c r="R783" s="1" t="s">
        <v>634</v>
      </c>
      <c r="S783" s="1" t="s">
        <v>634</v>
      </c>
      <c r="T783" s="1" t="s">
        <v>634</v>
      </c>
      <c r="U783" s="1" t="s">
        <v>634</v>
      </c>
      <c r="V783" s="1" t="s">
        <v>634</v>
      </c>
      <c r="W783" s="1" t="s">
        <v>634</v>
      </c>
      <c r="X783" s="1" t="s">
        <v>634</v>
      </c>
      <c r="Y783" s="1" t="s">
        <v>634</v>
      </c>
    </row>
    <row r="784" spans="1:25">
      <c r="A784" s="1" t="s">
        <v>1350</v>
      </c>
      <c r="B784" s="1" t="s">
        <v>1351</v>
      </c>
      <c r="C784" s="1" t="s">
        <v>634</v>
      </c>
      <c r="D784" s="1" t="s">
        <v>634</v>
      </c>
      <c r="E784" s="1" t="s">
        <v>634</v>
      </c>
      <c r="F784" s="1" t="s">
        <v>634</v>
      </c>
      <c r="G784" s="1" t="s">
        <v>634</v>
      </c>
      <c r="H784" s="1" t="s">
        <v>634</v>
      </c>
      <c r="I784" s="1" t="s">
        <v>634</v>
      </c>
      <c r="J784" s="1" t="s">
        <v>634</v>
      </c>
      <c r="K784" s="1" t="s">
        <v>634</v>
      </c>
      <c r="L784" s="1" t="s">
        <v>634</v>
      </c>
      <c r="M784" s="1" t="s">
        <v>634</v>
      </c>
      <c r="N784" s="1" t="s">
        <v>634</v>
      </c>
      <c r="O784" s="1" t="s">
        <v>634</v>
      </c>
      <c r="P784" s="1" t="s">
        <v>634</v>
      </c>
      <c r="Q784" s="1" t="s">
        <v>634</v>
      </c>
      <c r="R784" s="1" t="s">
        <v>634</v>
      </c>
      <c r="S784" s="1" t="s">
        <v>634</v>
      </c>
      <c r="T784" s="1" t="s">
        <v>634</v>
      </c>
      <c r="U784" s="1" t="s">
        <v>634</v>
      </c>
      <c r="V784" s="1" t="s">
        <v>634</v>
      </c>
      <c r="W784" s="1" t="s">
        <v>634</v>
      </c>
      <c r="X784" s="1" t="s">
        <v>634</v>
      </c>
      <c r="Y784" s="1" t="s">
        <v>634</v>
      </c>
    </row>
    <row r="785" spans="1:25">
      <c r="A785" s="1" t="s">
        <v>1352</v>
      </c>
      <c r="B785" s="1" t="s">
        <v>1815</v>
      </c>
      <c r="C785" s="1" t="s">
        <v>634</v>
      </c>
      <c r="D785" s="1" t="s">
        <v>634</v>
      </c>
      <c r="E785" s="1" t="s">
        <v>634</v>
      </c>
      <c r="F785" s="1" t="s">
        <v>634</v>
      </c>
      <c r="G785" s="1" t="s">
        <v>634</v>
      </c>
      <c r="H785" s="1" t="s">
        <v>634</v>
      </c>
      <c r="I785" s="1" t="s">
        <v>634</v>
      </c>
      <c r="J785" s="1" t="s">
        <v>634</v>
      </c>
      <c r="K785" s="1" t="s">
        <v>634</v>
      </c>
      <c r="L785" s="1" t="s">
        <v>634</v>
      </c>
      <c r="M785" s="1" t="s">
        <v>634</v>
      </c>
      <c r="N785" s="1" t="s">
        <v>634</v>
      </c>
      <c r="O785" s="1" t="s">
        <v>634</v>
      </c>
      <c r="P785" s="1" t="s">
        <v>634</v>
      </c>
      <c r="Q785" s="1" t="s">
        <v>634</v>
      </c>
      <c r="R785" s="1" t="s">
        <v>634</v>
      </c>
      <c r="S785" s="1" t="s">
        <v>634</v>
      </c>
      <c r="T785" s="1" t="s">
        <v>634</v>
      </c>
      <c r="U785" s="1" t="s">
        <v>634</v>
      </c>
      <c r="V785" s="1" t="s">
        <v>634</v>
      </c>
      <c r="W785" s="1" t="s">
        <v>634</v>
      </c>
      <c r="X785" s="1" t="s">
        <v>634</v>
      </c>
      <c r="Y785" s="1" t="s">
        <v>634</v>
      </c>
    </row>
    <row r="786" spans="1:25">
      <c r="A786" s="1" t="s">
        <v>1353</v>
      </c>
      <c r="B786" s="1" t="s">
        <v>1354</v>
      </c>
      <c r="C786" s="1">
        <v>0.51100000000000001</v>
      </c>
      <c r="D786" s="1">
        <v>0.51100000000000001</v>
      </c>
      <c r="E786" s="1">
        <v>0.51100000000000001</v>
      </c>
      <c r="F786" s="1" t="s">
        <v>1778</v>
      </c>
      <c r="G786" s="1">
        <v>0</v>
      </c>
      <c r="H786" s="1">
        <v>0</v>
      </c>
      <c r="I786" s="1">
        <v>0</v>
      </c>
      <c r="J786" s="1">
        <v>0</v>
      </c>
      <c r="K786" s="1">
        <v>0</v>
      </c>
      <c r="L786" s="1">
        <v>0</v>
      </c>
      <c r="M786" s="1" t="s">
        <v>1778</v>
      </c>
      <c r="N786" s="1">
        <v>0</v>
      </c>
      <c r="O786" s="1">
        <v>0</v>
      </c>
      <c r="P786" s="1">
        <v>0</v>
      </c>
      <c r="Q786" s="1">
        <v>0</v>
      </c>
      <c r="R786" s="1">
        <v>0</v>
      </c>
      <c r="S786" s="1">
        <v>0</v>
      </c>
      <c r="T786" s="1">
        <v>0</v>
      </c>
      <c r="U786" s="1">
        <v>0</v>
      </c>
      <c r="V786" s="1">
        <v>0</v>
      </c>
      <c r="W786" s="1">
        <v>0</v>
      </c>
      <c r="X786" s="1">
        <v>0</v>
      </c>
      <c r="Y786" s="1">
        <v>0</v>
      </c>
    </row>
    <row r="787" spans="1:25">
      <c r="A787" s="1" t="s">
        <v>1355</v>
      </c>
      <c r="B787" s="1" t="s">
        <v>1356</v>
      </c>
      <c r="C787" s="1" t="s">
        <v>634</v>
      </c>
      <c r="D787" s="1" t="s">
        <v>634</v>
      </c>
      <c r="E787" s="1" t="s">
        <v>634</v>
      </c>
      <c r="F787" s="1" t="s">
        <v>634</v>
      </c>
      <c r="G787" s="1" t="s">
        <v>634</v>
      </c>
      <c r="H787" s="1" t="s">
        <v>634</v>
      </c>
      <c r="I787" s="1" t="s">
        <v>634</v>
      </c>
      <c r="J787" s="1" t="s">
        <v>634</v>
      </c>
      <c r="K787" s="1" t="s">
        <v>634</v>
      </c>
      <c r="L787" s="1" t="s">
        <v>634</v>
      </c>
      <c r="M787" s="1" t="s">
        <v>634</v>
      </c>
      <c r="N787" s="1" t="s">
        <v>634</v>
      </c>
      <c r="O787" s="1" t="s">
        <v>634</v>
      </c>
      <c r="P787" s="1" t="s">
        <v>634</v>
      </c>
      <c r="Q787" s="1" t="s">
        <v>634</v>
      </c>
      <c r="R787" s="1" t="s">
        <v>634</v>
      </c>
      <c r="S787" s="1" t="s">
        <v>634</v>
      </c>
      <c r="T787" s="1" t="s">
        <v>634</v>
      </c>
      <c r="U787" s="1" t="s">
        <v>634</v>
      </c>
      <c r="V787" s="1" t="s">
        <v>634</v>
      </c>
      <c r="W787" s="1" t="s">
        <v>634</v>
      </c>
      <c r="X787" s="1" t="s">
        <v>634</v>
      </c>
      <c r="Y787" s="1" t="s">
        <v>634</v>
      </c>
    </row>
    <row r="788" spans="1:25">
      <c r="A788" s="1" t="s">
        <v>1357</v>
      </c>
      <c r="B788" s="1" t="s">
        <v>1358</v>
      </c>
      <c r="C788" s="1" t="s">
        <v>634</v>
      </c>
      <c r="D788" s="1" t="s">
        <v>634</v>
      </c>
      <c r="E788" s="1" t="s">
        <v>634</v>
      </c>
      <c r="F788" s="1" t="s">
        <v>634</v>
      </c>
      <c r="G788" s="1" t="s">
        <v>634</v>
      </c>
      <c r="H788" s="1" t="s">
        <v>634</v>
      </c>
      <c r="I788" s="1" t="s">
        <v>634</v>
      </c>
      <c r="J788" s="1" t="s">
        <v>634</v>
      </c>
      <c r="K788" s="1" t="s">
        <v>634</v>
      </c>
      <c r="L788" s="1" t="s">
        <v>634</v>
      </c>
      <c r="M788" s="1" t="s">
        <v>634</v>
      </c>
      <c r="N788" s="1" t="s">
        <v>634</v>
      </c>
      <c r="O788" s="1" t="s">
        <v>634</v>
      </c>
      <c r="P788" s="1" t="s">
        <v>634</v>
      </c>
      <c r="Q788" s="1" t="s">
        <v>634</v>
      </c>
      <c r="R788" s="1" t="s">
        <v>634</v>
      </c>
      <c r="S788" s="1" t="s">
        <v>634</v>
      </c>
      <c r="T788" s="1" t="s">
        <v>634</v>
      </c>
      <c r="U788" s="1" t="s">
        <v>634</v>
      </c>
      <c r="V788" s="1" t="s">
        <v>634</v>
      </c>
      <c r="W788" s="1" t="s">
        <v>634</v>
      </c>
      <c r="X788" s="1" t="s">
        <v>634</v>
      </c>
      <c r="Y788" s="1" t="s">
        <v>634</v>
      </c>
    </row>
    <row r="789" spans="1:25">
      <c r="A789" s="1" t="s">
        <v>1359</v>
      </c>
      <c r="B789" s="1" t="s">
        <v>1360</v>
      </c>
      <c r="C789" s="1">
        <v>0.41</v>
      </c>
      <c r="D789" s="1">
        <v>0.38</v>
      </c>
      <c r="E789" s="1">
        <v>0.307</v>
      </c>
      <c r="F789" s="1" t="s">
        <v>1778</v>
      </c>
      <c r="G789" s="1">
        <v>50</v>
      </c>
      <c r="H789" s="1">
        <v>55</v>
      </c>
      <c r="I789" s="1">
        <v>105</v>
      </c>
      <c r="J789" s="1">
        <v>210</v>
      </c>
      <c r="K789" s="1">
        <v>420.25</v>
      </c>
      <c r="L789" s="1">
        <v>830</v>
      </c>
      <c r="M789" s="1" t="s">
        <v>1778</v>
      </c>
      <c r="N789" s="1">
        <v>5.5555555555555552E-2</v>
      </c>
      <c r="O789" s="1">
        <v>5.5555555555555552E-2</v>
      </c>
      <c r="P789" s="1">
        <v>9.5454545454545459E-2</v>
      </c>
      <c r="Q789" s="1">
        <v>0.17499999999999999</v>
      </c>
      <c r="R789" s="1">
        <v>0.31129629629629629</v>
      </c>
      <c r="S789" s="1">
        <v>0.55333333333333334</v>
      </c>
      <c r="T789" s="1">
        <v>0</v>
      </c>
      <c r="U789" s="1">
        <v>0</v>
      </c>
      <c r="V789" s="1">
        <v>0</v>
      </c>
      <c r="W789" s="1">
        <v>0</v>
      </c>
      <c r="X789" s="1">
        <v>50</v>
      </c>
      <c r="Y789" s="1">
        <v>3.3333333333333333E-2</v>
      </c>
    </row>
    <row r="790" spans="1:25">
      <c r="A790" s="1" t="s">
        <v>1361</v>
      </c>
      <c r="B790" s="1" t="s">
        <v>2071</v>
      </c>
      <c r="C790" s="1" t="s">
        <v>634</v>
      </c>
      <c r="D790" s="1" t="s">
        <v>634</v>
      </c>
      <c r="E790" s="1" t="s">
        <v>634</v>
      </c>
      <c r="F790" s="1" t="s">
        <v>634</v>
      </c>
      <c r="G790" s="1" t="s">
        <v>634</v>
      </c>
      <c r="H790" s="1" t="s">
        <v>634</v>
      </c>
      <c r="I790" s="1" t="s">
        <v>634</v>
      </c>
      <c r="J790" s="1" t="s">
        <v>634</v>
      </c>
      <c r="K790" s="1" t="s">
        <v>634</v>
      </c>
      <c r="L790" s="1" t="s">
        <v>634</v>
      </c>
      <c r="M790" s="1" t="s">
        <v>634</v>
      </c>
      <c r="N790" s="1" t="s">
        <v>634</v>
      </c>
      <c r="O790" s="1" t="s">
        <v>634</v>
      </c>
      <c r="P790" s="1" t="s">
        <v>634</v>
      </c>
      <c r="Q790" s="1" t="s">
        <v>634</v>
      </c>
      <c r="R790" s="1" t="s">
        <v>634</v>
      </c>
      <c r="S790" s="1" t="s">
        <v>634</v>
      </c>
      <c r="T790" s="1" t="s">
        <v>634</v>
      </c>
      <c r="U790" s="1" t="s">
        <v>634</v>
      </c>
      <c r="V790" s="1" t="s">
        <v>634</v>
      </c>
      <c r="W790" s="1" t="s">
        <v>634</v>
      </c>
      <c r="X790" s="1" t="s">
        <v>634</v>
      </c>
      <c r="Y790" s="1" t="s">
        <v>634</v>
      </c>
    </row>
    <row r="791" spans="1:25">
      <c r="A791" s="1" t="s">
        <v>1362</v>
      </c>
      <c r="B791" s="1" t="s">
        <v>1363</v>
      </c>
      <c r="C791" s="1" t="s">
        <v>634</v>
      </c>
      <c r="D791" s="1" t="s">
        <v>634</v>
      </c>
      <c r="E791" s="1" t="s">
        <v>634</v>
      </c>
      <c r="F791" s="1" t="s">
        <v>634</v>
      </c>
      <c r="G791" s="1" t="s">
        <v>634</v>
      </c>
      <c r="H791" s="1" t="s">
        <v>634</v>
      </c>
      <c r="I791" s="1" t="s">
        <v>634</v>
      </c>
      <c r="J791" s="1" t="s">
        <v>634</v>
      </c>
      <c r="K791" s="1" t="s">
        <v>634</v>
      </c>
      <c r="L791" s="1" t="s">
        <v>634</v>
      </c>
      <c r="M791" s="1" t="s">
        <v>634</v>
      </c>
      <c r="N791" s="1" t="s">
        <v>634</v>
      </c>
      <c r="O791" s="1" t="s">
        <v>634</v>
      </c>
      <c r="P791" s="1" t="s">
        <v>634</v>
      </c>
      <c r="Q791" s="1" t="s">
        <v>634</v>
      </c>
      <c r="R791" s="1" t="s">
        <v>634</v>
      </c>
      <c r="S791" s="1" t="s">
        <v>634</v>
      </c>
      <c r="T791" s="1" t="s">
        <v>634</v>
      </c>
      <c r="U791" s="1" t="s">
        <v>634</v>
      </c>
      <c r="V791" s="1" t="s">
        <v>634</v>
      </c>
      <c r="W791" s="1" t="s">
        <v>634</v>
      </c>
      <c r="X791" s="1" t="s">
        <v>634</v>
      </c>
      <c r="Y791" s="1" t="s">
        <v>634</v>
      </c>
    </row>
    <row r="792" spans="1:25">
      <c r="A792" s="1" t="s">
        <v>1364</v>
      </c>
      <c r="B792" s="1" t="s">
        <v>1365</v>
      </c>
      <c r="C792" s="1" t="s">
        <v>634</v>
      </c>
      <c r="D792" s="1" t="s">
        <v>634</v>
      </c>
      <c r="E792" s="1" t="s">
        <v>634</v>
      </c>
      <c r="F792" s="1" t="s">
        <v>634</v>
      </c>
      <c r="G792" s="1" t="s">
        <v>634</v>
      </c>
      <c r="H792" s="1" t="s">
        <v>634</v>
      </c>
      <c r="I792" s="1" t="s">
        <v>634</v>
      </c>
      <c r="J792" s="1" t="s">
        <v>634</v>
      </c>
      <c r="K792" s="1" t="s">
        <v>634</v>
      </c>
      <c r="L792" s="1" t="s">
        <v>634</v>
      </c>
      <c r="M792" s="1" t="s">
        <v>634</v>
      </c>
      <c r="N792" s="1" t="s">
        <v>634</v>
      </c>
      <c r="O792" s="1" t="s">
        <v>634</v>
      </c>
      <c r="P792" s="1" t="s">
        <v>634</v>
      </c>
      <c r="Q792" s="1" t="s">
        <v>634</v>
      </c>
      <c r="R792" s="1" t="s">
        <v>634</v>
      </c>
      <c r="S792" s="1" t="s">
        <v>634</v>
      </c>
      <c r="T792" s="1" t="s">
        <v>634</v>
      </c>
      <c r="U792" s="1" t="s">
        <v>634</v>
      </c>
      <c r="V792" s="1" t="s">
        <v>634</v>
      </c>
      <c r="W792" s="1" t="s">
        <v>634</v>
      </c>
      <c r="X792" s="1" t="s">
        <v>634</v>
      </c>
      <c r="Y792" s="1" t="s">
        <v>634</v>
      </c>
    </row>
    <row r="793" spans="1:25">
      <c r="A793" s="1" t="s">
        <v>1366</v>
      </c>
      <c r="B793" s="1" t="s">
        <v>1398</v>
      </c>
      <c r="C793" s="1" t="s">
        <v>634</v>
      </c>
      <c r="D793" s="1" t="s">
        <v>634</v>
      </c>
      <c r="E793" s="1" t="s">
        <v>634</v>
      </c>
      <c r="F793" s="1" t="s">
        <v>634</v>
      </c>
      <c r="G793" s="1" t="s">
        <v>634</v>
      </c>
      <c r="H793" s="1" t="s">
        <v>634</v>
      </c>
      <c r="I793" s="1" t="s">
        <v>634</v>
      </c>
      <c r="J793" s="1" t="s">
        <v>634</v>
      </c>
      <c r="K793" s="1" t="s">
        <v>634</v>
      </c>
      <c r="L793" s="1" t="s">
        <v>634</v>
      </c>
      <c r="M793" s="1" t="s">
        <v>634</v>
      </c>
      <c r="N793" s="1" t="s">
        <v>634</v>
      </c>
      <c r="O793" s="1" t="s">
        <v>634</v>
      </c>
      <c r="P793" s="1" t="s">
        <v>634</v>
      </c>
      <c r="Q793" s="1" t="s">
        <v>634</v>
      </c>
      <c r="R793" s="1" t="s">
        <v>634</v>
      </c>
      <c r="S793" s="1" t="s">
        <v>634</v>
      </c>
      <c r="T793" s="1" t="s">
        <v>634</v>
      </c>
      <c r="U793" s="1" t="s">
        <v>634</v>
      </c>
      <c r="V793" s="1" t="s">
        <v>634</v>
      </c>
      <c r="W793" s="1" t="s">
        <v>634</v>
      </c>
      <c r="X793" s="1" t="s">
        <v>634</v>
      </c>
      <c r="Y793" s="1" t="s">
        <v>634</v>
      </c>
    </row>
    <row r="794" spans="1:25">
      <c r="A794" s="1" t="s">
        <v>1367</v>
      </c>
      <c r="B794" s="1" t="s">
        <v>1368</v>
      </c>
      <c r="C794" s="1" t="s">
        <v>634</v>
      </c>
      <c r="D794" s="1" t="s">
        <v>634</v>
      </c>
      <c r="E794" s="1" t="s">
        <v>634</v>
      </c>
      <c r="F794" s="1" t="s">
        <v>634</v>
      </c>
      <c r="G794" s="1" t="s">
        <v>634</v>
      </c>
      <c r="H794" s="1" t="s">
        <v>634</v>
      </c>
      <c r="I794" s="1" t="s">
        <v>634</v>
      </c>
      <c r="J794" s="1" t="s">
        <v>634</v>
      </c>
      <c r="K794" s="1" t="s">
        <v>634</v>
      </c>
      <c r="L794" s="1" t="s">
        <v>634</v>
      </c>
      <c r="M794" s="1" t="s">
        <v>634</v>
      </c>
      <c r="N794" s="1" t="s">
        <v>634</v>
      </c>
      <c r="O794" s="1" t="s">
        <v>634</v>
      </c>
      <c r="P794" s="1" t="s">
        <v>634</v>
      </c>
      <c r="Q794" s="1" t="s">
        <v>634</v>
      </c>
      <c r="R794" s="1" t="s">
        <v>634</v>
      </c>
      <c r="S794" s="1" t="s">
        <v>634</v>
      </c>
      <c r="T794" s="1" t="s">
        <v>634</v>
      </c>
      <c r="U794" s="1" t="s">
        <v>634</v>
      </c>
      <c r="V794" s="1" t="s">
        <v>634</v>
      </c>
      <c r="W794" s="1" t="s">
        <v>634</v>
      </c>
      <c r="X794" s="1" t="s">
        <v>634</v>
      </c>
      <c r="Y794" s="1" t="s">
        <v>634</v>
      </c>
    </row>
    <row r="795" spans="1:25">
      <c r="A795" s="1" t="s">
        <v>1369</v>
      </c>
      <c r="B795" s="1" t="s">
        <v>1816</v>
      </c>
      <c r="C795" s="1">
        <v>0.44800000000000001</v>
      </c>
      <c r="D795" s="1">
        <v>0.44800000000000001</v>
      </c>
      <c r="E795" s="1">
        <v>0.44800000000000001</v>
      </c>
      <c r="F795" s="1" t="s">
        <v>1778</v>
      </c>
      <c r="G795" s="1">
        <v>0</v>
      </c>
      <c r="H795" s="1">
        <v>0</v>
      </c>
      <c r="I795" s="1">
        <v>0</v>
      </c>
      <c r="J795" s="1">
        <v>0</v>
      </c>
      <c r="K795" s="1">
        <v>0</v>
      </c>
      <c r="L795" s="1">
        <v>0</v>
      </c>
      <c r="M795" s="1" t="s">
        <v>1778</v>
      </c>
      <c r="N795" s="1">
        <v>0</v>
      </c>
      <c r="O795" s="1">
        <v>0</v>
      </c>
      <c r="P795" s="1">
        <v>0</v>
      </c>
      <c r="Q795" s="1">
        <v>0</v>
      </c>
      <c r="R795" s="1">
        <v>0</v>
      </c>
      <c r="S795" s="1">
        <v>0</v>
      </c>
      <c r="T795" s="1">
        <v>0</v>
      </c>
      <c r="U795" s="1">
        <v>0</v>
      </c>
      <c r="V795" s="1">
        <v>0</v>
      </c>
      <c r="W795" s="1">
        <v>0</v>
      </c>
      <c r="X795" s="1">
        <v>0</v>
      </c>
      <c r="Y795" s="1">
        <v>0</v>
      </c>
    </row>
    <row r="796" spans="1:25">
      <c r="A796" s="1" t="s">
        <v>1370</v>
      </c>
      <c r="B796" s="1" t="s">
        <v>1371</v>
      </c>
      <c r="C796" s="1">
        <v>4.5999999999999999E-2</v>
      </c>
      <c r="D796" s="1">
        <v>4.5999999999999999E-2</v>
      </c>
      <c r="E796" s="1">
        <v>4.5999999999999999E-2</v>
      </c>
      <c r="F796" s="1" t="s">
        <v>1778</v>
      </c>
      <c r="G796" s="1">
        <v>156414.50035594573</v>
      </c>
      <c r="H796" s="1">
        <v>208374.72117953634</v>
      </c>
      <c r="I796" s="1">
        <v>261580.56373519934</v>
      </c>
      <c r="J796" s="1">
        <v>309981.86532429745</v>
      </c>
      <c r="K796" s="1">
        <v>352653.3069458626</v>
      </c>
      <c r="L796" s="1">
        <v>390057.54810037889</v>
      </c>
      <c r="M796" s="1" t="s">
        <v>1778</v>
      </c>
      <c r="N796" s="1">
        <v>0.82699999999999996</v>
      </c>
      <c r="O796" s="1">
        <v>0.82699999999999996</v>
      </c>
      <c r="P796" s="1">
        <v>0.82699999999999996</v>
      </c>
      <c r="Q796" s="1">
        <v>0.82699999999999985</v>
      </c>
      <c r="R796" s="1">
        <v>0.82699999999999996</v>
      </c>
      <c r="S796" s="1">
        <v>0.82699999999999996</v>
      </c>
      <c r="T796" s="1">
        <v>0</v>
      </c>
      <c r="U796" s="1">
        <v>0</v>
      </c>
      <c r="V796" s="1">
        <v>0</v>
      </c>
      <c r="W796" s="1">
        <v>0</v>
      </c>
      <c r="X796" s="1">
        <v>0</v>
      </c>
      <c r="Y796" s="1">
        <v>0</v>
      </c>
    </row>
    <row r="797" spans="1:25">
      <c r="A797" s="1" t="s">
        <v>1372</v>
      </c>
      <c r="B797" s="1" t="s">
        <v>1545</v>
      </c>
      <c r="C797" s="1" t="s">
        <v>634</v>
      </c>
      <c r="D797" s="1" t="s">
        <v>634</v>
      </c>
      <c r="E797" s="1" t="s">
        <v>634</v>
      </c>
      <c r="F797" s="1" t="s">
        <v>634</v>
      </c>
      <c r="G797" s="1" t="s">
        <v>634</v>
      </c>
      <c r="H797" s="1" t="s">
        <v>634</v>
      </c>
      <c r="I797" s="1" t="s">
        <v>634</v>
      </c>
      <c r="J797" s="1" t="s">
        <v>634</v>
      </c>
      <c r="K797" s="1" t="s">
        <v>634</v>
      </c>
      <c r="L797" s="1" t="s">
        <v>634</v>
      </c>
      <c r="M797" s="1" t="s">
        <v>634</v>
      </c>
      <c r="N797" s="1" t="s">
        <v>634</v>
      </c>
      <c r="O797" s="1" t="s">
        <v>634</v>
      </c>
      <c r="P797" s="1" t="s">
        <v>634</v>
      </c>
      <c r="Q797" s="1" t="s">
        <v>634</v>
      </c>
      <c r="R797" s="1" t="s">
        <v>634</v>
      </c>
      <c r="S797" s="1" t="s">
        <v>634</v>
      </c>
      <c r="T797" s="1" t="s">
        <v>634</v>
      </c>
      <c r="U797" s="1" t="s">
        <v>634</v>
      </c>
      <c r="V797" s="1" t="s">
        <v>634</v>
      </c>
      <c r="W797" s="1" t="s">
        <v>634</v>
      </c>
      <c r="X797" s="1" t="s">
        <v>634</v>
      </c>
      <c r="Y797" s="1" t="s">
        <v>634</v>
      </c>
    </row>
    <row r="798" spans="1:25">
      <c r="A798" s="1" t="s">
        <v>1373</v>
      </c>
      <c r="B798" s="1" t="s">
        <v>634</v>
      </c>
      <c r="C798" s="1" t="s">
        <v>634</v>
      </c>
      <c r="D798" s="1" t="s">
        <v>634</v>
      </c>
      <c r="E798" s="1" t="s">
        <v>634</v>
      </c>
      <c r="F798" s="1" t="s">
        <v>634</v>
      </c>
      <c r="G798" s="1" t="s">
        <v>634</v>
      </c>
      <c r="H798" s="1" t="s">
        <v>634</v>
      </c>
      <c r="I798" s="1" t="s">
        <v>634</v>
      </c>
      <c r="J798" s="1" t="s">
        <v>634</v>
      </c>
      <c r="K798" s="1" t="s">
        <v>634</v>
      </c>
      <c r="L798" s="1" t="s">
        <v>634</v>
      </c>
      <c r="M798" s="1" t="s">
        <v>634</v>
      </c>
      <c r="N798" s="1" t="s">
        <v>634</v>
      </c>
      <c r="O798" s="1" t="s">
        <v>634</v>
      </c>
      <c r="P798" s="1" t="s">
        <v>634</v>
      </c>
      <c r="Q798" s="1" t="s">
        <v>634</v>
      </c>
      <c r="R798" s="1" t="s">
        <v>634</v>
      </c>
      <c r="S798" s="1" t="s">
        <v>634</v>
      </c>
      <c r="T798" s="1" t="s">
        <v>634</v>
      </c>
      <c r="U798" s="1" t="s">
        <v>634</v>
      </c>
      <c r="V798" s="1" t="s">
        <v>634</v>
      </c>
      <c r="W798" s="1" t="s">
        <v>634</v>
      </c>
      <c r="X798" s="1" t="s">
        <v>634</v>
      </c>
      <c r="Y798" s="1" t="s">
        <v>634</v>
      </c>
    </row>
    <row r="799" spans="1:25">
      <c r="A799" s="1" t="s">
        <v>1399</v>
      </c>
      <c r="B799" s="1" t="s">
        <v>1400</v>
      </c>
      <c r="C799" s="1" t="s">
        <v>634</v>
      </c>
      <c r="D799" s="1" t="s">
        <v>634</v>
      </c>
      <c r="E799" s="1" t="s">
        <v>634</v>
      </c>
      <c r="F799" s="1" t="s">
        <v>634</v>
      </c>
      <c r="G799" s="1" t="s">
        <v>634</v>
      </c>
      <c r="H799" s="1" t="s">
        <v>634</v>
      </c>
      <c r="I799" s="1" t="s">
        <v>634</v>
      </c>
      <c r="J799" s="1" t="s">
        <v>634</v>
      </c>
      <c r="K799" s="1" t="s">
        <v>634</v>
      </c>
      <c r="L799" s="1" t="s">
        <v>634</v>
      </c>
      <c r="M799" s="1" t="s">
        <v>634</v>
      </c>
      <c r="N799" s="1" t="s">
        <v>634</v>
      </c>
      <c r="O799" s="1" t="s">
        <v>634</v>
      </c>
      <c r="P799" s="1" t="s">
        <v>634</v>
      </c>
      <c r="Q799" s="1" t="s">
        <v>634</v>
      </c>
      <c r="R799" s="1" t="s">
        <v>634</v>
      </c>
      <c r="S799" s="1" t="s">
        <v>634</v>
      </c>
      <c r="T799" s="1" t="s">
        <v>634</v>
      </c>
      <c r="U799" s="1" t="s">
        <v>634</v>
      </c>
      <c r="V799" s="1" t="s">
        <v>634</v>
      </c>
      <c r="W799" s="1" t="s">
        <v>634</v>
      </c>
      <c r="X799" s="1" t="s">
        <v>634</v>
      </c>
      <c r="Y799" s="1" t="s">
        <v>634</v>
      </c>
    </row>
    <row r="800" spans="1:25">
      <c r="A800" s="1" t="s">
        <v>1401</v>
      </c>
      <c r="B800" s="1" t="s">
        <v>1402</v>
      </c>
      <c r="C800" s="1" t="s">
        <v>634</v>
      </c>
      <c r="D800" s="1" t="s">
        <v>634</v>
      </c>
      <c r="E800" s="1" t="s">
        <v>634</v>
      </c>
      <c r="F800" s="1" t="s">
        <v>634</v>
      </c>
      <c r="G800" s="1" t="s">
        <v>634</v>
      </c>
      <c r="H800" s="1" t="s">
        <v>634</v>
      </c>
      <c r="I800" s="1" t="s">
        <v>634</v>
      </c>
      <c r="J800" s="1" t="s">
        <v>634</v>
      </c>
      <c r="K800" s="1" t="s">
        <v>634</v>
      </c>
      <c r="L800" s="1" t="s">
        <v>634</v>
      </c>
      <c r="M800" s="1" t="s">
        <v>634</v>
      </c>
      <c r="N800" s="1" t="s">
        <v>634</v>
      </c>
      <c r="O800" s="1" t="s">
        <v>634</v>
      </c>
      <c r="P800" s="1" t="s">
        <v>634</v>
      </c>
      <c r="Q800" s="1" t="s">
        <v>634</v>
      </c>
      <c r="R800" s="1" t="s">
        <v>634</v>
      </c>
      <c r="S800" s="1" t="s">
        <v>634</v>
      </c>
      <c r="T800" s="1" t="s">
        <v>634</v>
      </c>
      <c r="U800" s="1" t="s">
        <v>634</v>
      </c>
      <c r="V800" s="1" t="s">
        <v>634</v>
      </c>
      <c r="W800" s="1" t="s">
        <v>634</v>
      </c>
      <c r="X800" s="1" t="s">
        <v>634</v>
      </c>
      <c r="Y800" s="1" t="s">
        <v>634</v>
      </c>
    </row>
    <row r="801" spans="1:25">
      <c r="A801" s="1" t="s">
        <v>1403</v>
      </c>
      <c r="B801" s="1" t="s">
        <v>1404</v>
      </c>
      <c r="C801" s="1" t="s">
        <v>2072</v>
      </c>
      <c r="D801" s="1" t="s">
        <v>2072</v>
      </c>
      <c r="E801" s="1" t="s">
        <v>306</v>
      </c>
      <c r="F801" s="1" t="s">
        <v>1778</v>
      </c>
      <c r="G801" s="1">
        <v>0</v>
      </c>
      <c r="H801" s="1">
        <v>2500</v>
      </c>
      <c r="I801" s="1">
        <v>3000</v>
      </c>
      <c r="J801" s="1">
        <v>3500</v>
      </c>
      <c r="K801" s="1">
        <v>4000</v>
      </c>
      <c r="L801" s="1">
        <v>4500</v>
      </c>
      <c r="M801" s="1" t="s">
        <v>1778</v>
      </c>
      <c r="N801" s="1">
        <v>0</v>
      </c>
      <c r="O801" s="1">
        <v>0.1</v>
      </c>
      <c r="P801" s="1">
        <v>0.1</v>
      </c>
      <c r="Q801" s="1">
        <v>0.1</v>
      </c>
      <c r="R801" s="1">
        <v>0.1</v>
      </c>
      <c r="S801" s="1">
        <v>0.1</v>
      </c>
      <c r="T801" s="1">
        <v>0</v>
      </c>
      <c r="U801" s="1">
        <v>0</v>
      </c>
      <c r="V801" s="1">
        <v>0</v>
      </c>
      <c r="W801" s="1">
        <v>0</v>
      </c>
      <c r="X801" s="1">
        <v>0</v>
      </c>
      <c r="Y801" s="1">
        <v>0</v>
      </c>
    </row>
    <row r="802" spans="1:25">
      <c r="A802" s="1" t="s">
        <v>1405</v>
      </c>
      <c r="B802" s="1" t="s">
        <v>1546</v>
      </c>
      <c r="C802" s="1" t="s">
        <v>634</v>
      </c>
      <c r="D802" s="1" t="s">
        <v>634</v>
      </c>
      <c r="E802" s="1" t="s">
        <v>634</v>
      </c>
      <c r="F802" s="1" t="s">
        <v>634</v>
      </c>
      <c r="G802" s="1" t="s">
        <v>634</v>
      </c>
      <c r="H802" s="1" t="s">
        <v>634</v>
      </c>
      <c r="I802" s="1" t="s">
        <v>634</v>
      </c>
      <c r="J802" s="1" t="s">
        <v>634</v>
      </c>
      <c r="K802" s="1" t="s">
        <v>634</v>
      </c>
      <c r="L802" s="1" t="s">
        <v>634</v>
      </c>
      <c r="M802" s="1" t="s">
        <v>634</v>
      </c>
      <c r="N802" s="1" t="s">
        <v>634</v>
      </c>
      <c r="O802" s="1" t="s">
        <v>634</v>
      </c>
      <c r="P802" s="1" t="s">
        <v>634</v>
      </c>
      <c r="Q802" s="1" t="s">
        <v>634</v>
      </c>
      <c r="R802" s="1" t="s">
        <v>634</v>
      </c>
      <c r="S802" s="1" t="s">
        <v>634</v>
      </c>
      <c r="T802" s="1" t="s">
        <v>634</v>
      </c>
      <c r="U802" s="1" t="s">
        <v>634</v>
      </c>
      <c r="V802" s="1" t="s">
        <v>634</v>
      </c>
      <c r="W802" s="1" t="s">
        <v>634</v>
      </c>
      <c r="X802" s="1" t="s">
        <v>634</v>
      </c>
      <c r="Y802" s="1" t="s">
        <v>634</v>
      </c>
    </row>
    <row r="803" spans="1:25">
      <c r="A803" s="1" t="s">
        <v>1406</v>
      </c>
      <c r="B803" s="1" t="s">
        <v>634</v>
      </c>
      <c r="C803" s="1" t="s">
        <v>634</v>
      </c>
      <c r="D803" s="1" t="s">
        <v>634</v>
      </c>
      <c r="E803" s="1" t="s">
        <v>634</v>
      </c>
      <c r="F803" s="1" t="s">
        <v>634</v>
      </c>
      <c r="G803" s="1" t="s">
        <v>634</v>
      </c>
      <c r="H803" s="1" t="s">
        <v>634</v>
      </c>
      <c r="I803" s="1" t="s">
        <v>634</v>
      </c>
      <c r="J803" s="1" t="s">
        <v>634</v>
      </c>
      <c r="K803" s="1" t="s">
        <v>634</v>
      </c>
      <c r="L803" s="1" t="s">
        <v>634</v>
      </c>
      <c r="M803" s="1" t="s">
        <v>634</v>
      </c>
      <c r="N803" s="1" t="s">
        <v>634</v>
      </c>
      <c r="O803" s="1" t="s">
        <v>634</v>
      </c>
      <c r="P803" s="1" t="s">
        <v>634</v>
      </c>
      <c r="Q803" s="1" t="s">
        <v>634</v>
      </c>
      <c r="R803" s="1" t="s">
        <v>634</v>
      </c>
      <c r="S803" s="1" t="s">
        <v>634</v>
      </c>
      <c r="T803" s="1" t="s">
        <v>634</v>
      </c>
      <c r="U803" s="1" t="s">
        <v>634</v>
      </c>
      <c r="V803" s="1" t="s">
        <v>634</v>
      </c>
      <c r="W803" s="1" t="s">
        <v>634</v>
      </c>
      <c r="X803" s="1" t="s">
        <v>634</v>
      </c>
      <c r="Y803" s="1" t="s">
        <v>634</v>
      </c>
    </row>
    <row r="804" spans="1:25">
      <c r="A804" s="1" t="s">
        <v>1407</v>
      </c>
      <c r="B804" s="1" t="s">
        <v>1408</v>
      </c>
      <c r="C804" s="1" t="s">
        <v>634</v>
      </c>
      <c r="D804" s="1" t="s">
        <v>634</v>
      </c>
      <c r="E804" s="1" t="s">
        <v>634</v>
      </c>
      <c r="F804" s="1" t="s">
        <v>634</v>
      </c>
      <c r="G804" s="1" t="s">
        <v>634</v>
      </c>
      <c r="H804" s="1" t="s">
        <v>634</v>
      </c>
      <c r="I804" s="1" t="s">
        <v>634</v>
      </c>
      <c r="J804" s="1" t="s">
        <v>634</v>
      </c>
      <c r="K804" s="1" t="s">
        <v>634</v>
      </c>
      <c r="L804" s="1" t="s">
        <v>634</v>
      </c>
      <c r="M804" s="1" t="s">
        <v>634</v>
      </c>
      <c r="N804" s="1" t="s">
        <v>634</v>
      </c>
      <c r="O804" s="1" t="s">
        <v>634</v>
      </c>
      <c r="P804" s="1" t="s">
        <v>634</v>
      </c>
      <c r="Q804" s="1" t="s">
        <v>634</v>
      </c>
      <c r="R804" s="1" t="s">
        <v>634</v>
      </c>
      <c r="S804" s="1" t="s">
        <v>634</v>
      </c>
      <c r="T804" s="1" t="s">
        <v>634</v>
      </c>
      <c r="U804" s="1" t="s">
        <v>634</v>
      </c>
      <c r="V804" s="1" t="s">
        <v>634</v>
      </c>
      <c r="W804" s="1" t="s">
        <v>634</v>
      </c>
      <c r="X804" s="1" t="s">
        <v>634</v>
      </c>
      <c r="Y804" s="1" t="s">
        <v>634</v>
      </c>
    </row>
    <row r="805" spans="1:25">
      <c r="A805" s="1" t="s">
        <v>1409</v>
      </c>
      <c r="B805" s="1" t="s">
        <v>1410</v>
      </c>
      <c r="C805" s="1">
        <v>0</v>
      </c>
      <c r="D805" s="1">
        <v>0</v>
      </c>
      <c r="E805" s="1">
        <v>0</v>
      </c>
      <c r="F805" s="1" t="s">
        <v>1778</v>
      </c>
      <c r="G805" s="1">
        <v>770</v>
      </c>
      <c r="H805" s="1">
        <v>770</v>
      </c>
      <c r="I805" s="1">
        <v>770</v>
      </c>
      <c r="J805" s="1">
        <v>770</v>
      </c>
      <c r="K805" s="1">
        <v>770</v>
      </c>
      <c r="L805" s="1">
        <v>770</v>
      </c>
      <c r="M805" s="1" t="s">
        <v>1778</v>
      </c>
      <c r="N805" s="1">
        <v>1</v>
      </c>
      <c r="O805" s="1">
        <v>1</v>
      </c>
      <c r="P805" s="1">
        <v>1</v>
      </c>
      <c r="Q805" s="1">
        <v>1</v>
      </c>
      <c r="R805" s="1">
        <v>1</v>
      </c>
      <c r="S805" s="1">
        <v>1</v>
      </c>
      <c r="T805" s="1">
        <v>0</v>
      </c>
      <c r="U805" s="1">
        <v>0</v>
      </c>
      <c r="V805" s="1">
        <v>0</v>
      </c>
      <c r="W805" s="1">
        <v>0</v>
      </c>
      <c r="X805" s="1">
        <v>0</v>
      </c>
      <c r="Y805" s="1">
        <v>0</v>
      </c>
    </row>
    <row r="806" spans="1:25">
      <c r="A806" s="1" t="s">
        <v>1411</v>
      </c>
      <c r="B806" s="1" t="s">
        <v>1412</v>
      </c>
      <c r="C806" s="1" t="s">
        <v>634</v>
      </c>
      <c r="D806" s="1" t="s">
        <v>634</v>
      </c>
      <c r="E806" s="1" t="s">
        <v>634</v>
      </c>
      <c r="F806" s="1" t="s">
        <v>634</v>
      </c>
      <c r="G806" s="1" t="s">
        <v>634</v>
      </c>
      <c r="H806" s="1" t="s">
        <v>634</v>
      </c>
      <c r="I806" s="1" t="s">
        <v>634</v>
      </c>
      <c r="J806" s="1" t="s">
        <v>634</v>
      </c>
      <c r="K806" s="1" t="s">
        <v>634</v>
      </c>
      <c r="L806" s="1" t="s">
        <v>634</v>
      </c>
      <c r="M806" s="1" t="s">
        <v>634</v>
      </c>
      <c r="N806" s="1" t="s">
        <v>634</v>
      </c>
      <c r="O806" s="1" t="s">
        <v>634</v>
      </c>
      <c r="P806" s="1" t="s">
        <v>634</v>
      </c>
      <c r="Q806" s="1" t="s">
        <v>634</v>
      </c>
      <c r="R806" s="1" t="s">
        <v>634</v>
      </c>
      <c r="S806" s="1" t="s">
        <v>634</v>
      </c>
      <c r="T806" s="1" t="s">
        <v>634</v>
      </c>
      <c r="U806" s="1" t="s">
        <v>634</v>
      </c>
      <c r="V806" s="1" t="s">
        <v>634</v>
      </c>
      <c r="W806" s="1" t="s">
        <v>634</v>
      </c>
      <c r="X806" s="1" t="s">
        <v>634</v>
      </c>
      <c r="Y806" s="1" t="s">
        <v>634</v>
      </c>
    </row>
    <row r="807" spans="1:25">
      <c r="A807" s="1" t="s">
        <v>1413</v>
      </c>
      <c r="B807" s="1" t="s">
        <v>1414</v>
      </c>
      <c r="C807" s="1" t="s">
        <v>634</v>
      </c>
      <c r="D807" s="1" t="s">
        <v>634</v>
      </c>
      <c r="E807" s="1" t="s">
        <v>634</v>
      </c>
      <c r="F807" s="1" t="s">
        <v>634</v>
      </c>
      <c r="G807" s="1" t="s">
        <v>634</v>
      </c>
      <c r="H807" s="1" t="s">
        <v>634</v>
      </c>
      <c r="I807" s="1" t="s">
        <v>634</v>
      </c>
      <c r="J807" s="1" t="s">
        <v>634</v>
      </c>
      <c r="K807" s="1" t="s">
        <v>634</v>
      </c>
      <c r="L807" s="1" t="s">
        <v>634</v>
      </c>
      <c r="M807" s="1" t="s">
        <v>634</v>
      </c>
      <c r="N807" s="1" t="s">
        <v>634</v>
      </c>
      <c r="O807" s="1" t="s">
        <v>634</v>
      </c>
      <c r="P807" s="1" t="s">
        <v>634</v>
      </c>
      <c r="Q807" s="1" t="s">
        <v>634</v>
      </c>
      <c r="R807" s="1" t="s">
        <v>634</v>
      </c>
      <c r="S807" s="1" t="s">
        <v>634</v>
      </c>
      <c r="T807" s="1" t="s">
        <v>634</v>
      </c>
      <c r="U807" s="1" t="s">
        <v>634</v>
      </c>
      <c r="V807" s="1" t="s">
        <v>634</v>
      </c>
      <c r="W807" s="1" t="s">
        <v>634</v>
      </c>
      <c r="X807" s="1" t="s">
        <v>634</v>
      </c>
      <c r="Y807" s="1" t="s">
        <v>634</v>
      </c>
    </row>
    <row r="808" spans="1:25">
      <c r="A808" s="1" t="s">
        <v>1415</v>
      </c>
      <c r="B808" s="1" t="s">
        <v>1416</v>
      </c>
      <c r="C808" s="1" t="s">
        <v>634</v>
      </c>
      <c r="D808" s="1" t="s">
        <v>634</v>
      </c>
      <c r="E808" s="1" t="s">
        <v>634</v>
      </c>
      <c r="F808" s="1" t="s">
        <v>634</v>
      </c>
      <c r="G808" s="1" t="s">
        <v>634</v>
      </c>
      <c r="H808" s="1" t="s">
        <v>634</v>
      </c>
      <c r="I808" s="1" t="s">
        <v>634</v>
      </c>
      <c r="J808" s="1" t="s">
        <v>634</v>
      </c>
      <c r="K808" s="1" t="s">
        <v>634</v>
      </c>
      <c r="L808" s="1" t="s">
        <v>634</v>
      </c>
      <c r="M808" s="1" t="s">
        <v>634</v>
      </c>
      <c r="N808" s="1" t="s">
        <v>634</v>
      </c>
      <c r="O808" s="1" t="s">
        <v>634</v>
      </c>
      <c r="P808" s="1" t="s">
        <v>634</v>
      </c>
      <c r="Q808" s="1" t="s">
        <v>634</v>
      </c>
      <c r="R808" s="1" t="s">
        <v>634</v>
      </c>
      <c r="S808" s="1" t="s">
        <v>634</v>
      </c>
      <c r="T808" s="1" t="s">
        <v>634</v>
      </c>
      <c r="U808" s="1" t="s">
        <v>634</v>
      </c>
      <c r="V808" s="1" t="s">
        <v>634</v>
      </c>
      <c r="W808" s="1" t="s">
        <v>634</v>
      </c>
      <c r="X808" s="1" t="s">
        <v>634</v>
      </c>
      <c r="Y808" s="1" t="s">
        <v>634</v>
      </c>
    </row>
    <row r="809" spans="1:25">
      <c r="A809" s="1" t="s">
        <v>1417</v>
      </c>
      <c r="B809" s="1" t="s">
        <v>1418</v>
      </c>
      <c r="C809" s="1" t="s">
        <v>634</v>
      </c>
      <c r="D809" s="1" t="s">
        <v>634</v>
      </c>
      <c r="E809" s="1" t="s">
        <v>634</v>
      </c>
      <c r="F809" s="1" t="s">
        <v>634</v>
      </c>
      <c r="G809" s="1" t="s">
        <v>634</v>
      </c>
      <c r="H809" s="1" t="s">
        <v>634</v>
      </c>
      <c r="I809" s="1" t="s">
        <v>634</v>
      </c>
      <c r="J809" s="1" t="s">
        <v>634</v>
      </c>
      <c r="K809" s="1" t="s">
        <v>634</v>
      </c>
      <c r="L809" s="1" t="s">
        <v>634</v>
      </c>
      <c r="M809" s="1" t="s">
        <v>634</v>
      </c>
      <c r="N809" s="1" t="s">
        <v>634</v>
      </c>
      <c r="O809" s="1" t="s">
        <v>634</v>
      </c>
      <c r="P809" s="1" t="s">
        <v>634</v>
      </c>
      <c r="Q809" s="1" t="s">
        <v>634</v>
      </c>
      <c r="R809" s="1" t="s">
        <v>634</v>
      </c>
      <c r="S809" s="1" t="s">
        <v>634</v>
      </c>
      <c r="T809" s="1" t="s">
        <v>634</v>
      </c>
      <c r="U809" s="1" t="s">
        <v>634</v>
      </c>
      <c r="V809" s="1" t="s">
        <v>634</v>
      </c>
      <c r="W809" s="1" t="s">
        <v>634</v>
      </c>
      <c r="X809" s="1" t="s">
        <v>634</v>
      </c>
      <c r="Y809" s="1" t="s">
        <v>634</v>
      </c>
    </row>
    <row r="810" spans="1:25">
      <c r="A810" s="1" t="s">
        <v>1419</v>
      </c>
      <c r="B810" s="1" t="s">
        <v>1420</v>
      </c>
      <c r="C810" s="1" t="s">
        <v>634</v>
      </c>
      <c r="D810" s="1" t="s">
        <v>634</v>
      </c>
      <c r="E810" s="1" t="s">
        <v>634</v>
      </c>
      <c r="F810" s="1" t="s">
        <v>634</v>
      </c>
      <c r="G810" s="1" t="s">
        <v>634</v>
      </c>
      <c r="H810" s="1" t="s">
        <v>634</v>
      </c>
      <c r="I810" s="1" t="s">
        <v>634</v>
      </c>
      <c r="J810" s="1" t="s">
        <v>634</v>
      </c>
      <c r="K810" s="1" t="s">
        <v>634</v>
      </c>
      <c r="L810" s="1" t="s">
        <v>634</v>
      </c>
      <c r="M810" s="1" t="s">
        <v>634</v>
      </c>
      <c r="N810" s="1" t="s">
        <v>634</v>
      </c>
      <c r="O810" s="1" t="s">
        <v>634</v>
      </c>
      <c r="P810" s="1" t="s">
        <v>634</v>
      </c>
      <c r="Q810" s="1" t="s">
        <v>634</v>
      </c>
      <c r="R810" s="1" t="s">
        <v>634</v>
      </c>
      <c r="S810" s="1" t="s">
        <v>634</v>
      </c>
      <c r="T810" s="1" t="s">
        <v>634</v>
      </c>
      <c r="U810" s="1" t="s">
        <v>634</v>
      </c>
      <c r="V810" s="1" t="s">
        <v>634</v>
      </c>
      <c r="W810" s="1" t="s">
        <v>634</v>
      </c>
      <c r="X810" s="1" t="s">
        <v>634</v>
      </c>
      <c r="Y810" s="1" t="s">
        <v>634</v>
      </c>
    </row>
    <row r="811" spans="1:25">
      <c r="A811" s="1" t="s">
        <v>1421</v>
      </c>
      <c r="B811" s="1" t="s">
        <v>1422</v>
      </c>
      <c r="C811" s="1" t="s">
        <v>634</v>
      </c>
      <c r="D811" s="1" t="s">
        <v>634</v>
      </c>
      <c r="E811" s="1" t="s">
        <v>634</v>
      </c>
      <c r="F811" s="1" t="s">
        <v>634</v>
      </c>
      <c r="G811" s="1" t="s">
        <v>634</v>
      </c>
      <c r="H811" s="1" t="s">
        <v>634</v>
      </c>
      <c r="I811" s="1" t="s">
        <v>634</v>
      </c>
      <c r="J811" s="1" t="s">
        <v>634</v>
      </c>
      <c r="K811" s="1" t="s">
        <v>634</v>
      </c>
      <c r="L811" s="1" t="s">
        <v>634</v>
      </c>
      <c r="M811" s="1" t="s">
        <v>634</v>
      </c>
      <c r="N811" s="1" t="s">
        <v>634</v>
      </c>
      <c r="O811" s="1" t="s">
        <v>634</v>
      </c>
      <c r="P811" s="1" t="s">
        <v>634</v>
      </c>
      <c r="Q811" s="1" t="s">
        <v>634</v>
      </c>
      <c r="R811" s="1" t="s">
        <v>634</v>
      </c>
      <c r="S811" s="1" t="s">
        <v>634</v>
      </c>
      <c r="T811" s="1" t="s">
        <v>634</v>
      </c>
      <c r="U811" s="1" t="s">
        <v>634</v>
      </c>
      <c r="V811" s="1" t="s">
        <v>634</v>
      </c>
      <c r="W811" s="1" t="s">
        <v>634</v>
      </c>
      <c r="X811" s="1" t="s">
        <v>634</v>
      </c>
      <c r="Y811" s="1" t="s">
        <v>634</v>
      </c>
    </row>
    <row r="812" spans="1:25">
      <c r="A812" s="1" t="s">
        <v>1423</v>
      </c>
      <c r="B812" s="1" t="s">
        <v>1424</v>
      </c>
      <c r="C812" s="1" t="s">
        <v>634</v>
      </c>
      <c r="D812" s="1" t="s">
        <v>634</v>
      </c>
      <c r="E812" s="1" t="s">
        <v>634</v>
      </c>
      <c r="F812" s="1" t="s">
        <v>634</v>
      </c>
      <c r="G812" s="1" t="s">
        <v>634</v>
      </c>
      <c r="H812" s="1" t="s">
        <v>634</v>
      </c>
      <c r="I812" s="1" t="s">
        <v>634</v>
      </c>
      <c r="J812" s="1" t="s">
        <v>634</v>
      </c>
      <c r="K812" s="1" t="s">
        <v>634</v>
      </c>
      <c r="L812" s="1" t="s">
        <v>634</v>
      </c>
      <c r="M812" s="1" t="s">
        <v>634</v>
      </c>
      <c r="N812" s="1" t="s">
        <v>634</v>
      </c>
      <c r="O812" s="1" t="s">
        <v>634</v>
      </c>
      <c r="P812" s="1" t="s">
        <v>634</v>
      </c>
      <c r="Q812" s="1" t="s">
        <v>634</v>
      </c>
      <c r="R812" s="1" t="s">
        <v>634</v>
      </c>
      <c r="S812" s="1" t="s">
        <v>634</v>
      </c>
      <c r="T812" s="1" t="s">
        <v>634</v>
      </c>
      <c r="U812" s="1" t="s">
        <v>634</v>
      </c>
      <c r="V812" s="1" t="s">
        <v>634</v>
      </c>
      <c r="W812" s="1" t="s">
        <v>634</v>
      </c>
      <c r="X812" s="1" t="s">
        <v>634</v>
      </c>
      <c r="Y812" s="1" t="s">
        <v>634</v>
      </c>
    </row>
    <row r="813" spans="1:25">
      <c r="A813" s="1" t="s">
        <v>1425</v>
      </c>
      <c r="B813" s="1" t="s">
        <v>1426</v>
      </c>
      <c r="C813" s="1" t="s">
        <v>634</v>
      </c>
      <c r="D813" s="1" t="s">
        <v>634</v>
      </c>
      <c r="E813" s="1" t="s">
        <v>634</v>
      </c>
      <c r="F813" s="1" t="s">
        <v>634</v>
      </c>
      <c r="G813" s="1" t="s">
        <v>634</v>
      </c>
      <c r="H813" s="1" t="s">
        <v>634</v>
      </c>
      <c r="I813" s="1" t="s">
        <v>634</v>
      </c>
      <c r="J813" s="1" t="s">
        <v>634</v>
      </c>
      <c r="K813" s="1" t="s">
        <v>634</v>
      </c>
      <c r="L813" s="1" t="s">
        <v>634</v>
      </c>
      <c r="M813" s="1" t="s">
        <v>634</v>
      </c>
      <c r="N813" s="1" t="s">
        <v>634</v>
      </c>
      <c r="O813" s="1" t="s">
        <v>634</v>
      </c>
      <c r="P813" s="1" t="s">
        <v>634</v>
      </c>
      <c r="Q813" s="1" t="s">
        <v>634</v>
      </c>
      <c r="R813" s="1" t="s">
        <v>634</v>
      </c>
      <c r="S813" s="1" t="s">
        <v>634</v>
      </c>
      <c r="T813" s="1" t="s">
        <v>634</v>
      </c>
      <c r="U813" s="1" t="s">
        <v>634</v>
      </c>
      <c r="V813" s="1" t="s">
        <v>634</v>
      </c>
      <c r="W813" s="1" t="s">
        <v>634</v>
      </c>
      <c r="X813" s="1" t="s">
        <v>634</v>
      </c>
      <c r="Y813" s="1" t="s">
        <v>634</v>
      </c>
    </row>
    <row r="814" spans="1:25">
      <c r="A814" s="1" t="s">
        <v>1427</v>
      </c>
      <c r="B814" s="1" t="s">
        <v>1547</v>
      </c>
      <c r="C814" s="1" t="s">
        <v>634</v>
      </c>
      <c r="D814" s="1" t="s">
        <v>634</v>
      </c>
      <c r="E814" s="1" t="s">
        <v>634</v>
      </c>
      <c r="F814" s="1" t="s">
        <v>634</v>
      </c>
      <c r="G814" s="1" t="s">
        <v>634</v>
      </c>
      <c r="H814" s="1" t="s">
        <v>634</v>
      </c>
      <c r="I814" s="1" t="s">
        <v>634</v>
      </c>
      <c r="J814" s="1" t="s">
        <v>634</v>
      </c>
      <c r="K814" s="1" t="s">
        <v>634</v>
      </c>
      <c r="L814" s="1" t="s">
        <v>634</v>
      </c>
      <c r="M814" s="1" t="s">
        <v>634</v>
      </c>
      <c r="N814" s="1" t="s">
        <v>634</v>
      </c>
      <c r="O814" s="1" t="s">
        <v>634</v>
      </c>
      <c r="P814" s="1" t="s">
        <v>634</v>
      </c>
      <c r="Q814" s="1" t="s">
        <v>634</v>
      </c>
      <c r="R814" s="1" t="s">
        <v>634</v>
      </c>
      <c r="S814" s="1" t="s">
        <v>634</v>
      </c>
      <c r="T814" s="1" t="s">
        <v>634</v>
      </c>
      <c r="U814" s="1" t="s">
        <v>634</v>
      </c>
      <c r="V814" s="1" t="s">
        <v>634</v>
      </c>
      <c r="W814" s="1" t="s">
        <v>634</v>
      </c>
      <c r="X814" s="1" t="s">
        <v>634</v>
      </c>
      <c r="Y814" s="1" t="s">
        <v>634</v>
      </c>
    </row>
    <row r="815" spans="1:25">
      <c r="A815" s="1" t="s">
        <v>1428</v>
      </c>
      <c r="B815" s="1" t="s">
        <v>1429</v>
      </c>
      <c r="C815" s="1" t="s">
        <v>634</v>
      </c>
      <c r="D815" s="1" t="s">
        <v>634</v>
      </c>
      <c r="E815" s="1" t="s">
        <v>634</v>
      </c>
      <c r="F815" s="1" t="s">
        <v>634</v>
      </c>
      <c r="G815" s="1" t="s">
        <v>634</v>
      </c>
      <c r="H815" s="1" t="s">
        <v>634</v>
      </c>
      <c r="I815" s="1" t="s">
        <v>634</v>
      </c>
      <c r="J815" s="1" t="s">
        <v>634</v>
      </c>
      <c r="K815" s="1" t="s">
        <v>634</v>
      </c>
      <c r="L815" s="1" t="s">
        <v>634</v>
      </c>
      <c r="M815" s="1" t="s">
        <v>634</v>
      </c>
      <c r="N815" s="1" t="s">
        <v>634</v>
      </c>
      <c r="O815" s="1" t="s">
        <v>634</v>
      </c>
      <c r="P815" s="1" t="s">
        <v>634</v>
      </c>
      <c r="Q815" s="1" t="s">
        <v>634</v>
      </c>
      <c r="R815" s="1" t="s">
        <v>634</v>
      </c>
      <c r="S815" s="1" t="s">
        <v>634</v>
      </c>
      <c r="T815" s="1" t="s">
        <v>634</v>
      </c>
      <c r="U815" s="1" t="s">
        <v>634</v>
      </c>
      <c r="V815" s="1" t="s">
        <v>634</v>
      </c>
      <c r="W815" s="1" t="s">
        <v>634</v>
      </c>
      <c r="X815" s="1" t="s">
        <v>634</v>
      </c>
      <c r="Y815" s="1" t="s">
        <v>634</v>
      </c>
    </row>
    <row r="816" spans="1:25">
      <c r="A816" s="1" t="s">
        <v>1430</v>
      </c>
      <c r="B816" s="1" t="s">
        <v>1431</v>
      </c>
      <c r="C816" s="1" t="s">
        <v>634</v>
      </c>
      <c r="D816" s="1" t="s">
        <v>634</v>
      </c>
      <c r="E816" s="1" t="s">
        <v>634</v>
      </c>
      <c r="F816" s="1" t="s">
        <v>634</v>
      </c>
      <c r="G816" s="1" t="s">
        <v>634</v>
      </c>
      <c r="H816" s="1" t="s">
        <v>634</v>
      </c>
      <c r="I816" s="1" t="s">
        <v>634</v>
      </c>
      <c r="J816" s="1" t="s">
        <v>634</v>
      </c>
      <c r="K816" s="1" t="s">
        <v>634</v>
      </c>
      <c r="L816" s="1" t="s">
        <v>634</v>
      </c>
      <c r="M816" s="1" t="s">
        <v>634</v>
      </c>
      <c r="N816" s="1" t="s">
        <v>634</v>
      </c>
      <c r="O816" s="1" t="s">
        <v>634</v>
      </c>
      <c r="P816" s="1" t="s">
        <v>634</v>
      </c>
      <c r="Q816" s="1" t="s">
        <v>634</v>
      </c>
      <c r="R816" s="1" t="s">
        <v>634</v>
      </c>
      <c r="S816" s="1" t="s">
        <v>634</v>
      </c>
      <c r="T816" s="1" t="s">
        <v>634</v>
      </c>
      <c r="U816" s="1" t="s">
        <v>634</v>
      </c>
      <c r="V816" s="1" t="s">
        <v>634</v>
      </c>
      <c r="W816" s="1" t="s">
        <v>634</v>
      </c>
      <c r="X816" s="1" t="s">
        <v>634</v>
      </c>
      <c r="Y816" s="1" t="s">
        <v>634</v>
      </c>
    </row>
    <row r="817" spans="1:25">
      <c r="A817" s="1" t="s">
        <v>1432</v>
      </c>
      <c r="B817" s="1" t="s">
        <v>1817</v>
      </c>
      <c r="C817" s="1" t="s">
        <v>634</v>
      </c>
      <c r="D817" s="1" t="s">
        <v>634</v>
      </c>
      <c r="E817" s="1" t="s">
        <v>634</v>
      </c>
      <c r="F817" s="1" t="s">
        <v>634</v>
      </c>
      <c r="G817" s="1" t="s">
        <v>634</v>
      </c>
      <c r="H817" s="1" t="s">
        <v>634</v>
      </c>
      <c r="I817" s="1" t="s">
        <v>634</v>
      </c>
      <c r="J817" s="1" t="s">
        <v>634</v>
      </c>
      <c r="K817" s="1" t="s">
        <v>634</v>
      </c>
      <c r="L817" s="1" t="s">
        <v>634</v>
      </c>
      <c r="M817" s="1" t="s">
        <v>634</v>
      </c>
      <c r="N817" s="1" t="s">
        <v>634</v>
      </c>
      <c r="O817" s="1" t="s">
        <v>634</v>
      </c>
      <c r="P817" s="1" t="s">
        <v>634</v>
      </c>
      <c r="Q817" s="1" t="s">
        <v>634</v>
      </c>
      <c r="R817" s="1" t="s">
        <v>634</v>
      </c>
      <c r="S817" s="1" t="s">
        <v>634</v>
      </c>
      <c r="T817" s="1" t="s">
        <v>634</v>
      </c>
      <c r="U817" s="1" t="s">
        <v>634</v>
      </c>
      <c r="V817" s="1" t="s">
        <v>634</v>
      </c>
      <c r="W817" s="1" t="s">
        <v>634</v>
      </c>
      <c r="X817" s="1" t="s">
        <v>634</v>
      </c>
      <c r="Y817" s="1" t="s">
        <v>634</v>
      </c>
    </row>
    <row r="818" spans="1:25">
      <c r="A818" s="1" t="s">
        <v>1433</v>
      </c>
      <c r="B818" s="1" t="s">
        <v>1434</v>
      </c>
      <c r="C818" s="1" t="s">
        <v>634</v>
      </c>
      <c r="D818" s="1" t="s">
        <v>634</v>
      </c>
      <c r="E818" s="1" t="s">
        <v>634</v>
      </c>
      <c r="F818" s="1" t="s">
        <v>634</v>
      </c>
      <c r="G818" s="1" t="s">
        <v>634</v>
      </c>
      <c r="H818" s="1" t="s">
        <v>634</v>
      </c>
      <c r="I818" s="1" t="s">
        <v>634</v>
      </c>
      <c r="J818" s="1" t="s">
        <v>634</v>
      </c>
      <c r="K818" s="1" t="s">
        <v>634</v>
      </c>
      <c r="L818" s="1" t="s">
        <v>634</v>
      </c>
      <c r="M818" s="1" t="s">
        <v>634</v>
      </c>
      <c r="N818" s="1" t="s">
        <v>634</v>
      </c>
      <c r="O818" s="1" t="s">
        <v>634</v>
      </c>
      <c r="P818" s="1" t="s">
        <v>634</v>
      </c>
      <c r="Q818" s="1" t="s">
        <v>634</v>
      </c>
      <c r="R818" s="1" t="s">
        <v>634</v>
      </c>
      <c r="S818" s="1" t="s">
        <v>634</v>
      </c>
      <c r="T818" s="1" t="s">
        <v>634</v>
      </c>
      <c r="U818" s="1" t="s">
        <v>634</v>
      </c>
      <c r="V818" s="1" t="s">
        <v>634</v>
      </c>
      <c r="W818" s="1" t="s">
        <v>634</v>
      </c>
      <c r="X818" s="1" t="s">
        <v>634</v>
      </c>
      <c r="Y818" s="1" t="s">
        <v>634</v>
      </c>
    </row>
    <row r="819" spans="1:25">
      <c r="A819" s="1" t="s">
        <v>1435</v>
      </c>
      <c r="B819" s="1" t="s">
        <v>1436</v>
      </c>
      <c r="C819" s="1" t="s">
        <v>634</v>
      </c>
      <c r="D819" s="1" t="s">
        <v>634</v>
      </c>
      <c r="E819" s="1" t="s">
        <v>634</v>
      </c>
      <c r="F819" s="1" t="s">
        <v>634</v>
      </c>
      <c r="G819" s="1" t="s">
        <v>634</v>
      </c>
      <c r="H819" s="1" t="s">
        <v>634</v>
      </c>
      <c r="I819" s="1" t="s">
        <v>634</v>
      </c>
      <c r="J819" s="1" t="s">
        <v>634</v>
      </c>
      <c r="K819" s="1" t="s">
        <v>634</v>
      </c>
      <c r="L819" s="1" t="s">
        <v>634</v>
      </c>
      <c r="M819" s="1" t="s">
        <v>634</v>
      </c>
      <c r="N819" s="1" t="s">
        <v>634</v>
      </c>
      <c r="O819" s="1" t="s">
        <v>634</v>
      </c>
      <c r="P819" s="1" t="s">
        <v>634</v>
      </c>
      <c r="Q819" s="1" t="s">
        <v>634</v>
      </c>
      <c r="R819" s="1" t="s">
        <v>634</v>
      </c>
      <c r="S819" s="1" t="s">
        <v>634</v>
      </c>
      <c r="T819" s="1" t="s">
        <v>634</v>
      </c>
      <c r="U819" s="1" t="s">
        <v>634</v>
      </c>
      <c r="V819" s="1" t="s">
        <v>634</v>
      </c>
      <c r="W819" s="1" t="s">
        <v>634</v>
      </c>
      <c r="X819" s="1" t="s">
        <v>634</v>
      </c>
      <c r="Y819" s="1" t="s">
        <v>634</v>
      </c>
    </row>
    <row r="820" spans="1:25">
      <c r="A820" s="1" t="s">
        <v>1437</v>
      </c>
      <c r="B820" s="1" t="s">
        <v>1438</v>
      </c>
      <c r="C820" s="1" t="s">
        <v>634</v>
      </c>
      <c r="D820" s="1" t="s">
        <v>634</v>
      </c>
      <c r="E820" s="1" t="s">
        <v>634</v>
      </c>
      <c r="F820" s="1" t="s">
        <v>634</v>
      </c>
      <c r="G820" s="1" t="s">
        <v>634</v>
      </c>
      <c r="H820" s="1" t="s">
        <v>634</v>
      </c>
      <c r="I820" s="1" t="s">
        <v>634</v>
      </c>
      <c r="J820" s="1" t="s">
        <v>634</v>
      </c>
      <c r="K820" s="1" t="s">
        <v>634</v>
      </c>
      <c r="L820" s="1" t="s">
        <v>634</v>
      </c>
      <c r="M820" s="1" t="s">
        <v>634</v>
      </c>
      <c r="N820" s="1" t="s">
        <v>634</v>
      </c>
      <c r="O820" s="1" t="s">
        <v>634</v>
      </c>
      <c r="P820" s="1" t="s">
        <v>634</v>
      </c>
      <c r="Q820" s="1" t="s">
        <v>634</v>
      </c>
      <c r="R820" s="1" t="s">
        <v>634</v>
      </c>
      <c r="S820" s="1" t="s">
        <v>634</v>
      </c>
      <c r="T820" s="1" t="s">
        <v>634</v>
      </c>
      <c r="U820" s="1" t="s">
        <v>634</v>
      </c>
      <c r="V820" s="1" t="s">
        <v>634</v>
      </c>
      <c r="W820" s="1" t="s">
        <v>634</v>
      </c>
      <c r="X820" s="1" t="s">
        <v>634</v>
      </c>
      <c r="Y820" s="1" t="s">
        <v>634</v>
      </c>
    </row>
    <row r="821" spans="1:25">
      <c r="A821" s="1" t="s">
        <v>1439</v>
      </c>
      <c r="B821" s="1" t="s">
        <v>1818</v>
      </c>
      <c r="C821" s="1" t="s">
        <v>634</v>
      </c>
      <c r="D821" s="1" t="s">
        <v>634</v>
      </c>
      <c r="E821" s="1" t="s">
        <v>634</v>
      </c>
      <c r="F821" s="1" t="s">
        <v>634</v>
      </c>
      <c r="G821" s="1" t="s">
        <v>634</v>
      </c>
      <c r="H821" s="1" t="s">
        <v>634</v>
      </c>
      <c r="I821" s="1" t="s">
        <v>634</v>
      </c>
      <c r="J821" s="1" t="s">
        <v>634</v>
      </c>
      <c r="K821" s="1" t="s">
        <v>634</v>
      </c>
      <c r="L821" s="1" t="s">
        <v>634</v>
      </c>
      <c r="M821" s="1" t="s">
        <v>634</v>
      </c>
      <c r="N821" s="1" t="s">
        <v>634</v>
      </c>
      <c r="O821" s="1" t="s">
        <v>634</v>
      </c>
      <c r="P821" s="1" t="s">
        <v>634</v>
      </c>
      <c r="Q821" s="1" t="s">
        <v>634</v>
      </c>
      <c r="R821" s="1" t="s">
        <v>634</v>
      </c>
      <c r="S821" s="1" t="s">
        <v>634</v>
      </c>
      <c r="T821" s="1" t="s">
        <v>634</v>
      </c>
      <c r="U821" s="1" t="s">
        <v>634</v>
      </c>
      <c r="V821" s="1" t="s">
        <v>634</v>
      </c>
      <c r="W821" s="1" t="s">
        <v>634</v>
      </c>
      <c r="X821" s="1" t="s">
        <v>634</v>
      </c>
      <c r="Y821" s="1" t="s">
        <v>634</v>
      </c>
    </row>
    <row r="822" spans="1:25">
      <c r="A822" s="1" t="s">
        <v>1440</v>
      </c>
      <c r="B822" s="1" t="s">
        <v>1441</v>
      </c>
      <c r="C822" s="1">
        <v>0</v>
      </c>
      <c r="D822" s="1">
        <v>0</v>
      </c>
      <c r="E822" s="1">
        <v>0</v>
      </c>
      <c r="F822" s="1" t="s">
        <v>1778</v>
      </c>
      <c r="G822" s="1">
        <v>20000</v>
      </c>
      <c r="H822" s="1">
        <v>30000</v>
      </c>
      <c r="I822" s="1">
        <v>50000</v>
      </c>
      <c r="J822" s="1">
        <v>90000</v>
      </c>
      <c r="K822" s="1">
        <v>150000</v>
      </c>
      <c r="L822" s="1">
        <v>250000</v>
      </c>
      <c r="M822" s="1" t="s">
        <v>1778</v>
      </c>
      <c r="N822" s="1">
        <v>1</v>
      </c>
      <c r="O822" s="1">
        <v>1</v>
      </c>
      <c r="P822" s="1">
        <v>1</v>
      </c>
      <c r="Q822" s="1">
        <v>1</v>
      </c>
      <c r="R822" s="1">
        <v>1</v>
      </c>
      <c r="S822" s="1">
        <v>1</v>
      </c>
      <c r="T822" s="1">
        <v>0</v>
      </c>
      <c r="U822" s="1">
        <v>0</v>
      </c>
      <c r="V822" s="1">
        <v>0</v>
      </c>
      <c r="W822" s="1">
        <v>0</v>
      </c>
      <c r="X822" s="1">
        <v>0</v>
      </c>
      <c r="Y822" s="1">
        <v>0</v>
      </c>
    </row>
    <row r="823" spans="1:25">
      <c r="A823" s="1" t="s">
        <v>1442</v>
      </c>
      <c r="B823" s="1" t="s">
        <v>1443</v>
      </c>
      <c r="C823" s="1" t="s">
        <v>634</v>
      </c>
      <c r="D823" s="1" t="s">
        <v>634</v>
      </c>
      <c r="E823" s="1" t="s">
        <v>634</v>
      </c>
      <c r="F823" s="1" t="s">
        <v>634</v>
      </c>
      <c r="G823" s="1" t="s">
        <v>634</v>
      </c>
      <c r="H823" s="1" t="s">
        <v>634</v>
      </c>
      <c r="I823" s="1" t="s">
        <v>634</v>
      </c>
      <c r="J823" s="1" t="s">
        <v>634</v>
      </c>
      <c r="K823" s="1" t="s">
        <v>634</v>
      </c>
      <c r="L823" s="1" t="s">
        <v>634</v>
      </c>
      <c r="M823" s="1" t="s">
        <v>634</v>
      </c>
      <c r="N823" s="1" t="s">
        <v>634</v>
      </c>
      <c r="O823" s="1" t="s">
        <v>634</v>
      </c>
      <c r="P823" s="1" t="s">
        <v>634</v>
      </c>
      <c r="Q823" s="1" t="s">
        <v>634</v>
      </c>
      <c r="R823" s="1" t="s">
        <v>634</v>
      </c>
      <c r="S823" s="1" t="s">
        <v>634</v>
      </c>
      <c r="T823" s="1" t="s">
        <v>634</v>
      </c>
      <c r="U823" s="1" t="s">
        <v>634</v>
      </c>
      <c r="V823" s="1" t="s">
        <v>634</v>
      </c>
      <c r="W823" s="1" t="s">
        <v>634</v>
      </c>
      <c r="X823" s="1" t="s">
        <v>634</v>
      </c>
      <c r="Y823" s="1" t="s">
        <v>634</v>
      </c>
    </row>
    <row r="824" spans="1:25">
      <c r="A824" s="1" t="s">
        <v>1444</v>
      </c>
      <c r="B824" s="1" t="s">
        <v>1445</v>
      </c>
      <c r="C824" s="1">
        <v>0.47770000000000001</v>
      </c>
      <c r="D824" s="1">
        <v>0.47770000000000001</v>
      </c>
      <c r="E824" s="1">
        <v>0.47770000000000001</v>
      </c>
      <c r="F824" s="1" t="s">
        <v>1778</v>
      </c>
      <c r="G824" s="1">
        <v>10033</v>
      </c>
      <c r="H824" s="1">
        <v>11000</v>
      </c>
      <c r="I824" s="1">
        <v>11000</v>
      </c>
      <c r="J824" s="1">
        <v>11000</v>
      </c>
      <c r="K824" s="1">
        <v>11000</v>
      </c>
      <c r="L824" s="1">
        <v>11000</v>
      </c>
      <c r="M824" s="1" t="s">
        <v>1778</v>
      </c>
      <c r="N824" s="1">
        <v>1</v>
      </c>
      <c r="O824" s="1">
        <v>1</v>
      </c>
      <c r="P824" s="1">
        <v>1</v>
      </c>
      <c r="Q824" s="1">
        <v>1</v>
      </c>
      <c r="R824" s="1">
        <v>1</v>
      </c>
      <c r="S824" s="1">
        <v>1</v>
      </c>
      <c r="T824" s="1">
        <v>0</v>
      </c>
      <c r="U824" s="1">
        <v>0</v>
      </c>
      <c r="V824" s="1">
        <v>0</v>
      </c>
      <c r="W824" s="1">
        <v>0</v>
      </c>
      <c r="X824" s="1">
        <v>0</v>
      </c>
      <c r="Y824" s="1">
        <v>0</v>
      </c>
    </row>
    <row r="825" spans="1:25">
      <c r="A825" s="1" t="s">
        <v>1446</v>
      </c>
      <c r="B825" s="1" t="s">
        <v>1447</v>
      </c>
      <c r="C825" s="1" t="s">
        <v>634</v>
      </c>
      <c r="D825" s="1" t="s">
        <v>634</v>
      </c>
      <c r="E825" s="1" t="s">
        <v>634</v>
      </c>
      <c r="F825" s="1" t="s">
        <v>634</v>
      </c>
      <c r="G825" s="1" t="s">
        <v>634</v>
      </c>
      <c r="H825" s="1" t="s">
        <v>634</v>
      </c>
      <c r="I825" s="1" t="s">
        <v>634</v>
      </c>
      <c r="J825" s="1" t="s">
        <v>634</v>
      </c>
      <c r="K825" s="1" t="s">
        <v>634</v>
      </c>
      <c r="L825" s="1" t="s">
        <v>634</v>
      </c>
      <c r="M825" s="1" t="s">
        <v>634</v>
      </c>
      <c r="N825" s="1" t="s">
        <v>634</v>
      </c>
      <c r="O825" s="1" t="s">
        <v>634</v>
      </c>
      <c r="P825" s="1" t="s">
        <v>634</v>
      </c>
      <c r="Q825" s="1" t="s">
        <v>634</v>
      </c>
      <c r="R825" s="1" t="s">
        <v>634</v>
      </c>
      <c r="S825" s="1" t="s">
        <v>634</v>
      </c>
      <c r="T825" s="1" t="s">
        <v>634</v>
      </c>
      <c r="U825" s="1" t="s">
        <v>634</v>
      </c>
      <c r="V825" s="1" t="s">
        <v>634</v>
      </c>
      <c r="W825" s="1" t="s">
        <v>634</v>
      </c>
      <c r="X825" s="1" t="s">
        <v>634</v>
      </c>
      <c r="Y825" s="1" t="s">
        <v>634</v>
      </c>
    </row>
    <row r="826" spans="1:25">
      <c r="A826" s="1" t="s">
        <v>1448</v>
      </c>
      <c r="B826" s="1" t="s">
        <v>634</v>
      </c>
      <c r="C826" s="1" t="s">
        <v>634</v>
      </c>
      <c r="D826" s="1" t="s">
        <v>634</v>
      </c>
      <c r="E826" s="1" t="s">
        <v>634</v>
      </c>
      <c r="F826" s="1" t="s">
        <v>634</v>
      </c>
      <c r="G826" s="1" t="s">
        <v>634</v>
      </c>
      <c r="H826" s="1" t="s">
        <v>634</v>
      </c>
      <c r="I826" s="1" t="s">
        <v>634</v>
      </c>
      <c r="J826" s="1" t="s">
        <v>634</v>
      </c>
      <c r="K826" s="1" t="s">
        <v>634</v>
      </c>
      <c r="L826" s="1" t="s">
        <v>634</v>
      </c>
      <c r="M826" s="1" t="s">
        <v>634</v>
      </c>
      <c r="N826" s="1" t="s">
        <v>634</v>
      </c>
      <c r="O826" s="1" t="s">
        <v>634</v>
      </c>
      <c r="P826" s="1" t="s">
        <v>634</v>
      </c>
      <c r="Q826" s="1" t="s">
        <v>634</v>
      </c>
      <c r="R826" s="1" t="s">
        <v>634</v>
      </c>
      <c r="S826" s="1" t="s">
        <v>634</v>
      </c>
      <c r="T826" s="1" t="s">
        <v>634</v>
      </c>
      <c r="U826" s="1" t="s">
        <v>634</v>
      </c>
      <c r="V826" s="1" t="s">
        <v>634</v>
      </c>
      <c r="W826" s="1" t="s">
        <v>634</v>
      </c>
      <c r="X826" s="1" t="s">
        <v>634</v>
      </c>
      <c r="Y826" s="1" t="s">
        <v>634</v>
      </c>
    </row>
    <row r="827" spans="1:25">
      <c r="A827" s="1" t="s">
        <v>1449</v>
      </c>
      <c r="B827" s="1" t="s">
        <v>1548</v>
      </c>
      <c r="C827" s="1">
        <v>0.46300000000000002</v>
      </c>
      <c r="D827" s="1">
        <v>0.44500000000000001</v>
      </c>
      <c r="E827" s="1">
        <v>0.4</v>
      </c>
      <c r="F827" s="1" t="s">
        <v>1778</v>
      </c>
      <c r="G827" s="1">
        <v>0</v>
      </c>
      <c r="H827" s="1">
        <v>100</v>
      </c>
      <c r="I827" s="1">
        <v>100</v>
      </c>
      <c r="J827" s="1">
        <v>100</v>
      </c>
      <c r="K827" s="1">
        <v>100</v>
      </c>
      <c r="L827" s="1">
        <v>200</v>
      </c>
      <c r="M827" s="1" t="s">
        <v>1778</v>
      </c>
      <c r="N827" s="1">
        <v>0</v>
      </c>
      <c r="O827" s="1">
        <v>0.1</v>
      </c>
      <c r="P827" s="1">
        <v>0.1</v>
      </c>
      <c r="Q827" s="1">
        <v>0.1</v>
      </c>
      <c r="R827" s="1">
        <v>0.1</v>
      </c>
      <c r="S827" s="1">
        <v>0.2</v>
      </c>
      <c r="T827" s="1">
        <v>0</v>
      </c>
      <c r="U827" s="1">
        <v>0</v>
      </c>
      <c r="V827" s="1">
        <v>0</v>
      </c>
      <c r="W827" s="1">
        <v>0</v>
      </c>
      <c r="X827" s="1">
        <v>0</v>
      </c>
      <c r="Y827" s="1">
        <v>0</v>
      </c>
    </row>
    <row r="828" spans="1:25">
      <c r="A828" s="1" t="s">
        <v>1450</v>
      </c>
      <c r="B828" s="1" t="s">
        <v>2073</v>
      </c>
      <c r="C828" s="1">
        <v>0.42</v>
      </c>
      <c r="D828" s="1">
        <v>0.41</v>
      </c>
      <c r="E828" s="1">
        <v>0.4</v>
      </c>
      <c r="F828" s="1" t="s">
        <v>1778</v>
      </c>
      <c r="G828" s="1">
        <v>0</v>
      </c>
      <c r="H828" s="1">
        <v>0</v>
      </c>
      <c r="I828" s="1">
        <v>0</v>
      </c>
      <c r="J828" s="1">
        <v>0</v>
      </c>
      <c r="K828" s="1">
        <v>0</v>
      </c>
      <c r="L828" s="1">
        <v>0</v>
      </c>
      <c r="M828" s="1" t="s">
        <v>1778</v>
      </c>
      <c r="N828" s="1">
        <v>0</v>
      </c>
      <c r="O828" s="1">
        <v>0</v>
      </c>
      <c r="P828" s="1">
        <v>0</v>
      </c>
      <c r="Q828" s="1">
        <v>0</v>
      </c>
      <c r="R828" s="1">
        <v>0</v>
      </c>
      <c r="S828" s="1">
        <v>0</v>
      </c>
      <c r="T828" s="1">
        <v>0</v>
      </c>
      <c r="U828" s="1">
        <v>0</v>
      </c>
      <c r="V828" s="1">
        <v>0</v>
      </c>
      <c r="W828" s="1">
        <v>0</v>
      </c>
      <c r="X828" s="1">
        <v>0</v>
      </c>
      <c r="Y828" s="1">
        <v>0</v>
      </c>
    </row>
    <row r="829" spans="1:25">
      <c r="A829" s="1" t="s">
        <v>1451</v>
      </c>
      <c r="B829" s="1" t="s">
        <v>1819</v>
      </c>
      <c r="C829" s="1">
        <v>0.40500000000000003</v>
      </c>
      <c r="D829" s="1">
        <v>0.375</v>
      </c>
      <c r="E829" s="1">
        <v>0.35399999999999998</v>
      </c>
      <c r="F829" s="1" t="s">
        <v>1778</v>
      </c>
      <c r="G829" s="1">
        <v>29190.281758027821</v>
      </c>
      <c r="H829" s="1">
        <v>31974.47962523465</v>
      </c>
      <c r="I829" s="1">
        <v>34808.62789934998</v>
      </c>
      <c r="J829" s="1">
        <v>37642.776173465303</v>
      </c>
      <c r="K829" s="1">
        <v>40476.924447580626</v>
      </c>
      <c r="L829" s="1">
        <v>43311.072721695957</v>
      </c>
      <c r="M829" s="1" t="s">
        <v>1778</v>
      </c>
      <c r="N829" s="1">
        <v>0.29603851829949401</v>
      </c>
      <c r="O829" s="1">
        <v>0.32483081463959518</v>
      </c>
      <c r="P829" s="1">
        <v>0.35362311097969645</v>
      </c>
      <c r="Q829" s="1">
        <v>0.38241540731979762</v>
      </c>
      <c r="R829" s="1">
        <v>0.41120770365989878</v>
      </c>
      <c r="S829" s="1">
        <v>0.44</v>
      </c>
      <c r="T829" s="1">
        <v>2519.4032321187642</v>
      </c>
      <c r="U829" s="1">
        <v>2.5550983235380263E-2</v>
      </c>
      <c r="V829" s="1">
        <v>6890</v>
      </c>
      <c r="W829" s="1">
        <v>6.9995957372844544E-2</v>
      </c>
      <c r="X829" s="1">
        <v>9843</v>
      </c>
      <c r="Y829" s="1">
        <v>9.9995676113339454E-2</v>
      </c>
    </row>
    <row r="830" spans="1:25">
      <c r="A830" s="1" t="s">
        <v>1452</v>
      </c>
      <c r="B830" s="1" t="s">
        <v>1453</v>
      </c>
      <c r="C830" s="1">
        <v>0.308</v>
      </c>
      <c r="D830" s="1">
        <v>0.45</v>
      </c>
      <c r="E830" s="1">
        <v>0.3</v>
      </c>
      <c r="F830" s="1" t="s">
        <v>1778</v>
      </c>
      <c r="G830" s="1">
        <v>6800</v>
      </c>
      <c r="H830" s="1">
        <v>6800</v>
      </c>
      <c r="I830" s="1">
        <v>6800</v>
      </c>
      <c r="J830" s="1">
        <v>1000</v>
      </c>
      <c r="K830" s="1">
        <v>1000</v>
      </c>
      <c r="L830" s="1">
        <v>1000</v>
      </c>
      <c r="M830" s="1" t="s">
        <v>1778</v>
      </c>
      <c r="N830" s="1">
        <v>1</v>
      </c>
      <c r="O830" s="1">
        <v>1</v>
      </c>
      <c r="P830" s="1">
        <v>1</v>
      </c>
      <c r="Q830" s="1">
        <v>1</v>
      </c>
      <c r="R830" s="1">
        <v>1</v>
      </c>
      <c r="S830" s="1">
        <v>1</v>
      </c>
      <c r="T830" s="1">
        <v>0</v>
      </c>
      <c r="U830" s="1">
        <v>0</v>
      </c>
      <c r="V830" s="1">
        <v>0</v>
      </c>
      <c r="W830" s="1">
        <v>0</v>
      </c>
      <c r="X830" s="1">
        <v>0</v>
      </c>
      <c r="Y830" s="1">
        <v>0</v>
      </c>
    </row>
    <row r="831" spans="1:25">
      <c r="A831" s="1" t="s">
        <v>1454</v>
      </c>
      <c r="B831" s="1" t="s">
        <v>1820</v>
      </c>
      <c r="C831" s="1" t="s">
        <v>634</v>
      </c>
      <c r="D831" s="1" t="s">
        <v>634</v>
      </c>
      <c r="E831" s="1" t="s">
        <v>634</v>
      </c>
      <c r="F831" s="1" t="s">
        <v>634</v>
      </c>
      <c r="G831" s="1" t="s">
        <v>634</v>
      </c>
      <c r="H831" s="1" t="s">
        <v>634</v>
      </c>
      <c r="I831" s="1" t="s">
        <v>634</v>
      </c>
      <c r="J831" s="1" t="s">
        <v>634</v>
      </c>
      <c r="K831" s="1" t="s">
        <v>634</v>
      </c>
      <c r="L831" s="1" t="s">
        <v>634</v>
      </c>
      <c r="M831" s="1" t="s">
        <v>634</v>
      </c>
      <c r="N831" s="1" t="s">
        <v>634</v>
      </c>
      <c r="O831" s="1" t="s">
        <v>634</v>
      </c>
      <c r="P831" s="1" t="s">
        <v>634</v>
      </c>
      <c r="Q831" s="1" t="s">
        <v>634</v>
      </c>
      <c r="R831" s="1" t="s">
        <v>634</v>
      </c>
      <c r="S831" s="1" t="s">
        <v>634</v>
      </c>
      <c r="T831" s="1" t="s">
        <v>634</v>
      </c>
      <c r="U831" s="1" t="s">
        <v>634</v>
      </c>
      <c r="V831" s="1" t="s">
        <v>634</v>
      </c>
      <c r="W831" s="1" t="s">
        <v>634</v>
      </c>
      <c r="X831" s="1" t="s">
        <v>634</v>
      </c>
      <c r="Y831" s="1" t="s">
        <v>634</v>
      </c>
    </row>
    <row r="832" spans="1:25">
      <c r="A832" s="1" t="s">
        <v>1455</v>
      </c>
      <c r="B832" s="1" t="s">
        <v>1821</v>
      </c>
      <c r="C832" s="1" t="s">
        <v>634</v>
      </c>
      <c r="D832" s="1" t="s">
        <v>634</v>
      </c>
      <c r="E832" s="1" t="s">
        <v>634</v>
      </c>
      <c r="F832" s="1" t="s">
        <v>634</v>
      </c>
      <c r="G832" s="1" t="s">
        <v>634</v>
      </c>
      <c r="H832" s="1" t="s">
        <v>634</v>
      </c>
      <c r="I832" s="1" t="s">
        <v>634</v>
      </c>
      <c r="J832" s="1" t="s">
        <v>634</v>
      </c>
      <c r="K832" s="1" t="s">
        <v>634</v>
      </c>
      <c r="L832" s="1" t="s">
        <v>634</v>
      </c>
      <c r="M832" s="1" t="s">
        <v>634</v>
      </c>
      <c r="N832" s="1" t="s">
        <v>634</v>
      </c>
      <c r="O832" s="1" t="s">
        <v>634</v>
      </c>
      <c r="P832" s="1" t="s">
        <v>634</v>
      </c>
      <c r="Q832" s="1" t="s">
        <v>634</v>
      </c>
      <c r="R832" s="1" t="s">
        <v>634</v>
      </c>
      <c r="S832" s="1" t="s">
        <v>634</v>
      </c>
      <c r="T832" s="1" t="s">
        <v>634</v>
      </c>
      <c r="U832" s="1" t="s">
        <v>634</v>
      </c>
      <c r="V832" s="1" t="s">
        <v>634</v>
      </c>
      <c r="W832" s="1" t="s">
        <v>634</v>
      </c>
      <c r="X832" s="1" t="s">
        <v>634</v>
      </c>
      <c r="Y832" s="1" t="s">
        <v>634</v>
      </c>
    </row>
    <row r="833" spans="1:25">
      <c r="A833" s="1" t="s">
        <v>1456</v>
      </c>
      <c r="B833" s="1" t="s">
        <v>1653</v>
      </c>
      <c r="C833" s="1" t="s">
        <v>634</v>
      </c>
      <c r="D833" s="1" t="s">
        <v>634</v>
      </c>
      <c r="E833" s="1" t="s">
        <v>634</v>
      </c>
      <c r="F833" s="1" t="s">
        <v>634</v>
      </c>
      <c r="G833" s="1" t="s">
        <v>634</v>
      </c>
      <c r="H833" s="1" t="s">
        <v>634</v>
      </c>
      <c r="I833" s="1" t="s">
        <v>634</v>
      </c>
      <c r="J833" s="1" t="s">
        <v>634</v>
      </c>
      <c r="K833" s="1" t="s">
        <v>634</v>
      </c>
      <c r="L833" s="1" t="s">
        <v>634</v>
      </c>
      <c r="M833" s="1" t="s">
        <v>634</v>
      </c>
      <c r="N833" s="1" t="s">
        <v>634</v>
      </c>
      <c r="O833" s="1" t="s">
        <v>634</v>
      </c>
      <c r="P833" s="1" t="s">
        <v>634</v>
      </c>
      <c r="Q833" s="1" t="s">
        <v>634</v>
      </c>
      <c r="R833" s="1" t="s">
        <v>634</v>
      </c>
      <c r="S833" s="1" t="s">
        <v>634</v>
      </c>
      <c r="T833" s="1" t="s">
        <v>634</v>
      </c>
      <c r="U833" s="1" t="s">
        <v>634</v>
      </c>
      <c r="V833" s="1" t="s">
        <v>634</v>
      </c>
      <c r="W833" s="1" t="s">
        <v>634</v>
      </c>
      <c r="X833" s="1" t="s">
        <v>634</v>
      </c>
      <c r="Y833" s="1" t="s">
        <v>634</v>
      </c>
    </row>
    <row r="834" spans="1:25">
      <c r="A834" s="1" t="s">
        <v>1457</v>
      </c>
      <c r="B834" s="1" t="s">
        <v>1458</v>
      </c>
      <c r="C834" s="1" t="s">
        <v>634</v>
      </c>
      <c r="D834" s="1" t="s">
        <v>634</v>
      </c>
      <c r="E834" s="1" t="s">
        <v>634</v>
      </c>
      <c r="F834" s="1" t="s">
        <v>634</v>
      </c>
      <c r="G834" s="1" t="s">
        <v>634</v>
      </c>
      <c r="H834" s="1" t="s">
        <v>634</v>
      </c>
      <c r="I834" s="1" t="s">
        <v>634</v>
      </c>
      <c r="J834" s="1" t="s">
        <v>634</v>
      </c>
      <c r="K834" s="1" t="s">
        <v>634</v>
      </c>
      <c r="L834" s="1" t="s">
        <v>634</v>
      </c>
      <c r="M834" s="1" t="s">
        <v>634</v>
      </c>
      <c r="N834" s="1" t="s">
        <v>634</v>
      </c>
      <c r="O834" s="1" t="s">
        <v>634</v>
      </c>
      <c r="P834" s="1" t="s">
        <v>634</v>
      </c>
      <c r="Q834" s="1" t="s">
        <v>634</v>
      </c>
      <c r="R834" s="1" t="s">
        <v>634</v>
      </c>
      <c r="S834" s="1" t="s">
        <v>634</v>
      </c>
      <c r="T834" s="1" t="s">
        <v>634</v>
      </c>
      <c r="U834" s="1" t="s">
        <v>634</v>
      </c>
      <c r="V834" s="1" t="s">
        <v>634</v>
      </c>
      <c r="W834" s="1" t="s">
        <v>634</v>
      </c>
      <c r="X834" s="1" t="s">
        <v>634</v>
      </c>
      <c r="Y834" s="1" t="s">
        <v>634</v>
      </c>
    </row>
    <row r="835" spans="1:25">
      <c r="A835" s="1" t="s">
        <v>1459</v>
      </c>
      <c r="B835" s="1" t="s">
        <v>1549</v>
      </c>
      <c r="C835" s="1" t="s">
        <v>634</v>
      </c>
      <c r="D835" s="1" t="s">
        <v>634</v>
      </c>
      <c r="E835" s="1" t="s">
        <v>634</v>
      </c>
      <c r="F835" s="1" t="s">
        <v>634</v>
      </c>
      <c r="G835" s="1" t="s">
        <v>634</v>
      </c>
      <c r="H835" s="1" t="s">
        <v>634</v>
      </c>
      <c r="I835" s="1" t="s">
        <v>634</v>
      </c>
      <c r="J835" s="1" t="s">
        <v>634</v>
      </c>
      <c r="K835" s="1" t="s">
        <v>634</v>
      </c>
      <c r="L835" s="1" t="s">
        <v>634</v>
      </c>
      <c r="M835" s="1" t="s">
        <v>634</v>
      </c>
      <c r="N835" s="1" t="s">
        <v>634</v>
      </c>
      <c r="O835" s="1" t="s">
        <v>634</v>
      </c>
      <c r="P835" s="1" t="s">
        <v>634</v>
      </c>
      <c r="Q835" s="1" t="s">
        <v>634</v>
      </c>
      <c r="R835" s="1" t="s">
        <v>634</v>
      </c>
      <c r="S835" s="1" t="s">
        <v>634</v>
      </c>
      <c r="T835" s="1" t="s">
        <v>634</v>
      </c>
      <c r="U835" s="1" t="s">
        <v>634</v>
      </c>
      <c r="V835" s="1" t="s">
        <v>634</v>
      </c>
      <c r="W835" s="1" t="s">
        <v>634</v>
      </c>
      <c r="X835" s="1" t="s">
        <v>634</v>
      </c>
      <c r="Y835" s="1" t="s">
        <v>634</v>
      </c>
    </row>
    <row r="836" spans="1:25">
      <c r="A836" s="1" t="s">
        <v>1460</v>
      </c>
      <c r="B836" s="1" t="s">
        <v>1461</v>
      </c>
      <c r="C836" s="1" t="s">
        <v>634</v>
      </c>
      <c r="D836" s="1" t="s">
        <v>634</v>
      </c>
      <c r="E836" s="1" t="s">
        <v>634</v>
      </c>
      <c r="F836" s="1" t="s">
        <v>634</v>
      </c>
      <c r="G836" s="1" t="s">
        <v>634</v>
      </c>
      <c r="H836" s="1" t="s">
        <v>634</v>
      </c>
      <c r="I836" s="1" t="s">
        <v>634</v>
      </c>
      <c r="J836" s="1" t="s">
        <v>634</v>
      </c>
      <c r="K836" s="1" t="s">
        <v>634</v>
      </c>
      <c r="L836" s="1" t="s">
        <v>634</v>
      </c>
      <c r="M836" s="1" t="s">
        <v>634</v>
      </c>
      <c r="N836" s="1" t="s">
        <v>634</v>
      </c>
      <c r="O836" s="1" t="s">
        <v>634</v>
      </c>
      <c r="P836" s="1" t="s">
        <v>634</v>
      </c>
      <c r="Q836" s="1" t="s">
        <v>634</v>
      </c>
      <c r="R836" s="1" t="s">
        <v>634</v>
      </c>
      <c r="S836" s="1" t="s">
        <v>634</v>
      </c>
      <c r="T836" s="1" t="s">
        <v>634</v>
      </c>
      <c r="U836" s="1" t="s">
        <v>634</v>
      </c>
      <c r="V836" s="1" t="s">
        <v>634</v>
      </c>
      <c r="W836" s="1" t="s">
        <v>634</v>
      </c>
      <c r="X836" s="1" t="s">
        <v>634</v>
      </c>
      <c r="Y836" s="1" t="s">
        <v>634</v>
      </c>
    </row>
    <row r="837" spans="1:25">
      <c r="A837" s="1" t="s">
        <v>1462</v>
      </c>
      <c r="B837" s="1" t="s">
        <v>1463</v>
      </c>
      <c r="C837" s="1" t="s">
        <v>634</v>
      </c>
      <c r="D837" s="1" t="s">
        <v>634</v>
      </c>
      <c r="E837" s="1" t="s">
        <v>634</v>
      </c>
      <c r="F837" s="1" t="s">
        <v>634</v>
      </c>
      <c r="G837" s="1" t="s">
        <v>634</v>
      </c>
      <c r="H837" s="1" t="s">
        <v>634</v>
      </c>
      <c r="I837" s="1" t="s">
        <v>634</v>
      </c>
      <c r="J837" s="1" t="s">
        <v>634</v>
      </c>
      <c r="K837" s="1" t="s">
        <v>634</v>
      </c>
      <c r="L837" s="1" t="s">
        <v>634</v>
      </c>
      <c r="M837" s="1" t="s">
        <v>634</v>
      </c>
      <c r="N837" s="1" t="s">
        <v>634</v>
      </c>
      <c r="O837" s="1" t="s">
        <v>634</v>
      </c>
      <c r="P837" s="1" t="s">
        <v>634</v>
      </c>
      <c r="Q837" s="1" t="s">
        <v>634</v>
      </c>
      <c r="R837" s="1" t="s">
        <v>634</v>
      </c>
      <c r="S837" s="1" t="s">
        <v>634</v>
      </c>
      <c r="T837" s="1" t="s">
        <v>634</v>
      </c>
      <c r="U837" s="1" t="s">
        <v>634</v>
      </c>
      <c r="V837" s="1" t="s">
        <v>634</v>
      </c>
      <c r="W837" s="1" t="s">
        <v>634</v>
      </c>
      <c r="X837" s="1" t="s">
        <v>634</v>
      </c>
      <c r="Y837" s="1" t="s">
        <v>634</v>
      </c>
    </row>
    <row r="838" spans="1:25">
      <c r="A838" s="1" t="s">
        <v>1467</v>
      </c>
      <c r="B838" s="1" t="s">
        <v>1468</v>
      </c>
      <c r="C838" s="1">
        <v>0.48899999999999999</v>
      </c>
      <c r="D838" s="1">
        <v>0.48899999999999999</v>
      </c>
      <c r="E838" s="1" t="s">
        <v>308</v>
      </c>
      <c r="F838" s="1" t="s">
        <v>1778</v>
      </c>
      <c r="G838" s="1">
        <v>0</v>
      </c>
      <c r="H838" s="1">
        <v>0</v>
      </c>
      <c r="I838" s="1">
        <v>0</v>
      </c>
      <c r="J838" s="1">
        <v>0</v>
      </c>
      <c r="K838" s="1">
        <v>0</v>
      </c>
      <c r="L838" s="1" t="s">
        <v>2034</v>
      </c>
      <c r="M838" s="1" t="s">
        <v>1778</v>
      </c>
      <c r="N838" s="1">
        <v>0</v>
      </c>
      <c r="O838" s="1">
        <v>0</v>
      </c>
      <c r="P838" s="1">
        <v>0</v>
      </c>
      <c r="Q838" s="1">
        <v>0</v>
      </c>
      <c r="R838" s="1">
        <v>0</v>
      </c>
      <c r="S838" s="1" t="s">
        <v>2034</v>
      </c>
      <c r="T838" s="1">
        <v>0</v>
      </c>
      <c r="U838" s="1">
        <v>0</v>
      </c>
      <c r="V838" s="1">
        <v>0</v>
      </c>
      <c r="W838" s="1">
        <v>0</v>
      </c>
      <c r="X838" s="1">
        <v>0</v>
      </c>
      <c r="Y838" s="1">
        <v>0</v>
      </c>
    </row>
    <row r="839" spans="1:25">
      <c r="A839" s="1" t="s">
        <v>1469</v>
      </c>
      <c r="B839" s="1" t="s">
        <v>1470</v>
      </c>
      <c r="C839" s="1" t="s">
        <v>634</v>
      </c>
      <c r="D839" s="1" t="s">
        <v>634</v>
      </c>
      <c r="E839" s="1" t="s">
        <v>634</v>
      </c>
      <c r="F839" s="1" t="s">
        <v>634</v>
      </c>
      <c r="G839" s="1" t="s">
        <v>634</v>
      </c>
      <c r="H839" s="1" t="s">
        <v>634</v>
      </c>
      <c r="I839" s="1" t="s">
        <v>634</v>
      </c>
      <c r="J839" s="1" t="s">
        <v>634</v>
      </c>
      <c r="K839" s="1" t="s">
        <v>634</v>
      </c>
      <c r="L839" s="1" t="s">
        <v>634</v>
      </c>
      <c r="M839" s="1" t="s">
        <v>634</v>
      </c>
      <c r="N839" s="1" t="s">
        <v>634</v>
      </c>
      <c r="O839" s="1" t="s">
        <v>634</v>
      </c>
      <c r="P839" s="1" t="s">
        <v>634</v>
      </c>
      <c r="Q839" s="1" t="s">
        <v>634</v>
      </c>
      <c r="R839" s="1" t="s">
        <v>634</v>
      </c>
      <c r="S839" s="1" t="s">
        <v>634</v>
      </c>
      <c r="T839" s="1" t="s">
        <v>634</v>
      </c>
      <c r="U839" s="1" t="s">
        <v>634</v>
      </c>
      <c r="V839" s="1" t="s">
        <v>634</v>
      </c>
      <c r="W839" s="1" t="s">
        <v>634</v>
      </c>
      <c r="X839" s="1" t="s">
        <v>634</v>
      </c>
      <c r="Y839" s="1" t="s">
        <v>634</v>
      </c>
    </row>
    <row r="840" spans="1:25">
      <c r="A840" s="1" t="s">
        <v>1471</v>
      </c>
      <c r="B840" s="1" t="s">
        <v>1472</v>
      </c>
      <c r="C840" s="1" t="s">
        <v>634</v>
      </c>
      <c r="D840" s="1" t="s">
        <v>634</v>
      </c>
      <c r="E840" s="1" t="s">
        <v>634</v>
      </c>
      <c r="F840" s="1" t="s">
        <v>634</v>
      </c>
      <c r="G840" s="1" t="s">
        <v>634</v>
      </c>
      <c r="H840" s="1" t="s">
        <v>634</v>
      </c>
      <c r="I840" s="1" t="s">
        <v>634</v>
      </c>
      <c r="J840" s="1" t="s">
        <v>634</v>
      </c>
      <c r="K840" s="1" t="s">
        <v>634</v>
      </c>
      <c r="L840" s="1" t="s">
        <v>634</v>
      </c>
      <c r="M840" s="1" t="s">
        <v>634</v>
      </c>
      <c r="N840" s="1" t="s">
        <v>634</v>
      </c>
      <c r="O840" s="1" t="s">
        <v>634</v>
      </c>
      <c r="P840" s="1" t="s">
        <v>634</v>
      </c>
      <c r="Q840" s="1" t="s">
        <v>634</v>
      </c>
      <c r="R840" s="1" t="s">
        <v>634</v>
      </c>
      <c r="S840" s="1" t="s">
        <v>634</v>
      </c>
      <c r="T840" s="1" t="s">
        <v>634</v>
      </c>
      <c r="U840" s="1" t="s">
        <v>634</v>
      </c>
      <c r="V840" s="1" t="s">
        <v>634</v>
      </c>
      <c r="W840" s="1" t="s">
        <v>634</v>
      </c>
      <c r="X840" s="1" t="s">
        <v>634</v>
      </c>
      <c r="Y840" s="1" t="s">
        <v>634</v>
      </c>
    </row>
    <row r="841" spans="1:25">
      <c r="A841" s="1" t="s">
        <v>1473</v>
      </c>
      <c r="B841" s="1" t="s">
        <v>1474</v>
      </c>
      <c r="C841" s="1" t="s">
        <v>634</v>
      </c>
      <c r="D841" s="1" t="s">
        <v>634</v>
      </c>
      <c r="E841" s="1" t="s">
        <v>634</v>
      </c>
      <c r="F841" s="1" t="s">
        <v>634</v>
      </c>
      <c r="G841" s="1" t="s">
        <v>634</v>
      </c>
      <c r="H841" s="1" t="s">
        <v>634</v>
      </c>
      <c r="I841" s="1" t="s">
        <v>634</v>
      </c>
      <c r="J841" s="1" t="s">
        <v>634</v>
      </c>
      <c r="K841" s="1" t="s">
        <v>634</v>
      </c>
      <c r="L841" s="1" t="s">
        <v>634</v>
      </c>
      <c r="M841" s="1" t="s">
        <v>634</v>
      </c>
      <c r="N841" s="1" t="s">
        <v>634</v>
      </c>
      <c r="O841" s="1" t="s">
        <v>634</v>
      </c>
      <c r="P841" s="1" t="s">
        <v>634</v>
      </c>
      <c r="Q841" s="1" t="s">
        <v>634</v>
      </c>
      <c r="R841" s="1" t="s">
        <v>634</v>
      </c>
      <c r="S841" s="1" t="s">
        <v>634</v>
      </c>
      <c r="T841" s="1" t="s">
        <v>634</v>
      </c>
      <c r="U841" s="1" t="s">
        <v>634</v>
      </c>
      <c r="V841" s="1" t="s">
        <v>634</v>
      </c>
      <c r="W841" s="1" t="s">
        <v>634</v>
      </c>
      <c r="X841" s="1" t="s">
        <v>634</v>
      </c>
      <c r="Y841" s="1" t="s">
        <v>634</v>
      </c>
    </row>
    <row r="842" spans="1:25">
      <c r="A842" s="1" t="s">
        <v>1475</v>
      </c>
      <c r="B842" s="1" t="s">
        <v>1476</v>
      </c>
      <c r="C842" s="1">
        <v>0.3</v>
      </c>
      <c r="D842" s="1">
        <v>0.3</v>
      </c>
      <c r="E842" s="1">
        <v>0.3</v>
      </c>
      <c r="F842" s="1" t="s">
        <v>1778</v>
      </c>
      <c r="G842" s="1">
        <v>2400</v>
      </c>
      <c r="H842" s="1">
        <v>2400</v>
      </c>
      <c r="I842" s="1">
        <v>2400</v>
      </c>
      <c r="J842" s="1">
        <v>2400</v>
      </c>
      <c r="K842" s="1">
        <v>2400</v>
      </c>
      <c r="L842" s="1">
        <v>2400</v>
      </c>
      <c r="M842" s="1" t="s">
        <v>1778</v>
      </c>
      <c r="N842" s="1">
        <v>1</v>
      </c>
      <c r="O842" s="1">
        <v>1</v>
      </c>
      <c r="P842" s="1">
        <v>1</v>
      </c>
      <c r="Q842" s="1">
        <v>1</v>
      </c>
      <c r="R842" s="1">
        <v>1</v>
      </c>
      <c r="S842" s="1">
        <v>1</v>
      </c>
      <c r="T842" s="1">
        <v>0</v>
      </c>
      <c r="U842" s="1">
        <v>0</v>
      </c>
      <c r="V842" s="1">
        <v>0</v>
      </c>
      <c r="W842" s="1">
        <v>0</v>
      </c>
      <c r="X842" s="1">
        <v>0</v>
      </c>
      <c r="Y842" s="1">
        <v>0</v>
      </c>
    </row>
    <row r="843" spans="1:25">
      <c r="A843" s="1" t="s">
        <v>1477</v>
      </c>
      <c r="B843" s="1" t="s">
        <v>1478</v>
      </c>
      <c r="C843" s="1">
        <v>0</v>
      </c>
      <c r="D843" s="1">
        <v>0</v>
      </c>
      <c r="E843" s="1">
        <v>0</v>
      </c>
      <c r="F843" s="1" t="s">
        <v>1778</v>
      </c>
      <c r="G843" s="1">
        <v>780</v>
      </c>
      <c r="H843" s="1">
        <v>790</v>
      </c>
      <c r="I843" s="1">
        <v>800</v>
      </c>
      <c r="J843" s="1">
        <v>810</v>
      </c>
      <c r="K843" s="1">
        <v>820</v>
      </c>
      <c r="L843" s="1">
        <v>830</v>
      </c>
      <c r="M843" s="1" t="s">
        <v>1778</v>
      </c>
      <c r="N843" s="1">
        <v>1</v>
      </c>
      <c r="O843" s="1">
        <v>1</v>
      </c>
      <c r="P843" s="1">
        <v>1</v>
      </c>
      <c r="Q843" s="1">
        <v>1</v>
      </c>
      <c r="R843" s="1">
        <v>1</v>
      </c>
      <c r="S843" s="1">
        <v>1</v>
      </c>
      <c r="T843" s="1">
        <v>0</v>
      </c>
      <c r="U843" s="1">
        <v>0</v>
      </c>
      <c r="V843" s="1">
        <v>0</v>
      </c>
      <c r="W843" s="1">
        <v>0</v>
      </c>
      <c r="X843" s="1">
        <v>0</v>
      </c>
      <c r="Y843" s="1">
        <v>0</v>
      </c>
    </row>
    <row r="844" spans="1:25">
      <c r="A844" s="1" t="s">
        <v>1479</v>
      </c>
      <c r="B844" s="1" t="s">
        <v>1480</v>
      </c>
      <c r="C844" s="1">
        <v>0.44</v>
      </c>
      <c r="D844" s="1">
        <v>0.43</v>
      </c>
      <c r="E844" s="1">
        <v>0.4</v>
      </c>
      <c r="F844" s="1" t="s">
        <v>1778</v>
      </c>
      <c r="G844" s="1">
        <v>10000</v>
      </c>
      <c r="H844" s="1">
        <v>10000</v>
      </c>
      <c r="I844" s="1">
        <v>10000</v>
      </c>
      <c r="J844" s="1">
        <v>10000</v>
      </c>
      <c r="K844" s="1">
        <v>10000</v>
      </c>
      <c r="L844" s="1">
        <v>10000</v>
      </c>
      <c r="M844" s="1" t="s">
        <v>1778</v>
      </c>
      <c r="N844" s="1">
        <v>0.5</v>
      </c>
      <c r="O844" s="1">
        <v>0.5</v>
      </c>
      <c r="P844" s="1">
        <v>0.5</v>
      </c>
      <c r="Q844" s="1">
        <v>0.5</v>
      </c>
      <c r="R844" s="1">
        <v>0.5</v>
      </c>
      <c r="S844" s="1">
        <v>0.5</v>
      </c>
      <c r="T844" s="1">
        <v>0</v>
      </c>
      <c r="U844" s="1">
        <v>0</v>
      </c>
      <c r="V844" s="1">
        <v>0</v>
      </c>
      <c r="W844" s="1">
        <v>0</v>
      </c>
      <c r="X844" s="1">
        <v>0</v>
      </c>
      <c r="Y844" s="1">
        <v>0</v>
      </c>
    </row>
    <row r="845" spans="1:25">
      <c r="A845" s="1" t="s">
        <v>1481</v>
      </c>
      <c r="B845" s="1" t="s">
        <v>1482</v>
      </c>
      <c r="C845" s="1">
        <v>0.433</v>
      </c>
      <c r="D845" s="1">
        <v>0.433</v>
      </c>
      <c r="E845" s="1">
        <v>0.433</v>
      </c>
      <c r="F845" s="1" t="s">
        <v>1778</v>
      </c>
      <c r="G845" s="1">
        <v>0</v>
      </c>
      <c r="H845" s="1">
        <v>0</v>
      </c>
      <c r="I845" s="1">
        <v>0</v>
      </c>
      <c r="J845" s="1">
        <v>0</v>
      </c>
      <c r="K845" s="1">
        <v>0</v>
      </c>
      <c r="L845" s="1">
        <v>0</v>
      </c>
      <c r="M845" s="1" t="s">
        <v>1778</v>
      </c>
      <c r="N845" s="1">
        <v>0</v>
      </c>
      <c r="O845" s="1">
        <v>0</v>
      </c>
      <c r="P845" s="1">
        <v>0</v>
      </c>
      <c r="Q845" s="1">
        <v>0</v>
      </c>
      <c r="R845" s="1">
        <v>0</v>
      </c>
      <c r="S845" s="1">
        <v>0</v>
      </c>
      <c r="T845" s="1">
        <v>0</v>
      </c>
      <c r="U845" s="1">
        <v>0</v>
      </c>
      <c r="V845" s="1">
        <v>50</v>
      </c>
      <c r="W845" s="1">
        <v>0.1</v>
      </c>
      <c r="X845" s="1">
        <v>100</v>
      </c>
      <c r="Y845" s="1">
        <v>0.1</v>
      </c>
    </row>
    <row r="846" spans="1:25">
      <c r="A846" s="1" t="s">
        <v>1483</v>
      </c>
      <c r="B846" s="1" t="s">
        <v>1484</v>
      </c>
      <c r="C846" s="1">
        <v>0.3</v>
      </c>
      <c r="D846" s="1">
        <v>0.28000000000000003</v>
      </c>
      <c r="E846" s="1">
        <v>0.28999999999999998</v>
      </c>
      <c r="F846" s="1" t="s">
        <v>1778</v>
      </c>
      <c r="G846" s="1">
        <v>0</v>
      </c>
      <c r="H846" s="1">
        <v>0</v>
      </c>
      <c r="I846" s="1">
        <v>0</v>
      </c>
      <c r="J846" s="1">
        <v>1</v>
      </c>
      <c r="K846" s="1">
        <v>2</v>
      </c>
      <c r="L846" s="1">
        <v>2</v>
      </c>
      <c r="M846" s="1" t="s">
        <v>1778</v>
      </c>
      <c r="N846" s="1">
        <v>0</v>
      </c>
      <c r="O846" s="1">
        <v>0</v>
      </c>
      <c r="P846" s="1">
        <v>0</v>
      </c>
      <c r="Q846" s="1">
        <v>0.5</v>
      </c>
      <c r="R846" s="1">
        <v>0.66666666666666663</v>
      </c>
      <c r="S846" s="1">
        <v>0.66666666666666663</v>
      </c>
      <c r="T846" s="1">
        <v>0</v>
      </c>
      <c r="U846" s="1">
        <v>0</v>
      </c>
      <c r="V846" s="1">
        <v>0</v>
      </c>
      <c r="W846" s="1">
        <v>0</v>
      </c>
      <c r="X846" s="1">
        <v>0</v>
      </c>
      <c r="Y846" s="1">
        <v>0</v>
      </c>
    </row>
    <row r="847" spans="1:25">
      <c r="A847" s="1" t="s">
        <v>1485</v>
      </c>
      <c r="B847" s="1" t="s">
        <v>1486</v>
      </c>
      <c r="C847" s="1" t="s">
        <v>634</v>
      </c>
      <c r="D847" s="1" t="s">
        <v>634</v>
      </c>
      <c r="E847" s="1" t="s">
        <v>634</v>
      </c>
      <c r="F847" s="1" t="s">
        <v>634</v>
      </c>
      <c r="G847" s="1" t="s">
        <v>634</v>
      </c>
      <c r="H847" s="1" t="s">
        <v>634</v>
      </c>
      <c r="I847" s="1" t="s">
        <v>634</v>
      </c>
      <c r="J847" s="1" t="s">
        <v>634</v>
      </c>
      <c r="K847" s="1" t="s">
        <v>634</v>
      </c>
      <c r="L847" s="1" t="s">
        <v>634</v>
      </c>
      <c r="M847" s="1" t="s">
        <v>634</v>
      </c>
      <c r="N847" s="1" t="s">
        <v>634</v>
      </c>
      <c r="O847" s="1" t="s">
        <v>634</v>
      </c>
      <c r="P847" s="1" t="s">
        <v>634</v>
      </c>
      <c r="Q847" s="1" t="s">
        <v>634</v>
      </c>
      <c r="R847" s="1" t="s">
        <v>634</v>
      </c>
      <c r="S847" s="1" t="s">
        <v>634</v>
      </c>
      <c r="T847" s="1" t="s">
        <v>634</v>
      </c>
      <c r="U847" s="1" t="s">
        <v>634</v>
      </c>
      <c r="V847" s="1" t="s">
        <v>634</v>
      </c>
      <c r="W847" s="1" t="s">
        <v>634</v>
      </c>
      <c r="X847" s="1" t="s">
        <v>634</v>
      </c>
      <c r="Y847" s="1" t="s">
        <v>634</v>
      </c>
    </row>
    <row r="848" spans="1:25">
      <c r="A848" s="1" t="s">
        <v>1487</v>
      </c>
      <c r="B848" s="1" t="s">
        <v>1488</v>
      </c>
      <c r="C848" s="1" t="s">
        <v>634</v>
      </c>
      <c r="D848" s="1" t="s">
        <v>634</v>
      </c>
      <c r="E848" s="1" t="s">
        <v>634</v>
      </c>
      <c r="F848" s="1" t="s">
        <v>634</v>
      </c>
      <c r="G848" s="1" t="s">
        <v>634</v>
      </c>
      <c r="H848" s="1" t="s">
        <v>634</v>
      </c>
      <c r="I848" s="1" t="s">
        <v>634</v>
      </c>
      <c r="J848" s="1" t="s">
        <v>634</v>
      </c>
      <c r="K848" s="1" t="s">
        <v>634</v>
      </c>
      <c r="L848" s="1" t="s">
        <v>634</v>
      </c>
      <c r="M848" s="1" t="s">
        <v>634</v>
      </c>
      <c r="N848" s="1" t="s">
        <v>634</v>
      </c>
      <c r="O848" s="1" t="s">
        <v>634</v>
      </c>
      <c r="P848" s="1" t="s">
        <v>634</v>
      </c>
      <c r="Q848" s="1" t="s">
        <v>634</v>
      </c>
      <c r="R848" s="1" t="s">
        <v>634</v>
      </c>
      <c r="S848" s="1" t="s">
        <v>634</v>
      </c>
      <c r="T848" s="1" t="s">
        <v>634</v>
      </c>
      <c r="U848" s="1" t="s">
        <v>634</v>
      </c>
      <c r="V848" s="1" t="s">
        <v>634</v>
      </c>
      <c r="W848" s="1" t="s">
        <v>634</v>
      </c>
      <c r="X848" s="1" t="s">
        <v>634</v>
      </c>
      <c r="Y848" s="1" t="s">
        <v>634</v>
      </c>
    </row>
    <row r="849" spans="1:25">
      <c r="A849" s="1" t="s">
        <v>1489</v>
      </c>
      <c r="B849" s="1" t="s">
        <v>2074</v>
      </c>
      <c r="C849" s="1" t="s">
        <v>634</v>
      </c>
      <c r="D849" s="1" t="s">
        <v>634</v>
      </c>
      <c r="E849" s="1" t="s">
        <v>634</v>
      </c>
      <c r="F849" s="1" t="s">
        <v>634</v>
      </c>
      <c r="G849" s="1" t="s">
        <v>634</v>
      </c>
      <c r="H849" s="1" t="s">
        <v>634</v>
      </c>
      <c r="I849" s="1" t="s">
        <v>634</v>
      </c>
      <c r="J849" s="1" t="s">
        <v>634</v>
      </c>
      <c r="K849" s="1" t="s">
        <v>634</v>
      </c>
      <c r="L849" s="1" t="s">
        <v>634</v>
      </c>
      <c r="M849" s="1" t="s">
        <v>634</v>
      </c>
      <c r="N849" s="1" t="s">
        <v>634</v>
      </c>
      <c r="O849" s="1" t="s">
        <v>634</v>
      </c>
      <c r="P849" s="1" t="s">
        <v>634</v>
      </c>
      <c r="Q849" s="1" t="s">
        <v>634</v>
      </c>
      <c r="R849" s="1" t="s">
        <v>634</v>
      </c>
      <c r="S849" s="1" t="s">
        <v>634</v>
      </c>
      <c r="T849" s="1" t="s">
        <v>634</v>
      </c>
      <c r="U849" s="1" t="s">
        <v>634</v>
      </c>
      <c r="V849" s="1" t="s">
        <v>634</v>
      </c>
      <c r="W849" s="1" t="s">
        <v>634</v>
      </c>
      <c r="X849" s="1" t="s">
        <v>634</v>
      </c>
      <c r="Y849" s="1" t="s">
        <v>634</v>
      </c>
    </row>
    <row r="850" spans="1:25">
      <c r="A850" s="1" t="s">
        <v>1490</v>
      </c>
      <c r="B850" s="1" t="s">
        <v>1491</v>
      </c>
      <c r="C850" s="1" t="s">
        <v>634</v>
      </c>
      <c r="D850" s="1" t="s">
        <v>634</v>
      </c>
      <c r="E850" s="1" t="s">
        <v>634</v>
      </c>
      <c r="F850" s="1" t="s">
        <v>634</v>
      </c>
      <c r="G850" s="1" t="s">
        <v>634</v>
      </c>
      <c r="H850" s="1" t="s">
        <v>634</v>
      </c>
      <c r="I850" s="1" t="s">
        <v>634</v>
      </c>
      <c r="J850" s="1" t="s">
        <v>634</v>
      </c>
      <c r="K850" s="1" t="s">
        <v>634</v>
      </c>
      <c r="L850" s="1" t="s">
        <v>634</v>
      </c>
      <c r="M850" s="1" t="s">
        <v>634</v>
      </c>
      <c r="N850" s="1" t="s">
        <v>634</v>
      </c>
      <c r="O850" s="1" t="s">
        <v>634</v>
      </c>
      <c r="P850" s="1" t="s">
        <v>634</v>
      </c>
      <c r="Q850" s="1" t="s">
        <v>634</v>
      </c>
      <c r="R850" s="1" t="s">
        <v>634</v>
      </c>
      <c r="S850" s="1" t="s">
        <v>634</v>
      </c>
      <c r="T850" s="1" t="s">
        <v>634</v>
      </c>
      <c r="U850" s="1" t="s">
        <v>634</v>
      </c>
      <c r="V850" s="1" t="s">
        <v>634</v>
      </c>
      <c r="W850" s="1" t="s">
        <v>634</v>
      </c>
      <c r="X850" s="1" t="s">
        <v>634</v>
      </c>
      <c r="Y850" s="1" t="s">
        <v>634</v>
      </c>
    </row>
    <row r="851" spans="1:25">
      <c r="A851" s="1" t="s">
        <v>1492</v>
      </c>
      <c r="B851" s="1" t="s">
        <v>1493</v>
      </c>
      <c r="C851" s="1" t="s">
        <v>634</v>
      </c>
      <c r="D851" s="1" t="s">
        <v>634</v>
      </c>
      <c r="E851" s="1" t="s">
        <v>634</v>
      </c>
      <c r="F851" s="1" t="s">
        <v>634</v>
      </c>
      <c r="G851" s="1" t="s">
        <v>634</v>
      </c>
      <c r="H851" s="1" t="s">
        <v>634</v>
      </c>
      <c r="I851" s="1" t="s">
        <v>634</v>
      </c>
      <c r="J851" s="1" t="s">
        <v>634</v>
      </c>
      <c r="K851" s="1" t="s">
        <v>634</v>
      </c>
      <c r="L851" s="1" t="s">
        <v>634</v>
      </c>
      <c r="M851" s="1" t="s">
        <v>634</v>
      </c>
      <c r="N851" s="1" t="s">
        <v>634</v>
      </c>
      <c r="O851" s="1" t="s">
        <v>634</v>
      </c>
      <c r="P851" s="1" t="s">
        <v>634</v>
      </c>
      <c r="Q851" s="1" t="s">
        <v>634</v>
      </c>
      <c r="R851" s="1" t="s">
        <v>634</v>
      </c>
      <c r="S851" s="1" t="s">
        <v>634</v>
      </c>
      <c r="T851" s="1" t="s">
        <v>634</v>
      </c>
      <c r="U851" s="1" t="s">
        <v>634</v>
      </c>
      <c r="V851" s="1" t="s">
        <v>634</v>
      </c>
      <c r="W851" s="1" t="s">
        <v>634</v>
      </c>
      <c r="X851" s="1" t="s">
        <v>634</v>
      </c>
      <c r="Y851" s="1" t="s">
        <v>634</v>
      </c>
    </row>
    <row r="852" spans="1:25">
      <c r="A852" s="1" t="s">
        <v>1494</v>
      </c>
      <c r="B852" s="1" t="s">
        <v>1495</v>
      </c>
      <c r="C852" s="1" t="s">
        <v>634</v>
      </c>
      <c r="D852" s="1" t="s">
        <v>634</v>
      </c>
      <c r="E852" s="1" t="s">
        <v>634</v>
      </c>
      <c r="F852" s="1" t="s">
        <v>634</v>
      </c>
      <c r="G852" s="1" t="s">
        <v>634</v>
      </c>
      <c r="H852" s="1" t="s">
        <v>634</v>
      </c>
      <c r="I852" s="1" t="s">
        <v>634</v>
      </c>
      <c r="J852" s="1" t="s">
        <v>634</v>
      </c>
      <c r="K852" s="1" t="s">
        <v>634</v>
      </c>
      <c r="L852" s="1" t="s">
        <v>634</v>
      </c>
      <c r="M852" s="1" t="s">
        <v>634</v>
      </c>
      <c r="N852" s="1" t="s">
        <v>634</v>
      </c>
      <c r="O852" s="1" t="s">
        <v>634</v>
      </c>
      <c r="P852" s="1" t="s">
        <v>634</v>
      </c>
      <c r="Q852" s="1" t="s">
        <v>634</v>
      </c>
      <c r="R852" s="1" t="s">
        <v>634</v>
      </c>
      <c r="S852" s="1" t="s">
        <v>634</v>
      </c>
      <c r="T852" s="1" t="s">
        <v>634</v>
      </c>
      <c r="U852" s="1" t="s">
        <v>634</v>
      </c>
      <c r="V852" s="1" t="s">
        <v>634</v>
      </c>
      <c r="W852" s="1" t="s">
        <v>634</v>
      </c>
      <c r="X852" s="1" t="s">
        <v>634</v>
      </c>
      <c r="Y852" s="1" t="s">
        <v>634</v>
      </c>
    </row>
    <row r="853" spans="1:25">
      <c r="A853" s="1" t="s">
        <v>1496</v>
      </c>
      <c r="B853" s="1" t="s">
        <v>1497</v>
      </c>
      <c r="C853" s="1" t="s">
        <v>634</v>
      </c>
      <c r="D853" s="1" t="s">
        <v>634</v>
      </c>
      <c r="E853" s="1" t="s">
        <v>634</v>
      </c>
      <c r="F853" s="1" t="s">
        <v>634</v>
      </c>
      <c r="G853" s="1" t="s">
        <v>634</v>
      </c>
      <c r="H853" s="1" t="s">
        <v>634</v>
      </c>
      <c r="I853" s="1" t="s">
        <v>634</v>
      </c>
      <c r="J853" s="1" t="s">
        <v>634</v>
      </c>
      <c r="K853" s="1" t="s">
        <v>634</v>
      </c>
      <c r="L853" s="1" t="s">
        <v>634</v>
      </c>
      <c r="M853" s="1" t="s">
        <v>634</v>
      </c>
      <c r="N853" s="1" t="s">
        <v>634</v>
      </c>
      <c r="O853" s="1" t="s">
        <v>634</v>
      </c>
      <c r="P853" s="1" t="s">
        <v>634</v>
      </c>
      <c r="Q853" s="1" t="s">
        <v>634</v>
      </c>
      <c r="R853" s="1" t="s">
        <v>634</v>
      </c>
      <c r="S853" s="1" t="s">
        <v>634</v>
      </c>
      <c r="T853" s="1" t="s">
        <v>634</v>
      </c>
      <c r="U853" s="1" t="s">
        <v>634</v>
      </c>
      <c r="V853" s="1" t="s">
        <v>634</v>
      </c>
      <c r="W853" s="1" t="s">
        <v>634</v>
      </c>
      <c r="X853" s="1" t="s">
        <v>634</v>
      </c>
      <c r="Y853" s="1" t="s">
        <v>634</v>
      </c>
    </row>
    <row r="854" spans="1:25">
      <c r="A854" s="1" t="s">
        <v>1498</v>
      </c>
      <c r="B854" s="1" t="s">
        <v>1499</v>
      </c>
      <c r="C854" s="1" t="s">
        <v>634</v>
      </c>
      <c r="D854" s="1" t="s">
        <v>634</v>
      </c>
      <c r="E854" s="1" t="s">
        <v>634</v>
      </c>
      <c r="F854" s="1" t="s">
        <v>634</v>
      </c>
      <c r="G854" s="1" t="s">
        <v>634</v>
      </c>
      <c r="H854" s="1" t="s">
        <v>634</v>
      </c>
      <c r="I854" s="1" t="s">
        <v>634</v>
      </c>
      <c r="J854" s="1" t="s">
        <v>634</v>
      </c>
      <c r="K854" s="1" t="s">
        <v>634</v>
      </c>
      <c r="L854" s="1" t="s">
        <v>634</v>
      </c>
      <c r="M854" s="1" t="s">
        <v>634</v>
      </c>
      <c r="N854" s="1" t="s">
        <v>634</v>
      </c>
      <c r="O854" s="1" t="s">
        <v>634</v>
      </c>
      <c r="P854" s="1" t="s">
        <v>634</v>
      </c>
      <c r="Q854" s="1" t="s">
        <v>634</v>
      </c>
      <c r="R854" s="1" t="s">
        <v>634</v>
      </c>
      <c r="S854" s="1" t="s">
        <v>634</v>
      </c>
      <c r="T854" s="1" t="s">
        <v>634</v>
      </c>
      <c r="U854" s="1" t="s">
        <v>634</v>
      </c>
      <c r="V854" s="1" t="s">
        <v>634</v>
      </c>
      <c r="W854" s="1" t="s">
        <v>634</v>
      </c>
      <c r="X854" s="1" t="s">
        <v>634</v>
      </c>
      <c r="Y854" s="1" t="s">
        <v>634</v>
      </c>
    </row>
    <row r="855" spans="1:25">
      <c r="A855" s="1" t="s">
        <v>1500</v>
      </c>
      <c r="B855" s="1" t="s">
        <v>1501</v>
      </c>
      <c r="C855" s="1" t="s">
        <v>634</v>
      </c>
      <c r="D855" s="1" t="s">
        <v>634</v>
      </c>
      <c r="E855" s="1" t="s">
        <v>634</v>
      </c>
      <c r="F855" s="1" t="s">
        <v>634</v>
      </c>
      <c r="G855" s="1" t="s">
        <v>634</v>
      </c>
      <c r="H855" s="1" t="s">
        <v>634</v>
      </c>
      <c r="I855" s="1" t="s">
        <v>634</v>
      </c>
      <c r="J855" s="1" t="s">
        <v>634</v>
      </c>
      <c r="K855" s="1" t="s">
        <v>634</v>
      </c>
      <c r="L855" s="1" t="s">
        <v>634</v>
      </c>
      <c r="M855" s="1" t="s">
        <v>634</v>
      </c>
      <c r="N855" s="1" t="s">
        <v>634</v>
      </c>
      <c r="O855" s="1" t="s">
        <v>634</v>
      </c>
      <c r="P855" s="1" t="s">
        <v>634</v>
      </c>
      <c r="Q855" s="1" t="s">
        <v>634</v>
      </c>
      <c r="R855" s="1" t="s">
        <v>634</v>
      </c>
      <c r="S855" s="1" t="s">
        <v>634</v>
      </c>
      <c r="T855" s="1" t="s">
        <v>634</v>
      </c>
      <c r="U855" s="1" t="s">
        <v>634</v>
      </c>
      <c r="V855" s="1" t="s">
        <v>634</v>
      </c>
      <c r="W855" s="1" t="s">
        <v>634</v>
      </c>
      <c r="X855" s="1" t="s">
        <v>634</v>
      </c>
      <c r="Y855" s="1" t="s">
        <v>634</v>
      </c>
    </row>
    <row r="856" spans="1:25">
      <c r="A856" s="1" t="s">
        <v>1502</v>
      </c>
      <c r="B856" s="1" t="s">
        <v>1503</v>
      </c>
      <c r="C856" s="1" t="s">
        <v>634</v>
      </c>
      <c r="D856" s="1" t="s">
        <v>634</v>
      </c>
      <c r="E856" s="1" t="s">
        <v>634</v>
      </c>
      <c r="F856" s="1" t="s">
        <v>634</v>
      </c>
      <c r="G856" s="1" t="s">
        <v>634</v>
      </c>
      <c r="H856" s="1" t="s">
        <v>634</v>
      </c>
      <c r="I856" s="1" t="s">
        <v>634</v>
      </c>
      <c r="J856" s="1" t="s">
        <v>634</v>
      </c>
      <c r="K856" s="1" t="s">
        <v>634</v>
      </c>
      <c r="L856" s="1" t="s">
        <v>634</v>
      </c>
      <c r="M856" s="1" t="s">
        <v>634</v>
      </c>
      <c r="N856" s="1" t="s">
        <v>634</v>
      </c>
      <c r="O856" s="1" t="s">
        <v>634</v>
      </c>
      <c r="P856" s="1" t="s">
        <v>634</v>
      </c>
      <c r="Q856" s="1" t="s">
        <v>634</v>
      </c>
      <c r="R856" s="1" t="s">
        <v>634</v>
      </c>
      <c r="S856" s="1" t="s">
        <v>634</v>
      </c>
      <c r="T856" s="1" t="s">
        <v>634</v>
      </c>
      <c r="U856" s="1" t="s">
        <v>634</v>
      </c>
      <c r="V856" s="1" t="s">
        <v>634</v>
      </c>
      <c r="W856" s="1" t="s">
        <v>634</v>
      </c>
      <c r="X856" s="1" t="s">
        <v>634</v>
      </c>
      <c r="Y856" s="1" t="s">
        <v>634</v>
      </c>
    </row>
    <row r="857" spans="1:25">
      <c r="A857" s="1" t="s">
        <v>1504</v>
      </c>
      <c r="B857" s="1" t="s">
        <v>1505</v>
      </c>
      <c r="C857" s="1" t="s">
        <v>634</v>
      </c>
      <c r="D857" s="1" t="s">
        <v>634</v>
      </c>
      <c r="E857" s="1" t="s">
        <v>634</v>
      </c>
      <c r="F857" s="1" t="s">
        <v>634</v>
      </c>
      <c r="G857" s="1" t="s">
        <v>634</v>
      </c>
      <c r="H857" s="1" t="s">
        <v>634</v>
      </c>
      <c r="I857" s="1" t="s">
        <v>634</v>
      </c>
      <c r="J857" s="1" t="s">
        <v>634</v>
      </c>
      <c r="K857" s="1" t="s">
        <v>634</v>
      </c>
      <c r="L857" s="1" t="s">
        <v>634</v>
      </c>
      <c r="M857" s="1" t="s">
        <v>634</v>
      </c>
      <c r="N857" s="1" t="s">
        <v>634</v>
      </c>
      <c r="O857" s="1" t="s">
        <v>634</v>
      </c>
      <c r="P857" s="1" t="s">
        <v>634</v>
      </c>
      <c r="Q857" s="1" t="s">
        <v>634</v>
      </c>
      <c r="R857" s="1" t="s">
        <v>634</v>
      </c>
      <c r="S857" s="1" t="s">
        <v>634</v>
      </c>
      <c r="T857" s="1" t="s">
        <v>634</v>
      </c>
      <c r="U857" s="1" t="s">
        <v>634</v>
      </c>
      <c r="V857" s="1" t="s">
        <v>634</v>
      </c>
      <c r="W857" s="1" t="s">
        <v>634</v>
      </c>
      <c r="X857" s="1" t="s">
        <v>634</v>
      </c>
      <c r="Y857" s="1" t="s">
        <v>634</v>
      </c>
    </row>
    <row r="858" spans="1:25">
      <c r="A858" s="1" t="s">
        <v>1506</v>
      </c>
      <c r="B858" s="1" t="s">
        <v>1507</v>
      </c>
      <c r="C858" s="1" t="s">
        <v>634</v>
      </c>
      <c r="D858" s="1" t="s">
        <v>634</v>
      </c>
      <c r="E858" s="1" t="s">
        <v>634</v>
      </c>
      <c r="F858" s="1" t="s">
        <v>634</v>
      </c>
      <c r="G858" s="1" t="s">
        <v>634</v>
      </c>
      <c r="H858" s="1" t="s">
        <v>634</v>
      </c>
      <c r="I858" s="1" t="s">
        <v>634</v>
      </c>
      <c r="J858" s="1" t="s">
        <v>634</v>
      </c>
      <c r="K858" s="1" t="s">
        <v>634</v>
      </c>
      <c r="L858" s="1" t="s">
        <v>634</v>
      </c>
      <c r="M858" s="1" t="s">
        <v>634</v>
      </c>
      <c r="N858" s="1" t="s">
        <v>634</v>
      </c>
      <c r="O858" s="1" t="s">
        <v>634</v>
      </c>
      <c r="P858" s="1" t="s">
        <v>634</v>
      </c>
      <c r="Q858" s="1" t="s">
        <v>634</v>
      </c>
      <c r="R858" s="1" t="s">
        <v>634</v>
      </c>
      <c r="S858" s="1" t="s">
        <v>634</v>
      </c>
      <c r="T858" s="1" t="s">
        <v>634</v>
      </c>
      <c r="U858" s="1" t="s">
        <v>634</v>
      </c>
      <c r="V858" s="1" t="s">
        <v>634</v>
      </c>
      <c r="W858" s="1" t="s">
        <v>634</v>
      </c>
      <c r="X858" s="1" t="s">
        <v>634</v>
      </c>
      <c r="Y858" s="1" t="s">
        <v>634</v>
      </c>
    </row>
    <row r="859" spans="1:25">
      <c r="A859" s="1" t="s">
        <v>1508</v>
      </c>
      <c r="B859" s="1" t="s">
        <v>1509</v>
      </c>
      <c r="C859" s="1" t="s">
        <v>634</v>
      </c>
      <c r="D859" s="1" t="s">
        <v>634</v>
      </c>
      <c r="E859" s="1" t="s">
        <v>634</v>
      </c>
      <c r="F859" s="1" t="s">
        <v>634</v>
      </c>
      <c r="G859" s="1" t="s">
        <v>634</v>
      </c>
      <c r="H859" s="1" t="s">
        <v>634</v>
      </c>
      <c r="I859" s="1" t="s">
        <v>634</v>
      </c>
      <c r="J859" s="1" t="s">
        <v>634</v>
      </c>
      <c r="K859" s="1" t="s">
        <v>634</v>
      </c>
      <c r="L859" s="1" t="s">
        <v>634</v>
      </c>
      <c r="M859" s="1" t="s">
        <v>634</v>
      </c>
      <c r="N859" s="1" t="s">
        <v>634</v>
      </c>
      <c r="O859" s="1" t="s">
        <v>634</v>
      </c>
      <c r="P859" s="1" t="s">
        <v>634</v>
      </c>
      <c r="Q859" s="1" t="s">
        <v>634</v>
      </c>
      <c r="R859" s="1" t="s">
        <v>634</v>
      </c>
      <c r="S859" s="1" t="s">
        <v>634</v>
      </c>
      <c r="T859" s="1" t="s">
        <v>634</v>
      </c>
      <c r="U859" s="1" t="s">
        <v>634</v>
      </c>
      <c r="V859" s="1" t="s">
        <v>634</v>
      </c>
      <c r="W859" s="1" t="s">
        <v>634</v>
      </c>
      <c r="X859" s="1" t="s">
        <v>634</v>
      </c>
      <c r="Y859" s="1" t="s">
        <v>634</v>
      </c>
    </row>
    <row r="860" spans="1:25">
      <c r="A860" s="1" t="s">
        <v>1510</v>
      </c>
      <c r="B860" s="1" t="s">
        <v>1511</v>
      </c>
      <c r="C860" s="1">
        <v>0.43</v>
      </c>
      <c r="D860" s="1">
        <v>0.3</v>
      </c>
      <c r="E860" s="1">
        <v>0.25</v>
      </c>
      <c r="F860" s="1" t="s">
        <v>1778</v>
      </c>
      <c r="G860" s="1">
        <v>15500</v>
      </c>
      <c r="H860" s="1">
        <v>20000</v>
      </c>
      <c r="I860" s="1">
        <v>25000</v>
      </c>
      <c r="J860" s="1">
        <v>30000</v>
      </c>
      <c r="K860" s="1">
        <v>40000</v>
      </c>
      <c r="L860" s="1">
        <v>50000</v>
      </c>
      <c r="M860" s="1" t="s">
        <v>1778</v>
      </c>
      <c r="N860" s="1">
        <v>1</v>
      </c>
      <c r="O860" s="1">
        <v>1</v>
      </c>
      <c r="P860" s="1">
        <v>1</v>
      </c>
      <c r="Q860" s="1">
        <v>1</v>
      </c>
      <c r="R860" s="1">
        <v>1</v>
      </c>
      <c r="S860" s="1">
        <v>1</v>
      </c>
      <c r="T860" s="1">
        <v>0</v>
      </c>
      <c r="U860" s="1">
        <v>0</v>
      </c>
      <c r="V860" s="1">
        <v>0</v>
      </c>
      <c r="W860" s="1">
        <v>0</v>
      </c>
      <c r="X860" s="1">
        <v>0</v>
      </c>
      <c r="Y860" s="1">
        <v>0</v>
      </c>
    </row>
    <row r="861" spans="1:25">
      <c r="A861" s="1" t="s">
        <v>1512</v>
      </c>
      <c r="B861" s="1" t="s">
        <v>1513</v>
      </c>
      <c r="C861" s="1" t="s">
        <v>634</v>
      </c>
      <c r="D861" s="1" t="s">
        <v>634</v>
      </c>
      <c r="E861" s="1" t="s">
        <v>634</v>
      </c>
      <c r="F861" s="1" t="s">
        <v>634</v>
      </c>
      <c r="G861" s="1" t="s">
        <v>634</v>
      </c>
      <c r="H861" s="1" t="s">
        <v>634</v>
      </c>
      <c r="I861" s="1" t="s">
        <v>634</v>
      </c>
      <c r="J861" s="1" t="s">
        <v>634</v>
      </c>
      <c r="K861" s="1" t="s">
        <v>634</v>
      </c>
      <c r="L861" s="1" t="s">
        <v>634</v>
      </c>
      <c r="M861" s="1" t="s">
        <v>634</v>
      </c>
      <c r="N861" s="1" t="s">
        <v>634</v>
      </c>
      <c r="O861" s="1" t="s">
        <v>634</v>
      </c>
      <c r="P861" s="1" t="s">
        <v>634</v>
      </c>
      <c r="Q861" s="1" t="s">
        <v>634</v>
      </c>
      <c r="R861" s="1" t="s">
        <v>634</v>
      </c>
      <c r="S861" s="1" t="s">
        <v>634</v>
      </c>
      <c r="T861" s="1" t="s">
        <v>634</v>
      </c>
      <c r="U861" s="1" t="s">
        <v>634</v>
      </c>
      <c r="V861" s="1" t="s">
        <v>634</v>
      </c>
      <c r="W861" s="1" t="s">
        <v>634</v>
      </c>
      <c r="X861" s="1" t="s">
        <v>634</v>
      </c>
      <c r="Y861" s="1" t="s">
        <v>634</v>
      </c>
    </row>
    <row r="862" spans="1:25">
      <c r="A862" s="1" t="s">
        <v>1514</v>
      </c>
      <c r="B862" s="1" t="s">
        <v>1515</v>
      </c>
      <c r="C862" s="1" t="s">
        <v>634</v>
      </c>
      <c r="D862" s="1" t="s">
        <v>634</v>
      </c>
      <c r="E862" s="1" t="s">
        <v>634</v>
      </c>
      <c r="F862" s="1" t="s">
        <v>634</v>
      </c>
      <c r="G862" s="1" t="s">
        <v>634</v>
      </c>
      <c r="H862" s="1" t="s">
        <v>634</v>
      </c>
      <c r="I862" s="1" t="s">
        <v>634</v>
      </c>
      <c r="J862" s="1" t="s">
        <v>634</v>
      </c>
      <c r="K862" s="1" t="s">
        <v>634</v>
      </c>
      <c r="L862" s="1" t="s">
        <v>634</v>
      </c>
      <c r="M862" s="1" t="s">
        <v>634</v>
      </c>
      <c r="N862" s="1" t="s">
        <v>634</v>
      </c>
      <c r="O862" s="1" t="s">
        <v>634</v>
      </c>
      <c r="P862" s="1" t="s">
        <v>634</v>
      </c>
      <c r="Q862" s="1" t="s">
        <v>634</v>
      </c>
      <c r="R862" s="1" t="s">
        <v>634</v>
      </c>
      <c r="S862" s="1" t="s">
        <v>634</v>
      </c>
      <c r="T862" s="1" t="s">
        <v>634</v>
      </c>
      <c r="U862" s="1" t="s">
        <v>634</v>
      </c>
      <c r="V862" s="1" t="s">
        <v>634</v>
      </c>
      <c r="W862" s="1" t="s">
        <v>634</v>
      </c>
      <c r="X862" s="1" t="s">
        <v>634</v>
      </c>
      <c r="Y862" s="1" t="s">
        <v>634</v>
      </c>
    </row>
    <row r="863" spans="1:25">
      <c r="A863" s="1" t="s">
        <v>1654</v>
      </c>
      <c r="B863" s="1" t="s">
        <v>1655</v>
      </c>
      <c r="C863" s="1" t="s">
        <v>634</v>
      </c>
      <c r="D863" s="1" t="s">
        <v>634</v>
      </c>
      <c r="E863" s="1" t="s">
        <v>634</v>
      </c>
      <c r="F863" s="1" t="s">
        <v>634</v>
      </c>
      <c r="G863" s="1" t="s">
        <v>634</v>
      </c>
      <c r="H863" s="1" t="s">
        <v>634</v>
      </c>
      <c r="I863" s="1" t="s">
        <v>634</v>
      </c>
      <c r="J863" s="1" t="s">
        <v>634</v>
      </c>
      <c r="K863" s="1" t="s">
        <v>634</v>
      </c>
      <c r="L863" s="1" t="s">
        <v>634</v>
      </c>
      <c r="M863" s="1" t="s">
        <v>634</v>
      </c>
      <c r="N863" s="1" t="s">
        <v>634</v>
      </c>
      <c r="O863" s="1" t="s">
        <v>634</v>
      </c>
      <c r="P863" s="1" t="s">
        <v>634</v>
      </c>
      <c r="Q863" s="1" t="s">
        <v>634</v>
      </c>
      <c r="R863" s="1" t="s">
        <v>634</v>
      </c>
      <c r="S863" s="1" t="s">
        <v>634</v>
      </c>
      <c r="T863" s="1" t="s">
        <v>634</v>
      </c>
      <c r="U863" s="1" t="s">
        <v>634</v>
      </c>
      <c r="V863" s="1" t="s">
        <v>634</v>
      </c>
      <c r="W863" s="1" t="s">
        <v>634</v>
      </c>
      <c r="X863" s="1" t="s">
        <v>634</v>
      </c>
      <c r="Y863" s="1" t="s">
        <v>634</v>
      </c>
    </row>
    <row r="864" spans="1:25">
      <c r="A864" s="1" t="s">
        <v>1656</v>
      </c>
      <c r="B864" s="1" t="s">
        <v>1657</v>
      </c>
      <c r="C864" s="1" t="s">
        <v>634</v>
      </c>
      <c r="D864" s="1" t="s">
        <v>634</v>
      </c>
      <c r="E864" s="1" t="s">
        <v>634</v>
      </c>
      <c r="F864" s="1" t="s">
        <v>634</v>
      </c>
      <c r="G864" s="1" t="s">
        <v>634</v>
      </c>
      <c r="H864" s="1" t="s">
        <v>634</v>
      </c>
      <c r="I864" s="1" t="s">
        <v>634</v>
      </c>
      <c r="J864" s="1" t="s">
        <v>634</v>
      </c>
      <c r="K864" s="1" t="s">
        <v>634</v>
      </c>
      <c r="L864" s="1" t="s">
        <v>634</v>
      </c>
      <c r="M864" s="1" t="s">
        <v>634</v>
      </c>
      <c r="N864" s="1" t="s">
        <v>634</v>
      </c>
      <c r="O864" s="1" t="s">
        <v>634</v>
      </c>
      <c r="P864" s="1" t="s">
        <v>634</v>
      </c>
      <c r="Q864" s="1" t="s">
        <v>634</v>
      </c>
      <c r="R864" s="1" t="s">
        <v>634</v>
      </c>
      <c r="S864" s="1" t="s">
        <v>634</v>
      </c>
      <c r="T864" s="1" t="s">
        <v>634</v>
      </c>
      <c r="U864" s="1" t="s">
        <v>634</v>
      </c>
      <c r="V864" s="1" t="s">
        <v>634</v>
      </c>
      <c r="W864" s="1" t="s">
        <v>634</v>
      </c>
      <c r="X864" s="1" t="s">
        <v>634</v>
      </c>
      <c r="Y864" s="1" t="s">
        <v>634</v>
      </c>
    </row>
    <row r="865" spans="1:25">
      <c r="A865" s="1" t="s">
        <v>1658</v>
      </c>
      <c r="B865" s="1" t="s">
        <v>1659</v>
      </c>
      <c r="C865" s="1" t="s">
        <v>634</v>
      </c>
      <c r="D865" s="1" t="s">
        <v>634</v>
      </c>
      <c r="E865" s="1" t="s">
        <v>634</v>
      </c>
      <c r="F865" s="1" t="s">
        <v>634</v>
      </c>
      <c r="G865" s="1" t="s">
        <v>634</v>
      </c>
      <c r="H865" s="1" t="s">
        <v>634</v>
      </c>
      <c r="I865" s="1" t="s">
        <v>634</v>
      </c>
      <c r="J865" s="1" t="s">
        <v>634</v>
      </c>
      <c r="K865" s="1" t="s">
        <v>634</v>
      </c>
      <c r="L865" s="1" t="s">
        <v>634</v>
      </c>
      <c r="M865" s="1" t="s">
        <v>634</v>
      </c>
      <c r="N865" s="1" t="s">
        <v>634</v>
      </c>
      <c r="O865" s="1" t="s">
        <v>634</v>
      </c>
      <c r="P865" s="1" t="s">
        <v>634</v>
      </c>
      <c r="Q865" s="1" t="s">
        <v>634</v>
      </c>
      <c r="R865" s="1" t="s">
        <v>634</v>
      </c>
      <c r="S865" s="1" t="s">
        <v>634</v>
      </c>
      <c r="T865" s="1" t="s">
        <v>634</v>
      </c>
      <c r="U865" s="1" t="s">
        <v>634</v>
      </c>
      <c r="V865" s="1" t="s">
        <v>634</v>
      </c>
      <c r="W865" s="1" t="s">
        <v>634</v>
      </c>
      <c r="X865" s="1" t="s">
        <v>634</v>
      </c>
      <c r="Y865" s="1" t="s">
        <v>634</v>
      </c>
    </row>
    <row r="866" spans="1:25">
      <c r="A866" s="1" t="s">
        <v>1660</v>
      </c>
      <c r="B866" s="1" t="s">
        <v>1661</v>
      </c>
      <c r="C866" s="1" t="s">
        <v>634</v>
      </c>
      <c r="D866" s="1" t="s">
        <v>634</v>
      </c>
      <c r="E866" s="1" t="s">
        <v>634</v>
      </c>
      <c r="F866" s="1" t="s">
        <v>634</v>
      </c>
      <c r="G866" s="1" t="s">
        <v>634</v>
      </c>
      <c r="H866" s="1" t="s">
        <v>634</v>
      </c>
      <c r="I866" s="1" t="s">
        <v>634</v>
      </c>
      <c r="J866" s="1" t="s">
        <v>634</v>
      </c>
      <c r="K866" s="1" t="s">
        <v>634</v>
      </c>
      <c r="L866" s="1" t="s">
        <v>634</v>
      </c>
      <c r="M866" s="1" t="s">
        <v>634</v>
      </c>
      <c r="N866" s="1" t="s">
        <v>634</v>
      </c>
      <c r="O866" s="1" t="s">
        <v>634</v>
      </c>
      <c r="P866" s="1" t="s">
        <v>634</v>
      </c>
      <c r="Q866" s="1" t="s">
        <v>634</v>
      </c>
      <c r="R866" s="1" t="s">
        <v>634</v>
      </c>
      <c r="S866" s="1" t="s">
        <v>634</v>
      </c>
      <c r="T866" s="1" t="s">
        <v>634</v>
      </c>
      <c r="U866" s="1" t="s">
        <v>634</v>
      </c>
      <c r="V866" s="1" t="s">
        <v>634</v>
      </c>
      <c r="W866" s="1" t="s">
        <v>634</v>
      </c>
      <c r="X866" s="1" t="s">
        <v>634</v>
      </c>
      <c r="Y866" s="1" t="s">
        <v>634</v>
      </c>
    </row>
    <row r="867" spans="1:25">
      <c r="A867" s="1" t="s">
        <v>1662</v>
      </c>
      <c r="B867" s="1" t="s">
        <v>634</v>
      </c>
      <c r="C867" s="1" t="s">
        <v>634</v>
      </c>
      <c r="D867" s="1" t="s">
        <v>634</v>
      </c>
      <c r="E867" s="1" t="s">
        <v>634</v>
      </c>
      <c r="F867" s="1" t="s">
        <v>634</v>
      </c>
      <c r="G867" s="1" t="s">
        <v>634</v>
      </c>
      <c r="H867" s="1" t="s">
        <v>634</v>
      </c>
      <c r="I867" s="1" t="s">
        <v>634</v>
      </c>
      <c r="J867" s="1" t="s">
        <v>634</v>
      </c>
      <c r="K867" s="1" t="s">
        <v>634</v>
      </c>
      <c r="L867" s="1" t="s">
        <v>634</v>
      </c>
      <c r="M867" s="1" t="s">
        <v>634</v>
      </c>
      <c r="N867" s="1" t="s">
        <v>634</v>
      </c>
      <c r="O867" s="1" t="s">
        <v>634</v>
      </c>
      <c r="P867" s="1" t="s">
        <v>634</v>
      </c>
      <c r="Q867" s="1" t="s">
        <v>634</v>
      </c>
      <c r="R867" s="1" t="s">
        <v>634</v>
      </c>
      <c r="S867" s="1" t="s">
        <v>634</v>
      </c>
      <c r="T867" s="1" t="s">
        <v>634</v>
      </c>
      <c r="U867" s="1" t="s">
        <v>634</v>
      </c>
      <c r="V867" s="1" t="s">
        <v>634</v>
      </c>
      <c r="W867" s="1" t="s">
        <v>634</v>
      </c>
      <c r="X867" s="1" t="s">
        <v>634</v>
      </c>
      <c r="Y867" s="1" t="s">
        <v>634</v>
      </c>
    </row>
    <row r="868" spans="1:25">
      <c r="A868" s="1" t="s">
        <v>1663</v>
      </c>
      <c r="B868" s="1" t="s">
        <v>1664</v>
      </c>
      <c r="C868" s="1" t="s">
        <v>634</v>
      </c>
      <c r="D868" s="1" t="s">
        <v>634</v>
      </c>
      <c r="E868" s="1" t="s">
        <v>634</v>
      </c>
      <c r="F868" s="1" t="s">
        <v>634</v>
      </c>
      <c r="G868" s="1" t="s">
        <v>634</v>
      </c>
      <c r="H868" s="1" t="s">
        <v>634</v>
      </c>
      <c r="I868" s="1" t="s">
        <v>634</v>
      </c>
      <c r="J868" s="1" t="s">
        <v>634</v>
      </c>
      <c r="K868" s="1" t="s">
        <v>634</v>
      </c>
      <c r="L868" s="1" t="s">
        <v>634</v>
      </c>
      <c r="M868" s="1" t="s">
        <v>634</v>
      </c>
      <c r="N868" s="1" t="s">
        <v>634</v>
      </c>
      <c r="O868" s="1" t="s">
        <v>634</v>
      </c>
      <c r="P868" s="1" t="s">
        <v>634</v>
      </c>
      <c r="Q868" s="1" t="s">
        <v>634</v>
      </c>
      <c r="R868" s="1" t="s">
        <v>634</v>
      </c>
      <c r="S868" s="1" t="s">
        <v>634</v>
      </c>
      <c r="T868" s="1" t="s">
        <v>634</v>
      </c>
      <c r="U868" s="1" t="s">
        <v>634</v>
      </c>
      <c r="V868" s="1" t="s">
        <v>634</v>
      </c>
      <c r="W868" s="1" t="s">
        <v>634</v>
      </c>
      <c r="X868" s="1" t="s">
        <v>634</v>
      </c>
      <c r="Y868" s="1" t="s">
        <v>634</v>
      </c>
    </row>
    <row r="869" spans="1:25">
      <c r="A869" s="1" t="s">
        <v>1665</v>
      </c>
      <c r="B869" s="1" t="s">
        <v>1666</v>
      </c>
      <c r="C869" s="1" t="s">
        <v>634</v>
      </c>
      <c r="D869" s="1" t="s">
        <v>634</v>
      </c>
      <c r="E869" s="1" t="s">
        <v>634</v>
      </c>
      <c r="F869" s="1" t="s">
        <v>634</v>
      </c>
      <c r="G869" s="1" t="s">
        <v>634</v>
      </c>
      <c r="H869" s="1" t="s">
        <v>634</v>
      </c>
      <c r="I869" s="1" t="s">
        <v>634</v>
      </c>
      <c r="J869" s="1" t="s">
        <v>634</v>
      </c>
      <c r="K869" s="1" t="s">
        <v>634</v>
      </c>
      <c r="L869" s="1" t="s">
        <v>634</v>
      </c>
      <c r="M869" s="1" t="s">
        <v>634</v>
      </c>
      <c r="N869" s="1" t="s">
        <v>634</v>
      </c>
      <c r="O869" s="1" t="s">
        <v>634</v>
      </c>
      <c r="P869" s="1" t="s">
        <v>634</v>
      </c>
      <c r="Q869" s="1" t="s">
        <v>634</v>
      </c>
      <c r="R869" s="1" t="s">
        <v>634</v>
      </c>
      <c r="S869" s="1" t="s">
        <v>634</v>
      </c>
      <c r="T869" s="1" t="s">
        <v>634</v>
      </c>
      <c r="U869" s="1" t="s">
        <v>634</v>
      </c>
      <c r="V869" s="1" t="s">
        <v>634</v>
      </c>
      <c r="W869" s="1" t="s">
        <v>634</v>
      </c>
      <c r="X869" s="1" t="s">
        <v>634</v>
      </c>
      <c r="Y869" s="1" t="s">
        <v>634</v>
      </c>
    </row>
    <row r="870" spans="1:25">
      <c r="A870" s="1" t="s">
        <v>1667</v>
      </c>
      <c r="B870" s="1" t="s">
        <v>1668</v>
      </c>
      <c r="C870" s="1" t="s">
        <v>634</v>
      </c>
      <c r="D870" s="1" t="s">
        <v>634</v>
      </c>
      <c r="E870" s="1" t="s">
        <v>634</v>
      </c>
      <c r="F870" s="1" t="s">
        <v>634</v>
      </c>
      <c r="G870" s="1" t="s">
        <v>634</v>
      </c>
      <c r="H870" s="1" t="s">
        <v>634</v>
      </c>
      <c r="I870" s="1" t="s">
        <v>634</v>
      </c>
      <c r="J870" s="1" t="s">
        <v>634</v>
      </c>
      <c r="K870" s="1" t="s">
        <v>634</v>
      </c>
      <c r="L870" s="1" t="s">
        <v>634</v>
      </c>
      <c r="M870" s="1" t="s">
        <v>634</v>
      </c>
      <c r="N870" s="1" t="s">
        <v>634</v>
      </c>
      <c r="O870" s="1" t="s">
        <v>634</v>
      </c>
      <c r="P870" s="1" t="s">
        <v>634</v>
      </c>
      <c r="Q870" s="1" t="s">
        <v>634</v>
      </c>
      <c r="R870" s="1" t="s">
        <v>634</v>
      </c>
      <c r="S870" s="1" t="s">
        <v>634</v>
      </c>
      <c r="T870" s="1" t="s">
        <v>634</v>
      </c>
      <c r="U870" s="1" t="s">
        <v>634</v>
      </c>
      <c r="V870" s="1" t="s">
        <v>634</v>
      </c>
      <c r="W870" s="1" t="s">
        <v>634</v>
      </c>
      <c r="X870" s="1" t="s">
        <v>634</v>
      </c>
      <c r="Y870" s="1" t="s">
        <v>634</v>
      </c>
    </row>
    <row r="871" spans="1:25">
      <c r="A871" s="1" t="s">
        <v>1669</v>
      </c>
      <c r="B871" s="1" t="s">
        <v>1670</v>
      </c>
      <c r="C871" s="1" t="s">
        <v>634</v>
      </c>
      <c r="D871" s="1" t="s">
        <v>634</v>
      </c>
      <c r="E871" s="1" t="s">
        <v>634</v>
      </c>
      <c r="F871" s="1" t="s">
        <v>634</v>
      </c>
      <c r="G871" s="1" t="s">
        <v>634</v>
      </c>
      <c r="H871" s="1" t="s">
        <v>634</v>
      </c>
      <c r="I871" s="1" t="s">
        <v>634</v>
      </c>
      <c r="J871" s="1" t="s">
        <v>634</v>
      </c>
      <c r="K871" s="1" t="s">
        <v>634</v>
      </c>
      <c r="L871" s="1" t="s">
        <v>634</v>
      </c>
      <c r="M871" s="1" t="s">
        <v>634</v>
      </c>
      <c r="N871" s="1" t="s">
        <v>634</v>
      </c>
      <c r="O871" s="1" t="s">
        <v>634</v>
      </c>
      <c r="P871" s="1" t="s">
        <v>634</v>
      </c>
      <c r="Q871" s="1" t="s">
        <v>634</v>
      </c>
      <c r="R871" s="1" t="s">
        <v>634</v>
      </c>
      <c r="S871" s="1" t="s">
        <v>634</v>
      </c>
      <c r="T871" s="1" t="s">
        <v>634</v>
      </c>
      <c r="U871" s="1" t="s">
        <v>634</v>
      </c>
      <c r="V871" s="1" t="s">
        <v>634</v>
      </c>
      <c r="W871" s="1" t="s">
        <v>634</v>
      </c>
      <c r="X871" s="1" t="s">
        <v>634</v>
      </c>
      <c r="Y871" s="1" t="s">
        <v>634</v>
      </c>
    </row>
    <row r="872" spans="1:25">
      <c r="A872" s="1" t="s">
        <v>1671</v>
      </c>
      <c r="B872" s="1" t="s">
        <v>1672</v>
      </c>
      <c r="C872" s="1">
        <v>0.45</v>
      </c>
      <c r="D872" s="1">
        <v>0.45</v>
      </c>
      <c r="E872" s="1" t="s">
        <v>825</v>
      </c>
      <c r="F872" s="1" t="s">
        <v>1778</v>
      </c>
      <c r="G872" s="1">
        <v>6800</v>
      </c>
      <c r="H872" s="1">
        <v>7400</v>
      </c>
      <c r="I872" s="1">
        <v>8000</v>
      </c>
      <c r="J872" s="1">
        <v>8600</v>
      </c>
      <c r="K872" s="1">
        <v>9000</v>
      </c>
      <c r="L872" s="1">
        <v>9500</v>
      </c>
      <c r="M872" s="1" t="s">
        <v>1778</v>
      </c>
      <c r="N872" s="1">
        <v>0.41212121212121211</v>
      </c>
      <c r="O872" s="1">
        <v>0.43529411764705883</v>
      </c>
      <c r="P872" s="1">
        <v>0.45714285714285713</v>
      </c>
      <c r="Q872" s="1">
        <v>0.4777777777777778</v>
      </c>
      <c r="R872" s="1">
        <v>0.48648648648648651</v>
      </c>
      <c r="S872" s="1">
        <v>0.5</v>
      </c>
      <c r="T872" s="1">
        <v>0</v>
      </c>
      <c r="U872" s="1">
        <v>0</v>
      </c>
      <c r="V872" s="1">
        <v>0</v>
      </c>
      <c r="W872" s="1">
        <v>0</v>
      </c>
      <c r="X872" s="1">
        <v>0</v>
      </c>
      <c r="Y872" s="1">
        <v>0</v>
      </c>
    </row>
    <row r="873" spans="1:25">
      <c r="A873" s="1" t="s">
        <v>1673</v>
      </c>
      <c r="B873" s="1" t="s">
        <v>1674</v>
      </c>
      <c r="C873" s="1" t="s">
        <v>634</v>
      </c>
      <c r="D873" s="1" t="s">
        <v>634</v>
      </c>
      <c r="E873" s="1" t="s">
        <v>634</v>
      </c>
      <c r="F873" s="1" t="s">
        <v>634</v>
      </c>
      <c r="G873" s="1" t="s">
        <v>634</v>
      </c>
      <c r="H873" s="1" t="s">
        <v>634</v>
      </c>
      <c r="I873" s="1" t="s">
        <v>634</v>
      </c>
      <c r="J873" s="1" t="s">
        <v>634</v>
      </c>
      <c r="K873" s="1" t="s">
        <v>634</v>
      </c>
      <c r="L873" s="1" t="s">
        <v>634</v>
      </c>
      <c r="M873" s="1" t="s">
        <v>634</v>
      </c>
      <c r="N873" s="1" t="s">
        <v>634</v>
      </c>
      <c r="O873" s="1" t="s">
        <v>634</v>
      </c>
      <c r="P873" s="1" t="s">
        <v>634</v>
      </c>
      <c r="Q873" s="1" t="s">
        <v>634</v>
      </c>
      <c r="R873" s="1" t="s">
        <v>634</v>
      </c>
      <c r="S873" s="1" t="s">
        <v>634</v>
      </c>
      <c r="T873" s="1" t="s">
        <v>634</v>
      </c>
      <c r="U873" s="1" t="s">
        <v>634</v>
      </c>
      <c r="V873" s="1" t="s">
        <v>634</v>
      </c>
      <c r="W873" s="1" t="s">
        <v>634</v>
      </c>
      <c r="X873" s="1" t="s">
        <v>634</v>
      </c>
      <c r="Y873" s="1" t="s">
        <v>634</v>
      </c>
    </row>
    <row r="874" spans="1:25">
      <c r="A874" s="1" t="s">
        <v>1675</v>
      </c>
      <c r="B874" s="1" t="s">
        <v>1676</v>
      </c>
      <c r="C874" s="1" t="s">
        <v>634</v>
      </c>
      <c r="D874" s="1" t="s">
        <v>634</v>
      </c>
      <c r="E874" s="1" t="s">
        <v>634</v>
      </c>
      <c r="F874" s="1" t="s">
        <v>634</v>
      </c>
      <c r="G874" s="1" t="s">
        <v>634</v>
      </c>
      <c r="H874" s="1" t="s">
        <v>634</v>
      </c>
      <c r="I874" s="1" t="s">
        <v>634</v>
      </c>
      <c r="J874" s="1" t="s">
        <v>634</v>
      </c>
      <c r="K874" s="1" t="s">
        <v>634</v>
      </c>
      <c r="L874" s="1" t="s">
        <v>634</v>
      </c>
      <c r="M874" s="1" t="s">
        <v>634</v>
      </c>
      <c r="N874" s="1" t="s">
        <v>634</v>
      </c>
      <c r="O874" s="1" t="s">
        <v>634</v>
      </c>
      <c r="P874" s="1" t="s">
        <v>634</v>
      </c>
      <c r="Q874" s="1" t="s">
        <v>634</v>
      </c>
      <c r="R874" s="1" t="s">
        <v>634</v>
      </c>
      <c r="S874" s="1" t="s">
        <v>634</v>
      </c>
      <c r="T874" s="1" t="s">
        <v>634</v>
      </c>
      <c r="U874" s="1" t="s">
        <v>634</v>
      </c>
      <c r="V874" s="1" t="s">
        <v>634</v>
      </c>
      <c r="W874" s="1" t="s">
        <v>634</v>
      </c>
      <c r="X874" s="1" t="s">
        <v>634</v>
      </c>
      <c r="Y874" s="1" t="s">
        <v>634</v>
      </c>
    </row>
    <row r="875" spans="1:25">
      <c r="A875" s="1" t="s">
        <v>1677</v>
      </c>
      <c r="B875" s="1" t="s">
        <v>2075</v>
      </c>
      <c r="C875" s="1" t="s">
        <v>634</v>
      </c>
      <c r="D875" s="1" t="s">
        <v>634</v>
      </c>
      <c r="E875" s="1" t="s">
        <v>634</v>
      </c>
      <c r="F875" s="1" t="s">
        <v>634</v>
      </c>
      <c r="G875" s="1" t="s">
        <v>634</v>
      </c>
      <c r="H875" s="1" t="s">
        <v>634</v>
      </c>
      <c r="I875" s="1" t="s">
        <v>634</v>
      </c>
      <c r="J875" s="1" t="s">
        <v>634</v>
      </c>
      <c r="K875" s="1" t="s">
        <v>634</v>
      </c>
      <c r="L875" s="1" t="s">
        <v>634</v>
      </c>
      <c r="M875" s="1" t="s">
        <v>634</v>
      </c>
      <c r="N875" s="1" t="s">
        <v>634</v>
      </c>
      <c r="O875" s="1" t="s">
        <v>634</v>
      </c>
      <c r="P875" s="1" t="s">
        <v>634</v>
      </c>
      <c r="Q875" s="1" t="s">
        <v>634</v>
      </c>
      <c r="R875" s="1" t="s">
        <v>634</v>
      </c>
      <c r="S875" s="1" t="s">
        <v>634</v>
      </c>
      <c r="T875" s="1" t="s">
        <v>634</v>
      </c>
      <c r="U875" s="1" t="s">
        <v>634</v>
      </c>
      <c r="V875" s="1" t="s">
        <v>634</v>
      </c>
      <c r="W875" s="1" t="s">
        <v>634</v>
      </c>
      <c r="X875" s="1" t="s">
        <v>634</v>
      </c>
      <c r="Y875" s="1" t="s">
        <v>634</v>
      </c>
    </row>
    <row r="876" spans="1:25">
      <c r="A876" s="1" t="s">
        <v>1678</v>
      </c>
      <c r="B876" s="1" t="s">
        <v>1679</v>
      </c>
      <c r="C876" s="1" t="s">
        <v>634</v>
      </c>
      <c r="D876" s="1" t="s">
        <v>634</v>
      </c>
      <c r="E876" s="1" t="s">
        <v>634</v>
      </c>
      <c r="F876" s="1" t="s">
        <v>634</v>
      </c>
      <c r="G876" s="1" t="s">
        <v>634</v>
      </c>
      <c r="H876" s="1" t="s">
        <v>634</v>
      </c>
      <c r="I876" s="1" t="s">
        <v>634</v>
      </c>
      <c r="J876" s="1" t="s">
        <v>634</v>
      </c>
      <c r="K876" s="1" t="s">
        <v>634</v>
      </c>
      <c r="L876" s="1" t="s">
        <v>634</v>
      </c>
      <c r="M876" s="1" t="s">
        <v>634</v>
      </c>
      <c r="N876" s="1" t="s">
        <v>634</v>
      </c>
      <c r="O876" s="1" t="s">
        <v>634</v>
      </c>
      <c r="P876" s="1" t="s">
        <v>634</v>
      </c>
      <c r="Q876" s="1" t="s">
        <v>634</v>
      </c>
      <c r="R876" s="1" t="s">
        <v>634</v>
      </c>
      <c r="S876" s="1" t="s">
        <v>634</v>
      </c>
      <c r="T876" s="1" t="s">
        <v>634</v>
      </c>
      <c r="U876" s="1" t="s">
        <v>634</v>
      </c>
      <c r="V876" s="1" t="s">
        <v>634</v>
      </c>
      <c r="W876" s="1" t="s">
        <v>634</v>
      </c>
      <c r="X876" s="1" t="s">
        <v>634</v>
      </c>
      <c r="Y876" s="1" t="s">
        <v>634</v>
      </c>
    </row>
    <row r="877" spans="1:25">
      <c r="A877" s="1" t="s">
        <v>1680</v>
      </c>
      <c r="B877" s="1" t="s">
        <v>1681</v>
      </c>
      <c r="C877" s="1" t="s">
        <v>634</v>
      </c>
      <c r="D877" s="1" t="s">
        <v>634</v>
      </c>
      <c r="E877" s="1" t="s">
        <v>634</v>
      </c>
      <c r="F877" s="1" t="s">
        <v>634</v>
      </c>
      <c r="G877" s="1" t="s">
        <v>634</v>
      </c>
      <c r="H877" s="1" t="s">
        <v>634</v>
      </c>
      <c r="I877" s="1" t="s">
        <v>634</v>
      </c>
      <c r="J877" s="1" t="s">
        <v>634</v>
      </c>
      <c r="K877" s="1" t="s">
        <v>634</v>
      </c>
      <c r="L877" s="1" t="s">
        <v>634</v>
      </c>
      <c r="M877" s="1" t="s">
        <v>634</v>
      </c>
      <c r="N877" s="1" t="s">
        <v>634</v>
      </c>
      <c r="O877" s="1" t="s">
        <v>634</v>
      </c>
      <c r="P877" s="1" t="s">
        <v>634</v>
      </c>
      <c r="Q877" s="1" t="s">
        <v>634</v>
      </c>
      <c r="R877" s="1" t="s">
        <v>634</v>
      </c>
      <c r="S877" s="1" t="s">
        <v>634</v>
      </c>
      <c r="T877" s="1" t="s">
        <v>634</v>
      </c>
      <c r="U877" s="1" t="s">
        <v>634</v>
      </c>
      <c r="V877" s="1" t="s">
        <v>634</v>
      </c>
      <c r="W877" s="1" t="s">
        <v>634</v>
      </c>
      <c r="X877" s="1" t="s">
        <v>634</v>
      </c>
      <c r="Y877" s="1" t="s">
        <v>634</v>
      </c>
    </row>
    <row r="878" spans="1:25">
      <c r="A878" s="1" t="s">
        <v>1682</v>
      </c>
      <c r="B878" s="1" t="s">
        <v>1683</v>
      </c>
      <c r="C878" s="1" t="s">
        <v>634</v>
      </c>
      <c r="D878" s="1" t="s">
        <v>634</v>
      </c>
      <c r="E878" s="1" t="s">
        <v>634</v>
      </c>
      <c r="F878" s="1" t="s">
        <v>634</v>
      </c>
      <c r="G878" s="1" t="s">
        <v>634</v>
      </c>
      <c r="H878" s="1" t="s">
        <v>634</v>
      </c>
      <c r="I878" s="1" t="s">
        <v>634</v>
      </c>
      <c r="J878" s="1" t="s">
        <v>634</v>
      </c>
      <c r="K878" s="1" t="s">
        <v>634</v>
      </c>
      <c r="L878" s="1" t="s">
        <v>634</v>
      </c>
      <c r="M878" s="1" t="s">
        <v>634</v>
      </c>
      <c r="N878" s="1" t="s">
        <v>634</v>
      </c>
      <c r="O878" s="1" t="s">
        <v>634</v>
      </c>
      <c r="P878" s="1" t="s">
        <v>634</v>
      </c>
      <c r="Q878" s="1" t="s">
        <v>634</v>
      </c>
      <c r="R878" s="1" t="s">
        <v>634</v>
      </c>
      <c r="S878" s="1" t="s">
        <v>634</v>
      </c>
      <c r="T878" s="1" t="s">
        <v>634</v>
      </c>
      <c r="U878" s="1" t="s">
        <v>634</v>
      </c>
      <c r="V878" s="1" t="s">
        <v>634</v>
      </c>
      <c r="W878" s="1" t="s">
        <v>634</v>
      </c>
      <c r="X878" s="1" t="s">
        <v>634</v>
      </c>
      <c r="Y878" s="1" t="s">
        <v>634</v>
      </c>
    </row>
    <row r="879" spans="1:25">
      <c r="A879" s="1" t="s">
        <v>1684</v>
      </c>
      <c r="B879" s="1" t="s">
        <v>1685</v>
      </c>
      <c r="C879" s="1" t="s">
        <v>634</v>
      </c>
      <c r="D879" s="1" t="s">
        <v>634</v>
      </c>
      <c r="E879" s="1" t="s">
        <v>634</v>
      </c>
      <c r="F879" s="1" t="s">
        <v>634</v>
      </c>
      <c r="G879" s="1" t="s">
        <v>634</v>
      </c>
      <c r="H879" s="1" t="s">
        <v>634</v>
      </c>
      <c r="I879" s="1" t="s">
        <v>634</v>
      </c>
      <c r="J879" s="1" t="s">
        <v>634</v>
      </c>
      <c r="K879" s="1" t="s">
        <v>634</v>
      </c>
      <c r="L879" s="1" t="s">
        <v>634</v>
      </c>
      <c r="M879" s="1" t="s">
        <v>634</v>
      </c>
      <c r="N879" s="1" t="s">
        <v>634</v>
      </c>
      <c r="O879" s="1" t="s">
        <v>634</v>
      </c>
      <c r="P879" s="1" t="s">
        <v>634</v>
      </c>
      <c r="Q879" s="1" t="s">
        <v>634</v>
      </c>
      <c r="R879" s="1" t="s">
        <v>634</v>
      </c>
      <c r="S879" s="1" t="s">
        <v>634</v>
      </c>
      <c r="T879" s="1" t="s">
        <v>634</v>
      </c>
      <c r="U879" s="1" t="s">
        <v>634</v>
      </c>
      <c r="V879" s="1" t="s">
        <v>634</v>
      </c>
      <c r="W879" s="1" t="s">
        <v>634</v>
      </c>
      <c r="X879" s="1" t="s">
        <v>634</v>
      </c>
      <c r="Y879" s="1" t="s">
        <v>634</v>
      </c>
    </row>
    <row r="880" spans="1:25">
      <c r="A880" s="1" t="s">
        <v>1686</v>
      </c>
      <c r="B880" s="1" t="s">
        <v>1687</v>
      </c>
      <c r="C880" s="1">
        <v>0.43</v>
      </c>
      <c r="D880" s="1">
        <v>0.43</v>
      </c>
      <c r="E880" s="1">
        <v>0.25</v>
      </c>
      <c r="F880" s="1" t="s">
        <v>1778</v>
      </c>
      <c r="G880" s="1">
        <v>37500</v>
      </c>
      <c r="H880" s="1">
        <v>47550</v>
      </c>
      <c r="I880" s="1">
        <v>86460</v>
      </c>
      <c r="J880" s="1">
        <v>129690</v>
      </c>
      <c r="K880" s="1">
        <v>172920</v>
      </c>
      <c r="L880" s="1">
        <v>237770</v>
      </c>
      <c r="M880" s="1" t="s">
        <v>1778</v>
      </c>
      <c r="N880" s="1">
        <v>9.4008523439458508E-2</v>
      </c>
      <c r="O880" s="1">
        <v>0.10999306037473977</v>
      </c>
      <c r="P880" s="1">
        <v>0.2</v>
      </c>
      <c r="Q880" s="1">
        <v>0.3</v>
      </c>
      <c r="R880" s="1">
        <v>0.4</v>
      </c>
      <c r="S880" s="1">
        <v>0.55001156604210044</v>
      </c>
      <c r="T880" s="1">
        <v>0</v>
      </c>
      <c r="U880" s="1">
        <v>0</v>
      </c>
      <c r="V880" s="1">
        <v>0</v>
      </c>
      <c r="W880" s="1">
        <v>0</v>
      </c>
      <c r="X880" s="1">
        <v>0</v>
      </c>
      <c r="Y880" s="1">
        <v>0</v>
      </c>
    </row>
    <row r="881" spans="1:25">
      <c r="A881" s="1" t="s">
        <v>1688</v>
      </c>
      <c r="B881" s="1" t="s">
        <v>1689</v>
      </c>
      <c r="C881" s="1" t="s">
        <v>634</v>
      </c>
      <c r="D881" s="1" t="s">
        <v>634</v>
      </c>
      <c r="E881" s="1" t="s">
        <v>634</v>
      </c>
      <c r="F881" s="1" t="s">
        <v>634</v>
      </c>
      <c r="G881" s="1" t="s">
        <v>634</v>
      </c>
      <c r="H881" s="1" t="s">
        <v>634</v>
      </c>
      <c r="I881" s="1" t="s">
        <v>634</v>
      </c>
      <c r="J881" s="1" t="s">
        <v>634</v>
      </c>
      <c r="K881" s="1" t="s">
        <v>634</v>
      </c>
      <c r="L881" s="1" t="s">
        <v>634</v>
      </c>
      <c r="M881" s="1" t="s">
        <v>634</v>
      </c>
      <c r="N881" s="1" t="s">
        <v>634</v>
      </c>
      <c r="O881" s="1" t="s">
        <v>634</v>
      </c>
      <c r="P881" s="1" t="s">
        <v>634</v>
      </c>
      <c r="Q881" s="1" t="s">
        <v>634</v>
      </c>
      <c r="R881" s="1" t="s">
        <v>634</v>
      </c>
      <c r="S881" s="1" t="s">
        <v>634</v>
      </c>
      <c r="T881" s="1" t="s">
        <v>634</v>
      </c>
      <c r="U881" s="1" t="s">
        <v>634</v>
      </c>
      <c r="V881" s="1" t="s">
        <v>634</v>
      </c>
      <c r="W881" s="1" t="s">
        <v>634</v>
      </c>
      <c r="X881" s="1" t="s">
        <v>634</v>
      </c>
      <c r="Y881" s="1" t="s">
        <v>634</v>
      </c>
    </row>
    <row r="882" spans="1:25">
      <c r="A882" s="1" t="s">
        <v>1690</v>
      </c>
      <c r="B882" s="1" t="s">
        <v>1691</v>
      </c>
      <c r="C882" s="1" t="s">
        <v>634</v>
      </c>
      <c r="D882" s="1" t="s">
        <v>634</v>
      </c>
      <c r="E882" s="1" t="s">
        <v>634</v>
      </c>
      <c r="F882" s="1" t="s">
        <v>634</v>
      </c>
      <c r="G882" s="1" t="s">
        <v>634</v>
      </c>
      <c r="H882" s="1" t="s">
        <v>634</v>
      </c>
      <c r="I882" s="1" t="s">
        <v>634</v>
      </c>
      <c r="J882" s="1" t="s">
        <v>634</v>
      </c>
      <c r="K882" s="1" t="s">
        <v>634</v>
      </c>
      <c r="L882" s="1" t="s">
        <v>634</v>
      </c>
      <c r="M882" s="1" t="s">
        <v>634</v>
      </c>
      <c r="N882" s="1" t="s">
        <v>634</v>
      </c>
      <c r="O882" s="1" t="s">
        <v>634</v>
      </c>
      <c r="P882" s="1" t="s">
        <v>634</v>
      </c>
      <c r="Q882" s="1" t="s">
        <v>634</v>
      </c>
      <c r="R882" s="1" t="s">
        <v>634</v>
      </c>
      <c r="S882" s="1" t="s">
        <v>634</v>
      </c>
      <c r="T882" s="1" t="s">
        <v>634</v>
      </c>
      <c r="U882" s="1" t="s">
        <v>634</v>
      </c>
      <c r="V882" s="1" t="s">
        <v>634</v>
      </c>
      <c r="W882" s="1" t="s">
        <v>634</v>
      </c>
      <c r="X882" s="1" t="s">
        <v>634</v>
      </c>
      <c r="Y882" s="1" t="s">
        <v>634</v>
      </c>
    </row>
    <row r="883" spans="1:25">
      <c r="A883" s="1" t="s">
        <v>1692</v>
      </c>
      <c r="B883" s="1" t="s">
        <v>1693</v>
      </c>
      <c r="C883" s="1" t="s">
        <v>634</v>
      </c>
      <c r="D883" s="1" t="s">
        <v>634</v>
      </c>
      <c r="E883" s="1" t="s">
        <v>634</v>
      </c>
      <c r="F883" s="1" t="s">
        <v>634</v>
      </c>
      <c r="G883" s="1" t="s">
        <v>634</v>
      </c>
      <c r="H883" s="1" t="s">
        <v>634</v>
      </c>
      <c r="I883" s="1" t="s">
        <v>634</v>
      </c>
      <c r="J883" s="1" t="s">
        <v>634</v>
      </c>
      <c r="K883" s="1" t="s">
        <v>634</v>
      </c>
      <c r="L883" s="1" t="s">
        <v>634</v>
      </c>
      <c r="M883" s="1" t="s">
        <v>634</v>
      </c>
      <c r="N883" s="1" t="s">
        <v>634</v>
      </c>
      <c r="O883" s="1" t="s">
        <v>634</v>
      </c>
      <c r="P883" s="1" t="s">
        <v>634</v>
      </c>
      <c r="Q883" s="1" t="s">
        <v>634</v>
      </c>
      <c r="R883" s="1" t="s">
        <v>634</v>
      </c>
      <c r="S883" s="1" t="s">
        <v>634</v>
      </c>
      <c r="T883" s="1" t="s">
        <v>634</v>
      </c>
      <c r="U883" s="1" t="s">
        <v>634</v>
      </c>
      <c r="V883" s="1" t="s">
        <v>634</v>
      </c>
      <c r="W883" s="1" t="s">
        <v>634</v>
      </c>
      <c r="X883" s="1" t="s">
        <v>634</v>
      </c>
      <c r="Y883" s="1" t="s">
        <v>634</v>
      </c>
    </row>
    <row r="884" spans="1:25">
      <c r="A884" s="1" t="s">
        <v>1694</v>
      </c>
      <c r="B884" s="1" t="s">
        <v>1695</v>
      </c>
      <c r="C884" s="1">
        <v>0.27700000000000002</v>
      </c>
      <c r="D884" s="1">
        <v>0.26700000000000002</v>
      </c>
      <c r="E884" s="1">
        <v>0.223</v>
      </c>
      <c r="F884" s="1" t="s">
        <v>1778</v>
      </c>
      <c r="G884" s="1">
        <v>240</v>
      </c>
      <c r="H884" s="1">
        <v>264</v>
      </c>
      <c r="I884" s="1">
        <v>288</v>
      </c>
      <c r="J884" s="1">
        <v>312</v>
      </c>
      <c r="K884" s="1">
        <v>336</v>
      </c>
      <c r="L884" s="1">
        <v>360</v>
      </c>
      <c r="M884" s="1" t="s">
        <v>1778</v>
      </c>
      <c r="N884" s="1">
        <v>0.33333333333333331</v>
      </c>
      <c r="O884" s="1">
        <v>0.36666666666666664</v>
      </c>
      <c r="P884" s="1">
        <v>0.4</v>
      </c>
      <c r="Q884" s="1">
        <v>0.43333333333333335</v>
      </c>
      <c r="R884" s="1">
        <v>0.46666666666666667</v>
      </c>
      <c r="S884" s="1">
        <v>0.5</v>
      </c>
      <c r="T884" s="1">
        <v>0</v>
      </c>
      <c r="U884" s="1">
        <v>0</v>
      </c>
      <c r="V884" s="1">
        <v>24</v>
      </c>
      <c r="W884" s="1">
        <v>3.3333333333333333E-2</v>
      </c>
      <c r="X884" s="1">
        <v>30</v>
      </c>
      <c r="Y884" s="1">
        <v>4.1666666666666664E-2</v>
      </c>
    </row>
    <row r="885" spans="1:25">
      <c r="A885" s="1" t="s">
        <v>1696</v>
      </c>
      <c r="B885" s="1" t="s">
        <v>1697</v>
      </c>
      <c r="C885" s="1">
        <v>0.25379999999999997</v>
      </c>
      <c r="D885" s="1">
        <v>0.29609999999999997</v>
      </c>
      <c r="E885" s="1">
        <v>0.23688000000000001</v>
      </c>
      <c r="F885" s="1" t="s">
        <v>1778</v>
      </c>
      <c r="G885" s="1">
        <v>4836</v>
      </c>
      <c r="H885" s="1">
        <v>5834</v>
      </c>
      <c r="I885" s="1">
        <v>6418</v>
      </c>
      <c r="J885" s="1">
        <v>6918</v>
      </c>
      <c r="K885" s="1">
        <v>7418</v>
      </c>
      <c r="L885" s="1">
        <v>7818</v>
      </c>
      <c r="M885" s="1" t="s">
        <v>1778</v>
      </c>
      <c r="N885" s="1">
        <v>0.31545988258317026</v>
      </c>
      <c r="O885" s="1">
        <v>0.29917948717948717</v>
      </c>
      <c r="P885" s="1">
        <v>0.32912820512820512</v>
      </c>
      <c r="Q885" s="1">
        <v>0.35476923076923078</v>
      </c>
      <c r="R885" s="1">
        <v>0.38041025641025639</v>
      </c>
      <c r="S885" s="1">
        <v>0.40092307692307694</v>
      </c>
      <c r="T885" s="1">
        <v>0</v>
      </c>
      <c r="U885" s="1">
        <v>0</v>
      </c>
      <c r="V885" s="1">
        <v>0</v>
      </c>
      <c r="W885" s="1">
        <v>0</v>
      </c>
      <c r="X885" s="1">
        <v>0</v>
      </c>
      <c r="Y885" s="1">
        <v>0</v>
      </c>
    </row>
    <row r="886" spans="1:25">
      <c r="A886" s="1" t="s">
        <v>1698</v>
      </c>
      <c r="B886" s="1" t="s">
        <v>1699</v>
      </c>
      <c r="C886" s="1" t="s">
        <v>634</v>
      </c>
      <c r="D886" s="1" t="s">
        <v>634</v>
      </c>
      <c r="E886" s="1" t="s">
        <v>634</v>
      </c>
      <c r="F886" s="1" t="s">
        <v>634</v>
      </c>
      <c r="G886" s="1" t="s">
        <v>634</v>
      </c>
      <c r="H886" s="1" t="s">
        <v>634</v>
      </c>
      <c r="I886" s="1" t="s">
        <v>634</v>
      </c>
      <c r="J886" s="1" t="s">
        <v>634</v>
      </c>
      <c r="K886" s="1" t="s">
        <v>634</v>
      </c>
      <c r="L886" s="1" t="s">
        <v>634</v>
      </c>
      <c r="M886" s="1" t="s">
        <v>634</v>
      </c>
      <c r="N886" s="1" t="s">
        <v>634</v>
      </c>
      <c r="O886" s="1" t="s">
        <v>634</v>
      </c>
      <c r="P886" s="1" t="s">
        <v>634</v>
      </c>
      <c r="Q886" s="1" t="s">
        <v>634</v>
      </c>
      <c r="R886" s="1" t="s">
        <v>634</v>
      </c>
      <c r="S886" s="1" t="s">
        <v>634</v>
      </c>
      <c r="T886" s="1" t="s">
        <v>634</v>
      </c>
      <c r="U886" s="1" t="s">
        <v>634</v>
      </c>
      <c r="V886" s="1" t="s">
        <v>634</v>
      </c>
      <c r="W886" s="1" t="s">
        <v>634</v>
      </c>
      <c r="X886" s="1" t="s">
        <v>634</v>
      </c>
      <c r="Y886" s="1" t="s">
        <v>634</v>
      </c>
    </row>
    <row r="887" spans="1:25">
      <c r="A887" s="1" t="s">
        <v>1700</v>
      </c>
      <c r="B887" s="1" t="s">
        <v>1701</v>
      </c>
      <c r="C887" s="1" t="s">
        <v>634</v>
      </c>
      <c r="D887" s="1" t="s">
        <v>634</v>
      </c>
      <c r="E887" s="1" t="s">
        <v>634</v>
      </c>
      <c r="F887" s="1" t="s">
        <v>634</v>
      </c>
      <c r="G887" s="1" t="s">
        <v>634</v>
      </c>
      <c r="H887" s="1" t="s">
        <v>634</v>
      </c>
      <c r="I887" s="1" t="s">
        <v>634</v>
      </c>
      <c r="J887" s="1" t="s">
        <v>634</v>
      </c>
      <c r="K887" s="1" t="s">
        <v>634</v>
      </c>
      <c r="L887" s="1" t="s">
        <v>634</v>
      </c>
      <c r="M887" s="1" t="s">
        <v>634</v>
      </c>
      <c r="N887" s="1" t="s">
        <v>634</v>
      </c>
      <c r="O887" s="1" t="s">
        <v>634</v>
      </c>
      <c r="P887" s="1" t="s">
        <v>634</v>
      </c>
      <c r="Q887" s="1" t="s">
        <v>634</v>
      </c>
      <c r="R887" s="1" t="s">
        <v>634</v>
      </c>
      <c r="S887" s="1" t="s">
        <v>634</v>
      </c>
      <c r="T887" s="1" t="s">
        <v>634</v>
      </c>
      <c r="U887" s="1" t="s">
        <v>634</v>
      </c>
      <c r="V887" s="1" t="s">
        <v>634</v>
      </c>
      <c r="W887" s="1" t="s">
        <v>634</v>
      </c>
      <c r="X887" s="1" t="s">
        <v>634</v>
      </c>
      <c r="Y887" s="1" t="s">
        <v>634</v>
      </c>
    </row>
    <row r="888" spans="1:25">
      <c r="A888" s="1" t="s">
        <v>1831</v>
      </c>
      <c r="B888" s="1" t="s">
        <v>1832</v>
      </c>
      <c r="C888" s="1" t="s">
        <v>634</v>
      </c>
      <c r="D888" s="1" t="s">
        <v>634</v>
      </c>
      <c r="E888" s="1" t="s">
        <v>634</v>
      </c>
      <c r="F888" s="1" t="s">
        <v>634</v>
      </c>
      <c r="G888" s="1" t="s">
        <v>634</v>
      </c>
      <c r="H888" s="1" t="s">
        <v>634</v>
      </c>
      <c r="I888" s="1" t="s">
        <v>634</v>
      </c>
      <c r="J888" s="1" t="s">
        <v>634</v>
      </c>
      <c r="K888" s="1" t="s">
        <v>634</v>
      </c>
      <c r="L888" s="1" t="s">
        <v>634</v>
      </c>
      <c r="M888" s="1" t="s">
        <v>634</v>
      </c>
      <c r="N888" s="1" t="s">
        <v>634</v>
      </c>
      <c r="O888" s="1" t="s">
        <v>634</v>
      </c>
      <c r="P888" s="1" t="s">
        <v>634</v>
      </c>
      <c r="Q888" s="1" t="s">
        <v>634</v>
      </c>
      <c r="R888" s="1" t="s">
        <v>634</v>
      </c>
      <c r="S888" s="1" t="s">
        <v>634</v>
      </c>
      <c r="T888" s="1" t="s">
        <v>634</v>
      </c>
      <c r="U888" s="1" t="s">
        <v>634</v>
      </c>
      <c r="V888" s="1" t="s">
        <v>634</v>
      </c>
      <c r="W888" s="1" t="s">
        <v>634</v>
      </c>
      <c r="X888" s="1" t="s">
        <v>634</v>
      </c>
      <c r="Y888" s="1" t="s">
        <v>634</v>
      </c>
    </row>
    <row r="889" spans="1:25">
      <c r="A889" s="1" t="s">
        <v>1833</v>
      </c>
      <c r="B889" s="1" t="s">
        <v>1834</v>
      </c>
      <c r="C889" s="1" t="s">
        <v>306</v>
      </c>
      <c r="D889" s="1" t="s">
        <v>306</v>
      </c>
      <c r="E889" s="1" t="s">
        <v>306</v>
      </c>
      <c r="F889" s="1" t="s">
        <v>1778</v>
      </c>
      <c r="G889" s="1">
        <v>0</v>
      </c>
      <c r="H889" s="1">
        <v>0</v>
      </c>
      <c r="I889" s="1">
        <v>0</v>
      </c>
      <c r="J889" s="1">
        <v>0</v>
      </c>
      <c r="K889" s="1">
        <v>0</v>
      </c>
      <c r="L889" s="1">
        <v>0</v>
      </c>
      <c r="M889" s="1" t="s">
        <v>1778</v>
      </c>
      <c r="N889" s="1">
        <v>0</v>
      </c>
      <c r="O889" s="1">
        <v>0</v>
      </c>
      <c r="P889" s="1">
        <v>0</v>
      </c>
      <c r="Q889" s="1">
        <v>0</v>
      </c>
      <c r="R889" s="1">
        <v>0</v>
      </c>
      <c r="S889" s="1">
        <v>0</v>
      </c>
      <c r="T889" s="1">
        <v>0</v>
      </c>
      <c r="U889" s="1">
        <v>0</v>
      </c>
      <c r="V889" s="1" t="s">
        <v>2076</v>
      </c>
      <c r="W889" s="1">
        <v>0</v>
      </c>
      <c r="X889" s="1" t="s">
        <v>2076</v>
      </c>
      <c r="Y889" s="1">
        <v>0</v>
      </c>
    </row>
    <row r="890" spans="1:25">
      <c r="A890" s="1" t="s">
        <v>1835</v>
      </c>
      <c r="B890" s="1" t="s">
        <v>1836</v>
      </c>
      <c r="C890" s="1" t="s">
        <v>634</v>
      </c>
      <c r="D890" s="1" t="s">
        <v>634</v>
      </c>
      <c r="E890" s="1" t="s">
        <v>634</v>
      </c>
      <c r="F890" s="1" t="s">
        <v>634</v>
      </c>
      <c r="G890" s="1" t="s">
        <v>634</v>
      </c>
      <c r="H890" s="1" t="s">
        <v>634</v>
      </c>
      <c r="I890" s="1" t="s">
        <v>634</v>
      </c>
      <c r="J890" s="1" t="s">
        <v>634</v>
      </c>
      <c r="K890" s="1" t="s">
        <v>634</v>
      </c>
      <c r="L890" s="1" t="s">
        <v>634</v>
      </c>
      <c r="M890" s="1" t="s">
        <v>634</v>
      </c>
      <c r="N890" s="1" t="s">
        <v>634</v>
      </c>
      <c r="O890" s="1" t="s">
        <v>634</v>
      </c>
      <c r="P890" s="1" t="s">
        <v>634</v>
      </c>
      <c r="Q890" s="1" t="s">
        <v>634</v>
      </c>
      <c r="R890" s="1" t="s">
        <v>634</v>
      </c>
      <c r="S890" s="1" t="s">
        <v>634</v>
      </c>
      <c r="T890" s="1" t="s">
        <v>634</v>
      </c>
      <c r="U890" s="1" t="s">
        <v>634</v>
      </c>
      <c r="V890" s="1" t="s">
        <v>634</v>
      </c>
      <c r="W890" s="1" t="s">
        <v>634</v>
      </c>
      <c r="X890" s="1" t="s">
        <v>634</v>
      </c>
      <c r="Y890" s="1" t="s">
        <v>634</v>
      </c>
    </row>
    <row r="891" spans="1:25">
      <c r="A891" s="1" t="s">
        <v>1837</v>
      </c>
      <c r="B891" s="1" t="s">
        <v>1838</v>
      </c>
      <c r="C891" s="1" t="s">
        <v>634</v>
      </c>
      <c r="D891" s="1" t="s">
        <v>634</v>
      </c>
      <c r="E891" s="1" t="s">
        <v>634</v>
      </c>
      <c r="F891" s="1" t="s">
        <v>634</v>
      </c>
      <c r="G891" s="1" t="s">
        <v>634</v>
      </c>
      <c r="H891" s="1" t="s">
        <v>634</v>
      </c>
      <c r="I891" s="1" t="s">
        <v>634</v>
      </c>
      <c r="J891" s="1" t="s">
        <v>634</v>
      </c>
      <c r="K891" s="1" t="s">
        <v>634</v>
      </c>
      <c r="L891" s="1" t="s">
        <v>634</v>
      </c>
      <c r="M891" s="1" t="s">
        <v>634</v>
      </c>
      <c r="N891" s="1" t="s">
        <v>634</v>
      </c>
      <c r="O891" s="1" t="s">
        <v>634</v>
      </c>
      <c r="P891" s="1" t="s">
        <v>634</v>
      </c>
      <c r="Q891" s="1" t="s">
        <v>634</v>
      </c>
      <c r="R891" s="1" t="s">
        <v>634</v>
      </c>
      <c r="S891" s="1" t="s">
        <v>634</v>
      </c>
      <c r="T891" s="1" t="s">
        <v>634</v>
      </c>
      <c r="U891" s="1" t="s">
        <v>634</v>
      </c>
      <c r="V891" s="1" t="s">
        <v>634</v>
      </c>
      <c r="W891" s="1" t="s">
        <v>634</v>
      </c>
      <c r="X891" s="1" t="s">
        <v>634</v>
      </c>
      <c r="Y891" s="1" t="s">
        <v>634</v>
      </c>
    </row>
    <row r="892" spans="1:25">
      <c r="A892" s="1" t="s">
        <v>1839</v>
      </c>
      <c r="B892" s="1" t="s">
        <v>2077</v>
      </c>
      <c r="C892" s="1" t="s">
        <v>634</v>
      </c>
      <c r="D892" s="1" t="s">
        <v>634</v>
      </c>
      <c r="E892" s="1" t="s">
        <v>634</v>
      </c>
      <c r="F892" s="1" t="s">
        <v>634</v>
      </c>
      <c r="G892" s="1" t="s">
        <v>634</v>
      </c>
      <c r="H892" s="1" t="s">
        <v>634</v>
      </c>
      <c r="I892" s="1" t="s">
        <v>634</v>
      </c>
      <c r="J892" s="1" t="s">
        <v>634</v>
      </c>
      <c r="K892" s="1" t="s">
        <v>634</v>
      </c>
      <c r="L892" s="1" t="s">
        <v>634</v>
      </c>
      <c r="M892" s="1" t="s">
        <v>634</v>
      </c>
      <c r="N892" s="1" t="s">
        <v>634</v>
      </c>
      <c r="O892" s="1" t="s">
        <v>634</v>
      </c>
      <c r="P892" s="1" t="s">
        <v>634</v>
      </c>
      <c r="Q892" s="1" t="s">
        <v>634</v>
      </c>
      <c r="R892" s="1" t="s">
        <v>634</v>
      </c>
      <c r="S892" s="1" t="s">
        <v>634</v>
      </c>
      <c r="T892" s="1" t="s">
        <v>634</v>
      </c>
      <c r="U892" s="1" t="s">
        <v>634</v>
      </c>
      <c r="V892" s="1" t="s">
        <v>634</v>
      </c>
      <c r="W892" s="1" t="s">
        <v>634</v>
      </c>
      <c r="X892" s="1" t="s">
        <v>634</v>
      </c>
      <c r="Y892" s="1" t="s">
        <v>634</v>
      </c>
    </row>
    <row r="893" spans="1:25">
      <c r="A893" s="1" t="s">
        <v>1840</v>
      </c>
      <c r="B893" s="1" t="s">
        <v>1841</v>
      </c>
      <c r="C893" s="1">
        <v>0.45</v>
      </c>
      <c r="D893" s="1">
        <v>0.43</v>
      </c>
      <c r="E893" s="1">
        <v>0.39</v>
      </c>
      <c r="F893" s="1" t="s">
        <v>1778</v>
      </c>
      <c r="G893" s="1">
        <v>1771</v>
      </c>
      <c r="H893" s="1">
        <v>3200</v>
      </c>
      <c r="I893" s="1">
        <v>4830</v>
      </c>
      <c r="J893" s="1">
        <v>6600</v>
      </c>
      <c r="K893" s="1">
        <v>8049.9999999999991</v>
      </c>
      <c r="L893" s="1">
        <v>10560</v>
      </c>
      <c r="M893" s="1" t="s">
        <v>1778</v>
      </c>
      <c r="N893" s="1">
        <v>9.0690290864399836E-2</v>
      </c>
      <c r="O893" s="1">
        <v>0.16</v>
      </c>
      <c r="P893" s="1">
        <v>0.23</v>
      </c>
      <c r="Q893" s="1">
        <v>0.3</v>
      </c>
      <c r="R893" s="1">
        <v>0.35</v>
      </c>
      <c r="S893" s="1">
        <v>0.44</v>
      </c>
      <c r="T893" s="1">
        <v>0</v>
      </c>
      <c r="U893" s="1">
        <v>0</v>
      </c>
      <c r="V893" s="1">
        <v>0</v>
      </c>
      <c r="W893" s="1">
        <v>0</v>
      </c>
      <c r="X893" s="1">
        <v>0</v>
      </c>
      <c r="Y893" s="1">
        <v>0</v>
      </c>
    </row>
    <row r="894" spans="1:25">
      <c r="A894" s="1" t="s">
        <v>1842</v>
      </c>
      <c r="B894" s="1" t="s">
        <v>1843</v>
      </c>
      <c r="C894" s="1" t="s">
        <v>634</v>
      </c>
      <c r="D894" s="1" t="s">
        <v>634</v>
      </c>
      <c r="E894" s="1" t="s">
        <v>634</v>
      </c>
      <c r="F894" s="1" t="s">
        <v>634</v>
      </c>
      <c r="G894" s="1" t="s">
        <v>634</v>
      </c>
      <c r="H894" s="1" t="s">
        <v>634</v>
      </c>
      <c r="I894" s="1" t="s">
        <v>634</v>
      </c>
      <c r="J894" s="1" t="s">
        <v>634</v>
      </c>
      <c r="K894" s="1" t="s">
        <v>634</v>
      </c>
      <c r="L894" s="1" t="s">
        <v>634</v>
      </c>
      <c r="M894" s="1" t="s">
        <v>634</v>
      </c>
      <c r="N894" s="1" t="s">
        <v>634</v>
      </c>
      <c r="O894" s="1" t="s">
        <v>634</v>
      </c>
      <c r="P894" s="1" t="s">
        <v>634</v>
      </c>
      <c r="Q894" s="1" t="s">
        <v>634</v>
      </c>
      <c r="R894" s="1" t="s">
        <v>634</v>
      </c>
      <c r="S894" s="1" t="s">
        <v>634</v>
      </c>
      <c r="T894" s="1" t="s">
        <v>634</v>
      </c>
      <c r="U894" s="1" t="s">
        <v>634</v>
      </c>
      <c r="V894" s="1" t="s">
        <v>634</v>
      </c>
      <c r="W894" s="1" t="s">
        <v>634</v>
      </c>
      <c r="X894" s="1" t="s">
        <v>634</v>
      </c>
      <c r="Y894" s="1" t="s">
        <v>634</v>
      </c>
    </row>
    <row r="895" spans="1:25">
      <c r="A895" s="1" t="s">
        <v>1844</v>
      </c>
      <c r="B895" s="1" t="s">
        <v>1845</v>
      </c>
      <c r="C895" s="1" t="s">
        <v>634</v>
      </c>
      <c r="D895" s="1" t="s">
        <v>634</v>
      </c>
      <c r="E895" s="1" t="s">
        <v>634</v>
      </c>
      <c r="F895" s="1" t="s">
        <v>634</v>
      </c>
      <c r="G895" s="1" t="s">
        <v>634</v>
      </c>
      <c r="H895" s="1" t="s">
        <v>634</v>
      </c>
      <c r="I895" s="1" t="s">
        <v>634</v>
      </c>
      <c r="J895" s="1" t="s">
        <v>634</v>
      </c>
      <c r="K895" s="1" t="s">
        <v>634</v>
      </c>
      <c r="L895" s="1" t="s">
        <v>634</v>
      </c>
      <c r="M895" s="1" t="s">
        <v>634</v>
      </c>
      <c r="N895" s="1" t="s">
        <v>634</v>
      </c>
      <c r="O895" s="1" t="s">
        <v>634</v>
      </c>
      <c r="P895" s="1" t="s">
        <v>634</v>
      </c>
      <c r="Q895" s="1" t="s">
        <v>634</v>
      </c>
      <c r="R895" s="1" t="s">
        <v>634</v>
      </c>
      <c r="S895" s="1" t="s">
        <v>634</v>
      </c>
      <c r="T895" s="1" t="s">
        <v>634</v>
      </c>
      <c r="U895" s="1" t="s">
        <v>634</v>
      </c>
      <c r="V895" s="1" t="s">
        <v>634</v>
      </c>
      <c r="W895" s="1" t="s">
        <v>634</v>
      </c>
      <c r="X895" s="1" t="s">
        <v>634</v>
      </c>
      <c r="Y895" s="1" t="s">
        <v>634</v>
      </c>
    </row>
    <row r="896" spans="1:25">
      <c r="A896" s="1" t="s">
        <v>1846</v>
      </c>
      <c r="B896" s="1" t="s">
        <v>2078</v>
      </c>
      <c r="C896" s="1" t="s">
        <v>634</v>
      </c>
      <c r="D896" s="1" t="s">
        <v>634</v>
      </c>
      <c r="E896" s="1" t="s">
        <v>634</v>
      </c>
      <c r="F896" s="1" t="s">
        <v>634</v>
      </c>
      <c r="G896" s="1" t="s">
        <v>634</v>
      </c>
      <c r="H896" s="1" t="s">
        <v>634</v>
      </c>
      <c r="I896" s="1" t="s">
        <v>634</v>
      </c>
      <c r="J896" s="1" t="s">
        <v>634</v>
      </c>
      <c r="K896" s="1" t="s">
        <v>634</v>
      </c>
      <c r="L896" s="1" t="s">
        <v>634</v>
      </c>
      <c r="M896" s="1" t="s">
        <v>634</v>
      </c>
      <c r="N896" s="1" t="s">
        <v>634</v>
      </c>
      <c r="O896" s="1" t="s">
        <v>634</v>
      </c>
      <c r="P896" s="1" t="s">
        <v>634</v>
      </c>
      <c r="Q896" s="1" t="s">
        <v>634</v>
      </c>
      <c r="R896" s="1" t="s">
        <v>634</v>
      </c>
      <c r="S896" s="1" t="s">
        <v>634</v>
      </c>
      <c r="T896" s="1" t="s">
        <v>634</v>
      </c>
      <c r="U896" s="1" t="s">
        <v>634</v>
      </c>
      <c r="V896" s="1" t="s">
        <v>634</v>
      </c>
      <c r="W896" s="1" t="s">
        <v>634</v>
      </c>
      <c r="X896" s="1" t="s">
        <v>634</v>
      </c>
      <c r="Y896" s="1" t="s">
        <v>634</v>
      </c>
    </row>
    <row r="897" spans="1:25">
      <c r="A897" s="1" t="s">
        <v>1847</v>
      </c>
      <c r="B897" s="1" t="s">
        <v>1848</v>
      </c>
      <c r="C897" s="1" t="s">
        <v>634</v>
      </c>
      <c r="D897" s="1" t="s">
        <v>634</v>
      </c>
      <c r="E897" s="1" t="s">
        <v>634</v>
      </c>
      <c r="F897" s="1" t="s">
        <v>634</v>
      </c>
      <c r="G897" s="1" t="s">
        <v>634</v>
      </c>
      <c r="H897" s="1" t="s">
        <v>634</v>
      </c>
      <c r="I897" s="1" t="s">
        <v>634</v>
      </c>
      <c r="J897" s="1" t="s">
        <v>634</v>
      </c>
      <c r="K897" s="1" t="s">
        <v>634</v>
      </c>
      <c r="L897" s="1" t="s">
        <v>634</v>
      </c>
      <c r="M897" s="1" t="s">
        <v>634</v>
      </c>
      <c r="N897" s="1" t="s">
        <v>634</v>
      </c>
      <c r="O897" s="1" t="s">
        <v>634</v>
      </c>
      <c r="P897" s="1" t="s">
        <v>634</v>
      </c>
      <c r="Q897" s="1" t="s">
        <v>634</v>
      </c>
      <c r="R897" s="1" t="s">
        <v>634</v>
      </c>
      <c r="S897" s="1" t="s">
        <v>634</v>
      </c>
      <c r="T897" s="1" t="s">
        <v>634</v>
      </c>
      <c r="U897" s="1" t="s">
        <v>634</v>
      </c>
      <c r="V897" s="1" t="s">
        <v>634</v>
      </c>
      <c r="W897" s="1" t="s">
        <v>634</v>
      </c>
      <c r="X897" s="1" t="s">
        <v>634</v>
      </c>
      <c r="Y897" s="1" t="s">
        <v>634</v>
      </c>
    </row>
    <row r="898" spans="1:25">
      <c r="A898" s="1" t="s">
        <v>1849</v>
      </c>
      <c r="B898" s="1" t="s">
        <v>1850</v>
      </c>
      <c r="C898" s="1" t="s">
        <v>634</v>
      </c>
      <c r="D898" s="1" t="s">
        <v>634</v>
      </c>
      <c r="E898" s="1" t="s">
        <v>634</v>
      </c>
      <c r="F898" s="1" t="s">
        <v>634</v>
      </c>
      <c r="G898" s="1" t="s">
        <v>634</v>
      </c>
      <c r="H898" s="1" t="s">
        <v>634</v>
      </c>
      <c r="I898" s="1" t="s">
        <v>634</v>
      </c>
      <c r="J898" s="1" t="s">
        <v>634</v>
      </c>
      <c r="K898" s="1" t="s">
        <v>634</v>
      </c>
      <c r="L898" s="1" t="s">
        <v>634</v>
      </c>
      <c r="M898" s="1" t="s">
        <v>634</v>
      </c>
      <c r="N898" s="1" t="s">
        <v>634</v>
      </c>
      <c r="O898" s="1" t="s">
        <v>634</v>
      </c>
      <c r="P898" s="1" t="s">
        <v>634</v>
      </c>
      <c r="Q898" s="1" t="s">
        <v>634</v>
      </c>
      <c r="R898" s="1" t="s">
        <v>634</v>
      </c>
      <c r="S898" s="1" t="s">
        <v>634</v>
      </c>
      <c r="T898" s="1" t="s">
        <v>634</v>
      </c>
      <c r="U898" s="1" t="s">
        <v>634</v>
      </c>
      <c r="V898" s="1" t="s">
        <v>634</v>
      </c>
      <c r="W898" s="1" t="s">
        <v>634</v>
      </c>
      <c r="X898" s="1" t="s">
        <v>634</v>
      </c>
      <c r="Y898" s="1" t="s">
        <v>634</v>
      </c>
    </row>
    <row r="899" spans="1:25">
      <c r="A899" s="1" t="s">
        <v>1851</v>
      </c>
      <c r="B899" s="1" t="s">
        <v>1852</v>
      </c>
      <c r="C899" s="1" t="s">
        <v>634</v>
      </c>
      <c r="D899" s="1" t="s">
        <v>634</v>
      </c>
      <c r="E899" s="1" t="s">
        <v>634</v>
      </c>
      <c r="F899" s="1" t="s">
        <v>634</v>
      </c>
      <c r="G899" s="1" t="s">
        <v>634</v>
      </c>
      <c r="H899" s="1" t="s">
        <v>634</v>
      </c>
      <c r="I899" s="1" t="s">
        <v>634</v>
      </c>
      <c r="J899" s="1" t="s">
        <v>634</v>
      </c>
      <c r="K899" s="1" t="s">
        <v>634</v>
      </c>
      <c r="L899" s="1" t="s">
        <v>634</v>
      </c>
      <c r="M899" s="1" t="s">
        <v>634</v>
      </c>
      <c r="N899" s="1" t="s">
        <v>634</v>
      </c>
      <c r="O899" s="1" t="s">
        <v>634</v>
      </c>
      <c r="P899" s="1" t="s">
        <v>634</v>
      </c>
      <c r="Q899" s="1" t="s">
        <v>634</v>
      </c>
      <c r="R899" s="1" t="s">
        <v>634</v>
      </c>
      <c r="S899" s="1" t="s">
        <v>634</v>
      </c>
      <c r="T899" s="1" t="s">
        <v>634</v>
      </c>
      <c r="U899" s="1" t="s">
        <v>634</v>
      </c>
      <c r="V899" s="1" t="s">
        <v>634</v>
      </c>
      <c r="W899" s="1" t="s">
        <v>634</v>
      </c>
      <c r="X899" s="1" t="s">
        <v>634</v>
      </c>
      <c r="Y899" s="1" t="s">
        <v>634</v>
      </c>
    </row>
    <row r="900" spans="1:25">
      <c r="A900" s="1" t="s">
        <v>1853</v>
      </c>
      <c r="B900" s="1" t="s">
        <v>1854</v>
      </c>
      <c r="C900" s="1" t="s">
        <v>634</v>
      </c>
      <c r="D900" s="1" t="s">
        <v>634</v>
      </c>
      <c r="E900" s="1" t="s">
        <v>634</v>
      </c>
      <c r="F900" s="1" t="s">
        <v>634</v>
      </c>
      <c r="G900" s="1" t="s">
        <v>634</v>
      </c>
      <c r="H900" s="1" t="s">
        <v>634</v>
      </c>
      <c r="I900" s="1" t="s">
        <v>634</v>
      </c>
      <c r="J900" s="1" t="s">
        <v>634</v>
      </c>
      <c r="K900" s="1" t="s">
        <v>634</v>
      </c>
      <c r="L900" s="1" t="s">
        <v>634</v>
      </c>
      <c r="M900" s="1" t="s">
        <v>634</v>
      </c>
      <c r="N900" s="1" t="s">
        <v>634</v>
      </c>
      <c r="O900" s="1" t="s">
        <v>634</v>
      </c>
      <c r="P900" s="1" t="s">
        <v>634</v>
      </c>
      <c r="Q900" s="1" t="s">
        <v>634</v>
      </c>
      <c r="R900" s="1" t="s">
        <v>634</v>
      </c>
      <c r="S900" s="1" t="s">
        <v>634</v>
      </c>
      <c r="T900" s="1" t="s">
        <v>634</v>
      </c>
      <c r="U900" s="1" t="s">
        <v>634</v>
      </c>
      <c r="V900" s="1" t="s">
        <v>634</v>
      </c>
      <c r="W900" s="1" t="s">
        <v>634</v>
      </c>
      <c r="X900" s="1" t="s">
        <v>634</v>
      </c>
      <c r="Y900" s="1" t="s">
        <v>634</v>
      </c>
    </row>
    <row r="901" spans="1:25">
      <c r="A901" s="1" t="s">
        <v>1855</v>
      </c>
      <c r="B901" s="1" t="s">
        <v>1856</v>
      </c>
      <c r="C901" s="1" t="s">
        <v>634</v>
      </c>
      <c r="D901" s="1" t="s">
        <v>634</v>
      </c>
      <c r="E901" s="1" t="s">
        <v>634</v>
      </c>
      <c r="F901" s="1" t="s">
        <v>634</v>
      </c>
      <c r="G901" s="1" t="s">
        <v>634</v>
      </c>
      <c r="H901" s="1" t="s">
        <v>634</v>
      </c>
      <c r="I901" s="1" t="s">
        <v>634</v>
      </c>
      <c r="J901" s="1" t="s">
        <v>634</v>
      </c>
      <c r="K901" s="1" t="s">
        <v>634</v>
      </c>
      <c r="L901" s="1" t="s">
        <v>634</v>
      </c>
      <c r="M901" s="1" t="s">
        <v>634</v>
      </c>
      <c r="N901" s="1" t="s">
        <v>634</v>
      </c>
      <c r="O901" s="1" t="s">
        <v>634</v>
      </c>
      <c r="P901" s="1" t="s">
        <v>634</v>
      </c>
      <c r="Q901" s="1" t="s">
        <v>634</v>
      </c>
      <c r="R901" s="1" t="s">
        <v>634</v>
      </c>
      <c r="S901" s="1" t="s">
        <v>634</v>
      </c>
      <c r="T901" s="1" t="s">
        <v>634</v>
      </c>
      <c r="U901" s="1" t="s">
        <v>634</v>
      </c>
      <c r="V901" s="1" t="s">
        <v>634</v>
      </c>
      <c r="W901" s="1" t="s">
        <v>634</v>
      </c>
      <c r="X901" s="1" t="s">
        <v>634</v>
      </c>
      <c r="Y901" s="1" t="s">
        <v>634</v>
      </c>
    </row>
    <row r="902" spans="1:25">
      <c r="A902" s="1" t="s">
        <v>1857</v>
      </c>
      <c r="B902" s="1" t="s">
        <v>1858</v>
      </c>
      <c r="C902" s="1" t="s">
        <v>634</v>
      </c>
      <c r="D902" s="1" t="s">
        <v>634</v>
      </c>
      <c r="E902" s="1" t="s">
        <v>634</v>
      </c>
      <c r="F902" s="1" t="s">
        <v>634</v>
      </c>
      <c r="G902" s="1" t="s">
        <v>634</v>
      </c>
      <c r="H902" s="1" t="s">
        <v>634</v>
      </c>
      <c r="I902" s="1" t="s">
        <v>634</v>
      </c>
      <c r="J902" s="1" t="s">
        <v>634</v>
      </c>
      <c r="K902" s="1" t="s">
        <v>634</v>
      </c>
      <c r="L902" s="1" t="s">
        <v>634</v>
      </c>
      <c r="M902" s="1" t="s">
        <v>634</v>
      </c>
      <c r="N902" s="1" t="s">
        <v>634</v>
      </c>
      <c r="O902" s="1" t="s">
        <v>634</v>
      </c>
      <c r="P902" s="1" t="s">
        <v>634</v>
      </c>
      <c r="Q902" s="1" t="s">
        <v>634</v>
      </c>
      <c r="R902" s="1" t="s">
        <v>634</v>
      </c>
      <c r="S902" s="1" t="s">
        <v>634</v>
      </c>
      <c r="T902" s="1" t="s">
        <v>634</v>
      </c>
      <c r="U902" s="1" t="s">
        <v>634</v>
      </c>
      <c r="V902" s="1" t="s">
        <v>634</v>
      </c>
      <c r="W902" s="1" t="s">
        <v>634</v>
      </c>
      <c r="X902" s="1" t="s">
        <v>634</v>
      </c>
      <c r="Y902" s="1" t="s">
        <v>634</v>
      </c>
    </row>
    <row r="903" spans="1:25">
      <c r="A903" s="1" t="s">
        <v>1859</v>
      </c>
      <c r="B903" s="1" t="s">
        <v>1860</v>
      </c>
      <c r="C903" s="1" t="s">
        <v>2023</v>
      </c>
      <c r="D903" s="1" t="s">
        <v>2023</v>
      </c>
      <c r="E903" s="1" t="s">
        <v>2023</v>
      </c>
      <c r="F903" s="1" t="s">
        <v>1778</v>
      </c>
      <c r="G903" s="1">
        <v>0</v>
      </c>
      <c r="H903" s="1">
        <v>0</v>
      </c>
      <c r="I903" s="1">
        <v>0</v>
      </c>
      <c r="J903" s="1">
        <v>0</v>
      </c>
      <c r="K903" s="1">
        <v>0</v>
      </c>
      <c r="L903" s="1">
        <v>0</v>
      </c>
      <c r="M903" s="1" t="s">
        <v>1778</v>
      </c>
      <c r="N903" s="1">
        <v>0</v>
      </c>
      <c r="O903" s="1">
        <v>0</v>
      </c>
      <c r="P903" s="1">
        <v>0</v>
      </c>
      <c r="Q903" s="1">
        <v>0</v>
      </c>
      <c r="R903" s="1">
        <v>0</v>
      </c>
      <c r="S903" s="1">
        <v>0</v>
      </c>
      <c r="T903" s="1">
        <v>0</v>
      </c>
      <c r="U903" s="1">
        <v>0</v>
      </c>
      <c r="V903" s="1">
        <v>0</v>
      </c>
      <c r="W903" s="1">
        <v>0</v>
      </c>
      <c r="X903" s="1">
        <v>0</v>
      </c>
      <c r="Y903" s="1">
        <v>0</v>
      </c>
    </row>
    <row r="904" spans="1:25">
      <c r="A904" s="1" t="s">
        <v>1861</v>
      </c>
      <c r="B904" s="1" t="s">
        <v>1862</v>
      </c>
      <c r="C904" s="1" t="s">
        <v>634</v>
      </c>
      <c r="D904" s="1" t="s">
        <v>634</v>
      </c>
      <c r="E904" s="1" t="s">
        <v>634</v>
      </c>
      <c r="F904" s="1" t="s">
        <v>634</v>
      </c>
      <c r="G904" s="1" t="s">
        <v>634</v>
      </c>
      <c r="H904" s="1" t="s">
        <v>634</v>
      </c>
      <c r="I904" s="1" t="s">
        <v>634</v>
      </c>
      <c r="J904" s="1" t="s">
        <v>634</v>
      </c>
      <c r="K904" s="1" t="s">
        <v>634</v>
      </c>
      <c r="L904" s="1" t="s">
        <v>634</v>
      </c>
      <c r="M904" s="1" t="s">
        <v>634</v>
      </c>
      <c r="N904" s="1" t="s">
        <v>634</v>
      </c>
      <c r="O904" s="1" t="s">
        <v>634</v>
      </c>
      <c r="P904" s="1" t="s">
        <v>634</v>
      </c>
      <c r="Q904" s="1" t="s">
        <v>634</v>
      </c>
      <c r="R904" s="1" t="s">
        <v>634</v>
      </c>
      <c r="S904" s="1" t="s">
        <v>634</v>
      </c>
      <c r="T904" s="1" t="s">
        <v>634</v>
      </c>
      <c r="U904" s="1" t="s">
        <v>634</v>
      </c>
      <c r="V904" s="1" t="s">
        <v>634</v>
      </c>
      <c r="W904" s="1" t="s">
        <v>634</v>
      </c>
      <c r="X904" s="1" t="s">
        <v>634</v>
      </c>
      <c r="Y904" s="1" t="s">
        <v>634</v>
      </c>
    </row>
    <row r="905" spans="1:25">
      <c r="A905" s="1" t="s">
        <v>1863</v>
      </c>
      <c r="B905" s="1" t="s">
        <v>1864</v>
      </c>
      <c r="C905" s="1" t="s">
        <v>634</v>
      </c>
      <c r="D905" s="1" t="s">
        <v>634</v>
      </c>
      <c r="E905" s="1" t="s">
        <v>634</v>
      </c>
      <c r="F905" s="1" t="s">
        <v>634</v>
      </c>
      <c r="G905" s="1" t="s">
        <v>634</v>
      </c>
      <c r="H905" s="1" t="s">
        <v>634</v>
      </c>
      <c r="I905" s="1" t="s">
        <v>634</v>
      </c>
      <c r="J905" s="1" t="s">
        <v>634</v>
      </c>
      <c r="K905" s="1" t="s">
        <v>634</v>
      </c>
      <c r="L905" s="1" t="s">
        <v>634</v>
      </c>
      <c r="M905" s="1" t="s">
        <v>634</v>
      </c>
      <c r="N905" s="1" t="s">
        <v>634</v>
      </c>
      <c r="O905" s="1" t="s">
        <v>634</v>
      </c>
      <c r="P905" s="1" t="s">
        <v>634</v>
      </c>
      <c r="Q905" s="1" t="s">
        <v>634</v>
      </c>
      <c r="R905" s="1" t="s">
        <v>634</v>
      </c>
      <c r="S905" s="1" t="s">
        <v>634</v>
      </c>
      <c r="T905" s="1" t="s">
        <v>634</v>
      </c>
      <c r="U905" s="1" t="s">
        <v>634</v>
      </c>
      <c r="V905" s="1" t="s">
        <v>634</v>
      </c>
      <c r="W905" s="1" t="s">
        <v>634</v>
      </c>
      <c r="X905" s="1" t="s">
        <v>634</v>
      </c>
      <c r="Y905" s="1" t="s">
        <v>634</v>
      </c>
    </row>
    <row r="906" spans="1:25">
      <c r="A906" s="1" t="s">
        <v>1865</v>
      </c>
      <c r="B906" s="1" t="s">
        <v>1866</v>
      </c>
      <c r="C906" s="1" t="s">
        <v>634</v>
      </c>
      <c r="D906" s="1" t="s">
        <v>634</v>
      </c>
      <c r="E906" s="1" t="s">
        <v>634</v>
      </c>
      <c r="F906" s="1" t="s">
        <v>634</v>
      </c>
      <c r="G906" s="1" t="s">
        <v>634</v>
      </c>
      <c r="H906" s="1" t="s">
        <v>634</v>
      </c>
      <c r="I906" s="1" t="s">
        <v>634</v>
      </c>
      <c r="J906" s="1" t="s">
        <v>634</v>
      </c>
      <c r="K906" s="1" t="s">
        <v>634</v>
      </c>
      <c r="L906" s="1" t="s">
        <v>634</v>
      </c>
      <c r="M906" s="1" t="s">
        <v>634</v>
      </c>
      <c r="N906" s="1" t="s">
        <v>634</v>
      </c>
      <c r="O906" s="1" t="s">
        <v>634</v>
      </c>
      <c r="P906" s="1" t="s">
        <v>634</v>
      </c>
      <c r="Q906" s="1" t="s">
        <v>634</v>
      </c>
      <c r="R906" s="1" t="s">
        <v>634</v>
      </c>
      <c r="S906" s="1" t="s">
        <v>634</v>
      </c>
      <c r="T906" s="1" t="s">
        <v>634</v>
      </c>
      <c r="U906" s="1" t="s">
        <v>634</v>
      </c>
      <c r="V906" s="1" t="s">
        <v>634</v>
      </c>
      <c r="W906" s="1" t="s">
        <v>634</v>
      </c>
      <c r="X906" s="1" t="s">
        <v>634</v>
      </c>
      <c r="Y906" s="1" t="s">
        <v>634</v>
      </c>
    </row>
    <row r="907" spans="1:25">
      <c r="A907" s="1" t="s">
        <v>1867</v>
      </c>
      <c r="B907" s="1" t="s">
        <v>1868</v>
      </c>
      <c r="C907" s="1" t="s">
        <v>634</v>
      </c>
      <c r="D907" s="1" t="s">
        <v>634</v>
      </c>
      <c r="E907" s="1" t="s">
        <v>634</v>
      </c>
      <c r="F907" s="1" t="s">
        <v>634</v>
      </c>
      <c r="G907" s="1" t="s">
        <v>634</v>
      </c>
      <c r="H907" s="1" t="s">
        <v>634</v>
      </c>
      <c r="I907" s="1" t="s">
        <v>634</v>
      </c>
      <c r="J907" s="1" t="s">
        <v>634</v>
      </c>
      <c r="K907" s="1" t="s">
        <v>634</v>
      </c>
      <c r="L907" s="1" t="s">
        <v>634</v>
      </c>
      <c r="M907" s="1" t="s">
        <v>634</v>
      </c>
      <c r="N907" s="1" t="s">
        <v>634</v>
      </c>
      <c r="O907" s="1" t="s">
        <v>634</v>
      </c>
      <c r="P907" s="1" t="s">
        <v>634</v>
      </c>
      <c r="Q907" s="1" t="s">
        <v>634</v>
      </c>
      <c r="R907" s="1" t="s">
        <v>634</v>
      </c>
      <c r="S907" s="1" t="s">
        <v>634</v>
      </c>
      <c r="T907" s="1" t="s">
        <v>634</v>
      </c>
      <c r="U907" s="1" t="s">
        <v>634</v>
      </c>
      <c r="V907" s="1" t="s">
        <v>634</v>
      </c>
      <c r="W907" s="1" t="s">
        <v>634</v>
      </c>
      <c r="X907" s="1" t="s">
        <v>634</v>
      </c>
      <c r="Y907" s="1" t="s">
        <v>634</v>
      </c>
    </row>
    <row r="908" spans="1:25">
      <c r="A908" s="1" t="s">
        <v>1869</v>
      </c>
      <c r="B908" s="1" t="s">
        <v>1870</v>
      </c>
      <c r="C908" s="1" t="s">
        <v>634</v>
      </c>
      <c r="D908" s="1" t="s">
        <v>634</v>
      </c>
      <c r="E908" s="1" t="s">
        <v>634</v>
      </c>
      <c r="F908" s="1" t="s">
        <v>634</v>
      </c>
      <c r="G908" s="1" t="s">
        <v>634</v>
      </c>
      <c r="H908" s="1" t="s">
        <v>634</v>
      </c>
      <c r="I908" s="1" t="s">
        <v>634</v>
      </c>
      <c r="J908" s="1" t="s">
        <v>634</v>
      </c>
      <c r="K908" s="1" t="s">
        <v>634</v>
      </c>
      <c r="L908" s="1" t="s">
        <v>634</v>
      </c>
      <c r="M908" s="1" t="s">
        <v>634</v>
      </c>
      <c r="N908" s="1" t="s">
        <v>634</v>
      </c>
      <c r="O908" s="1" t="s">
        <v>634</v>
      </c>
      <c r="P908" s="1" t="s">
        <v>634</v>
      </c>
      <c r="Q908" s="1" t="s">
        <v>634</v>
      </c>
      <c r="R908" s="1" t="s">
        <v>634</v>
      </c>
      <c r="S908" s="1" t="s">
        <v>634</v>
      </c>
      <c r="T908" s="1" t="s">
        <v>634</v>
      </c>
      <c r="U908" s="1" t="s">
        <v>634</v>
      </c>
      <c r="V908" s="1" t="s">
        <v>634</v>
      </c>
      <c r="W908" s="1" t="s">
        <v>634</v>
      </c>
      <c r="X908" s="1" t="s">
        <v>634</v>
      </c>
      <c r="Y908" s="1" t="s">
        <v>634</v>
      </c>
    </row>
    <row r="909" spans="1:25">
      <c r="A909" s="1" t="s">
        <v>1871</v>
      </c>
      <c r="B909" s="1" t="s">
        <v>2079</v>
      </c>
      <c r="C909" s="1" t="s">
        <v>634</v>
      </c>
      <c r="D909" s="1" t="s">
        <v>634</v>
      </c>
      <c r="E909" s="1" t="s">
        <v>634</v>
      </c>
      <c r="F909" s="1" t="s">
        <v>634</v>
      </c>
      <c r="G909" s="1" t="s">
        <v>634</v>
      </c>
      <c r="H909" s="1" t="s">
        <v>634</v>
      </c>
      <c r="I909" s="1" t="s">
        <v>634</v>
      </c>
      <c r="J909" s="1" t="s">
        <v>634</v>
      </c>
      <c r="K909" s="1" t="s">
        <v>634</v>
      </c>
      <c r="L909" s="1" t="s">
        <v>634</v>
      </c>
      <c r="M909" s="1" t="s">
        <v>634</v>
      </c>
      <c r="N909" s="1" t="s">
        <v>634</v>
      </c>
      <c r="O909" s="1" t="s">
        <v>634</v>
      </c>
      <c r="P909" s="1" t="s">
        <v>634</v>
      </c>
      <c r="Q909" s="1" t="s">
        <v>634</v>
      </c>
      <c r="R909" s="1" t="s">
        <v>634</v>
      </c>
      <c r="S909" s="1" t="s">
        <v>634</v>
      </c>
      <c r="T909" s="1" t="s">
        <v>634</v>
      </c>
      <c r="U909" s="1" t="s">
        <v>634</v>
      </c>
      <c r="V909" s="1" t="s">
        <v>634</v>
      </c>
      <c r="W909" s="1" t="s">
        <v>634</v>
      </c>
      <c r="X909" s="1" t="s">
        <v>634</v>
      </c>
      <c r="Y909" s="1" t="s">
        <v>634</v>
      </c>
    </row>
    <row r="910" spans="1:25">
      <c r="A910" s="1" t="s">
        <v>1872</v>
      </c>
      <c r="B910" s="1" t="s">
        <v>1873</v>
      </c>
      <c r="C910" s="1" t="s">
        <v>634</v>
      </c>
      <c r="D910" s="1" t="s">
        <v>634</v>
      </c>
      <c r="E910" s="1" t="s">
        <v>634</v>
      </c>
      <c r="F910" s="1" t="s">
        <v>634</v>
      </c>
      <c r="G910" s="1" t="s">
        <v>634</v>
      </c>
      <c r="H910" s="1" t="s">
        <v>634</v>
      </c>
      <c r="I910" s="1" t="s">
        <v>634</v>
      </c>
      <c r="J910" s="1" t="s">
        <v>634</v>
      </c>
      <c r="K910" s="1" t="s">
        <v>634</v>
      </c>
      <c r="L910" s="1" t="s">
        <v>634</v>
      </c>
      <c r="M910" s="1" t="s">
        <v>634</v>
      </c>
      <c r="N910" s="1" t="s">
        <v>634</v>
      </c>
      <c r="O910" s="1" t="s">
        <v>634</v>
      </c>
      <c r="P910" s="1" t="s">
        <v>634</v>
      </c>
      <c r="Q910" s="1" t="s">
        <v>634</v>
      </c>
      <c r="R910" s="1" t="s">
        <v>634</v>
      </c>
      <c r="S910" s="1" t="s">
        <v>634</v>
      </c>
      <c r="T910" s="1" t="s">
        <v>634</v>
      </c>
      <c r="U910" s="1" t="s">
        <v>634</v>
      </c>
      <c r="V910" s="1" t="s">
        <v>634</v>
      </c>
      <c r="W910" s="1" t="s">
        <v>634</v>
      </c>
      <c r="X910" s="1" t="s">
        <v>634</v>
      </c>
      <c r="Y910" s="1" t="s">
        <v>634</v>
      </c>
    </row>
    <row r="911" spans="1:25">
      <c r="A911" s="1" t="s">
        <v>1874</v>
      </c>
      <c r="B911" s="1" t="s">
        <v>1875</v>
      </c>
      <c r="C911" s="1" t="s">
        <v>634</v>
      </c>
      <c r="D911" s="1" t="s">
        <v>634</v>
      </c>
      <c r="E911" s="1" t="s">
        <v>634</v>
      </c>
      <c r="F911" s="1" t="s">
        <v>634</v>
      </c>
      <c r="G911" s="1" t="s">
        <v>634</v>
      </c>
      <c r="H911" s="1" t="s">
        <v>634</v>
      </c>
      <c r="I911" s="1" t="s">
        <v>634</v>
      </c>
      <c r="J911" s="1" t="s">
        <v>634</v>
      </c>
      <c r="K911" s="1" t="s">
        <v>634</v>
      </c>
      <c r="L911" s="1" t="s">
        <v>634</v>
      </c>
      <c r="M911" s="1" t="s">
        <v>634</v>
      </c>
      <c r="N911" s="1" t="s">
        <v>634</v>
      </c>
      <c r="O911" s="1" t="s">
        <v>634</v>
      </c>
      <c r="P911" s="1" t="s">
        <v>634</v>
      </c>
      <c r="Q911" s="1" t="s">
        <v>634</v>
      </c>
      <c r="R911" s="1" t="s">
        <v>634</v>
      </c>
      <c r="S911" s="1" t="s">
        <v>634</v>
      </c>
      <c r="T911" s="1" t="s">
        <v>634</v>
      </c>
      <c r="U911" s="1" t="s">
        <v>634</v>
      </c>
      <c r="V911" s="1" t="s">
        <v>634</v>
      </c>
      <c r="W911" s="1" t="s">
        <v>634</v>
      </c>
      <c r="X911" s="1" t="s">
        <v>634</v>
      </c>
      <c r="Y911" s="1" t="s">
        <v>634</v>
      </c>
    </row>
    <row r="912" spans="1:25">
      <c r="A912" s="1" t="s">
        <v>1876</v>
      </c>
      <c r="B912" s="1" t="s">
        <v>1877</v>
      </c>
      <c r="C912" s="1" t="s">
        <v>634</v>
      </c>
      <c r="D912" s="1" t="s">
        <v>634</v>
      </c>
      <c r="E912" s="1" t="s">
        <v>634</v>
      </c>
      <c r="F912" s="1" t="s">
        <v>634</v>
      </c>
      <c r="G912" s="1" t="s">
        <v>634</v>
      </c>
      <c r="H912" s="1" t="s">
        <v>634</v>
      </c>
      <c r="I912" s="1" t="s">
        <v>634</v>
      </c>
      <c r="J912" s="1" t="s">
        <v>634</v>
      </c>
      <c r="K912" s="1" t="s">
        <v>634</v>
      </c>
      <c r="L912" s="1" t="s">
        <v>634</v>
      </c>
      <c r="M912" s="1" t="s">
        <v>634</v>
      </c>
      <c r="N912" s="1" t="s">
        <v>634</v>
      </c>
      <c r="O912" s="1" t="s">
        <v>634</v>
      </c>
      <c r="P912" s="1" t="s">
        <v>634</v>
      </c>
      <c r="Q912" s="1" t="s">
        <v>634</v>
      </c>
      <c r="R912" s="1" t="s">
        <v>634</v>
      </c>
      <c r="S912" s="1" t="s">
        <v>634</v>
      </c>
      <c r="T912" s="1" t="s">
        <v>634</v>
      </c>
      <c r="U912" s="1" t="s">
        <v>634</v>
      </c>
      <c r="V912" s="1" t="s">
        <v>634</v>
      </c>
      <c r="W912" s="1" t="s">
        <v>634</v>
      </c>
      <c r="X912" s="1" t="s">
        <v>634</v>
      </c>
      <c r="Y912" s="1" t="s">
        <v>634</v>
      </c>
    </row>
    <row r="913" spans="1:25">
      <c r="A913" s="1" t="s">
        <v>1878</v>
      </c>
      <c r="B913" s="1" t="s">
        <v>1879</v>
      </c>
      <c r="C913" s="1">
        <v>0.54700000000000004</v>
      </c>
      <c r="D913" s="1">
        <v>0.54700000000000004</v>
      </c>
      <c r="E913" s="1" t="s">
        <v>822</v>
      </c>
      <c r="F913" s="1" t="s">
        <v>1778</v>
      </c>
      <c r="G913" s="1">
        <v>0</v>
      </c>
      <c r="H913" s="1">
        <v>0</v>
      </c>
      <c r="I913" s="1">
        <v>0</v>
      </c>
      <c r="J913" s="1">
        <v>0</v>
      </c>
      <c r="K913" s="1">
        <v>0</v>
      </c>
      <c r="L913" s="1">
        <v>0</v>
      </c>
      <c r="M913" s="1" t="s">
        <v>1778</v>
      </c>
      <c r="N913" s="1">
        <v>0</v>
      </c>
      <c r="O913" s="1">
        <v>0</v>
      </c>
      <c r="P913" s="1">
        <v>0</v>
      </c>
      <c r="Q913" s="1">
        <v>0</v>
      </c>
      <c r="R913" s="1">
        <v>0</v>
      </c>
      <c r="S913" s="1">
        <v>0</v>
      </c>
      <c r="T913" s="1">
        <v>0</v>
      </c>
      <c r="U913" s="1">
        <v>0</v>
      </c>
      <c r="V913" s="1">
        <v>0</v>
      </c>
      <c r="W913" s="1">
        <v>0</v>
      </c>
      <c r="X913" s="1">
        <v>0</v>
      </c>
      <c r="Y913" s="1">
        <v>0</v>
      </c>
    </row>
    <row r="914" spans="1:25">
      <c r="A914" s="1" t="s">
        <v>1880</v>
      </c>
      <c r="B914" s="1" t="s">
        <v>1881</v>
      </c>
      <c r="C914" s="1" t="s">
        <v>634</v>
      </c>
      <c r="D914" s="1" t="s">
        <v>634</v>
      </c>
      <c r="E914" s="1" t="s">
        <v>634</v>
      </c>
      <c r="F914" s="1" t="s">
        <v>634</v>
      </c>
      <c r="G914" s="1" t="s">
        <v>634</v>
      </c>
      <c r="H914" s="1" t="s">
        <v>634</v>
      </c>
      <c r="I914" s="1" t="s">
        <v>634</v>
      </c>
      <c r="J914" s="1" t="s">
        <v>634</v>
      </c>
      <c r="K914" s="1" t="s">
        <v>634</v>
      </c>
      <c r="L914" s="1" t="s">
        <v>634</v>
      </c>
      <c r="M914" s="1" t="s">
        <v>634</v>
      </c>
      <c r="N914" s="1" t="s">
        <v>634</v>
      </c>
      <c r="O914" s="1" t="s">
        <v>634</v>
      </c>
      <c r="P914" s="1" t="s">
        <v>634</v>
      </c>
      <c r="Q914" s="1" t="s">
        <v>634</v>
      </c>
      <c r="R914" s="1" t="s">
        <v>634</v>
      </c>
      <c r="S914" s="1" t="s">
        <v>634</v>
      </c>
      <c r="T914" s="1" t="s">
        <v>634</v>
      </c>
      <c r="U914" s="1" t="s">
        <v>634</v>
      </c>
      <c r="V914" s="1" t="s">
        <v>634</v>
      </c>
      <c r="W914" s="1" t="s">
        <v>634</v>
      </c>
      <c r="X914" s="1" t="s">
        <v>634</v>
      </c>
      <c r="Y914" s="1" t="s">
        <v>634</v>
      </c>
    </row>
    <row r="915" spans="1:25">
      <c r="A915" s="1" t="s">
        <v>1882</v>
      </c>
      <c r="B915" s="1" t="s">
        <v>1883</v>
      </c>
      <c r="C915" s="1" t="s">
        <v>634</v>
      </c>
      <c r="D915" s="1" t="s">
        <v>634</v>
      </c>
      <c r="E915" s="1" t="s">
        <v>634</v>
      </c>
      <c r="F915" s="1" t="s">
        <v>634</v>
      </c>
      <c r="G915" s="1" t="s">
        <v>634</v>
      </c>
      <c r="H915" s="1" t="s">
        <v>634</v>
      </c>
      <c r="I915" s="1" t="s">
        <v>634</v>
      </c>
      <c r="J915" s="1" t="s">
        <v>634</v>
      </c>
      <c r="K915" s="1" t="s">
        <v>634</v>
      </c>
      <c r="L915" s="1" t="s">
        <v>634</v>
      </c>
      <c r="M915" s="1" t="s">
        <v>634</v>
      </c>
      <c r="N915" s="1" t="s">
        <v>634</v>
      </c>
      <c r="O915" s="1" t="s">
        <v>634</v>
      </c>
      <c r="P915" s="1" t="s">
        <v>634</v>
      </c>
      <c r="Q915" s="1" t="s">
        <v>634</v>
      </c>
      <c r="R915" s="1" t="s">
        <v>634</v>
      </c>
      <c r="S915" s="1" t="s">
        <v>634</v>
      </c>
      <c r="T915" s="1" t="s">
        <v>634</v>
      </c>
      <c r="U915" s="1" t="s">
        <v>634</v>
      </c>
      <c r="V915" s="1" t="s">
        <v>634</v>
      </c>
      <c r="W915" s="1" t="s">
        <v>634</v>
      </c>
      <c r="X915" s="1" t="s">
        <v>634</v>
      </c>
      <c r="Y915" s="1" t="s">
        <v>634</v>
      </c>
    </row>
    <row r="916" spans="1:25">
      <c r="A916" s="1" t="s">
        <v>1884</v>
      </c>
      <c r="B916" s="1" t="s">
        <v>1885</v>
      </c>
      <c r="C916" s="1" t="s">
        <v>634</v>
      </c>
      <c r="D916" s="1" t="s">
        <v>634</v>
      </c>
      <c r="E916" s="1" t="s">
        <v>634</v>
      </c>
      <c r="F916" s="1" t="s">
        <v>634</v>
      </c>
      <c r="G916" s="1" t="s">
        <v>634</v>
      </c>
      <c r="H916" s="1" t="s">
        <v>634</v>
      </c>
      <c r="I916" s="1" t="s">
        <v>634</v>
      </c>
      <c r="J916" s="1" t="s">
        <v>634</v>
      </c>
      <c r="K916" s="1" t="s">
        <v>634</v>
      </c>
      <c r="L916" s="1" t="s">
        <v>634</v>
      </c>
      <c r="M916" s="1" t="s">
        <v>634</v>
      </c>
      <c r="N916" s="1" t="s">
        <v>634</v>
      </c>
      <c r="O916" s="1" t="s">
        <v>634</v>
      </c>
      <c r="P916" s="1" t="s">
        <v>634</v>
      </c>
      <c r="Q916" s="1" t="s">
        <v>634</v>
      </c>
      <c r="R916" s="1" t="s">
        <v>634</v>
      </c>
      <c r="S916" s="1" t="s">
        <v>634</v>
      </c>
      <c r="T916" s="1" t="s">
        <v>634</v>
      </c>
      <c r="U916" s="1" t="s">
        <v>634</v>
      </c>
      <c r="V916" s="1" t="s">
        <v>634</v>
      </c>
      <c r="W916" s="1" t="s">
        <v>634</v>
      </c>
      <c r="X916" s="1" t="s">
        <v>634</v>
      </c>
      <c r="Y916" s="1" t="s">
        <v>634</v>
      </c>
    </row>
    <row r="917" spans="1:25">
      <c r="A917" s="1" t="s">
        <v>1886</v>
      </c>
      <c r="B917" s="1" t="s">
        <v>1887</v>
      </c>
      <c r="C917" s="1">
        <v>0.46</v>
      </c>
      <c r="D917" s="1">
        <v>0.41399999999999998</v>
      </c>
      <c r="E917" s="1">
        <v>0.23</v>
      </c>
      <c r="F917" s="1" t="s">
        <v>1778</v>
      </c>
      <c r="G917" s="1">
        <v>44000</v>
      </c>
      <c r="H917" s="1">
        <v>44000</v>
      </c>
      <c r="I917" s="1">
        <v>44000</v>
      </c>
      <c r="J917" s="1">
        <v>44000</v>
      </c>
      <c r="K917" s="1">
        <v>44000</v>
      </c>
      <c r="L917" s="1">
        <v>44000</v>
      </c>
      <c r="M917" s="1" t="s">
        <v>1778</v>
      </c>
      <c r="N917" s="1">
        <v>1</v>
      </c>
      <c r="O917" s="1">
        <v>1</v>
      </c>
      <c r="P917" s="1">
        <v>1</v>
      </c>
      <c r="Q917" s="1">
        <v>1</v>
      </c>
      <c r="R917" s="1">
        <v>1</v>
      </c>
      <c r="S917" s="1">
        <v>1</v>
      </c>
      <c r="T917" s="1">
        <v>0</v>
      </c>
      <c r="U917" s="1">
        <v>0</v>
      </c>
      <c r="V917" s="1">
        <v>0</v>
      </c>
      <c r="W917" s="1">
        <v>0</v>
      </c>
      <c r="X917" s="1">
        <v>0</v>
      </c>
      <c r="Y917" s="1">
        <v>0</v>
      </c>
    </row>
    <row r="918" spans="1:25">
      <c r="A918" s="1" t="s">
        <v>1888</v>
      </c>
      <c r="B918" s="1" t="s">
        <v>1889</v>
      </c>
      <c r="C918" s="1" t="s">
        <v>634</v>
      </c>
      <c r="D918" s="1" t="s">
        <v>634</v>
      </c>
      <c r="E918" s="1" t="s">
        <v>634</v>
      </c>
      <c r="F918" s="1" t="s">
        <v>634</v>
      </c>
      <c r="G918" s="1" t="s">
        <v>634</v>
      </c>
      <c r="H918" s="1" t="s">
        <v>634</v>
      </c>
      <c r="I918" s="1" t="s">
        <v>634</v>
      </c>
      <c r="J918" s="1" t="s">
        <v>634</v>
      </c>
      <c r="K918" s="1" t="s">
        <v>634</v>
      </c>
      <c r="L918" s="1" t="s">
        <v>634</v>
      </c>
      <c r="M918" s="1" t="s">
        <v>634</v>
      </c>
      <c r="N918" s="1" t="s">
        <v>634</v>
      </c>
      <c r="O918" s="1" t="s">
        <v>634</v>
      </c>
      <c r="P918" s="1" t="s">
        <v>634</v>
      </c>
      <c r="Q918" s="1" t="s">
        <v>634</v>
      </c>
      <c r="R918" s="1" t="s">
        <v>634</v>
      </c>
      <c r="S918" s="1" t="s">
        <v>634</v>
      </c>
      <c r="T918" s="1" t="s">
        <v>634</v>
      </c>
      <c r="U918" s="1" t="s">
        <v>634</v>
      </c>
      <c r="V918" s="1" t="s">
        <v>634</v>
      </c>
      <c r="W918" s="1" t="s">
        <v>634</v>
      </c>
      <c r="X918" s="1" t="s">
        <v>634</v>
      </c>
      <c r="Y918" s="1" t="s">
        <v>634</v>
      </c>
    </row>
    <row r="919" spans="1:25">
      <c r="A919" s="1" t="s">
        <v>1890</v>
      </c>
      <c r="B919" s="1" t="s">
        <v>1891</v>
      </c>
      <c r="C919" s="1" t="s">
        <v>634</v>
      </c>
      <c r="D919" s="1" t="s">
        <v>634</v>
      </c>
      <c r="E919" s="1" t="s">
        <v>634</v>
      </c>
      <c r="F919" s="1" t="s">
        <v>634</v>
      </c>
      <c r="G919" s="1" t="s">
        <v>634</v>
      </c>
      <c r="H919" s="1" t="s">
        <v>634</v>
      </c>
      <c r="I919" s="1" t="s">
        <v>634</v>
      </c>
      <c r="J919" s="1" t="s">
        <v>634</v>
      </c>
      <c r="K919" s="1" t="s">
        <v>634</v>
      </c>
      <c r="L919" s="1" t="s">
        <v>634</v>
      </c>
      <c r="M919" s="1" t="s">
        <v>634</v>
      </c>
      <c r="N919" s="1" t="s">
        <v>634</v>
      </c>
      <c r="O919" s="1" t="s">
        <v>634</v>
      </c>
      <c r="P919" s="1" t="s">
        <v>634</v>
      </c>
      <c r="Q919" s="1" t="s">
        <v>634</v>
      </c>
      <c r="R919" s="1" t="s">
        <v>634</v>
      </c>
      <c r="S919" s="1" t="s">
        <v>634</v>
      </c>
      <c r="T919" s="1" t="s">
        <v>634</v>
      </c>
      <c r="U919" s="1" t="s">
        <v>634</v>
      </c>
      <c r="V919" s="1" t="s">
        <v>634</v>
      </c>
      <c r="W919" s="1" t="s">
        <v>634</v>
      </c>
      <c r="X919" s="1" t="s">
        <v>634</v>
      </c>
      <c r="Y919" s="1" t="s">
        <v>634</v>
      </c>
    </row>
    <row r="920" spans="1:25">
      <c r="A920" s="1" t="s">
        <v>1892</v>
      </c>
      <c r="B920" s="1" t="s">
        <v>1893</v>
      </c>
      <c r="C920" s="1" t="s">
        <v>634</v>
      </c>
      <c r="D920" s="1" t="s">
        <v>634</v>
      </c>
      <c r="E920" s="1" t="s">
        <v>634</v>
      </c>
      <c r="F920" s="1" t="s">
        <v>634</v>
      </c>
      <c r="G920" s="1" t="s">
        <v>634</v>
      </c>
      <c r="H920" s="1" t="s">
        <v>634</v>
      </c>
      <c r="I920" s="1" t="s">
        <v>634</v>
      </c>
      <c r="J920" s="1" t="s">
        <v>634</v>
      </c>
      <c r="K920" s="1" t="s">
        <v>634</v>
      </c>
      <c r="L920" s="1" t="s">
        <v>634</v>
      </c>
      <c r="M920" s="1" t="s">
        <v>634</v>
      </c>
      <c r="N920" s="1" t="s">
        <v>634</v>
      </c>
      <c r="O920" s="1" t="s">
        <v>634</v>
      </c>
      <c r="P920" s="1" t="s">
        <v>634</v>
      </c>
      <c r="Q920" s="1" t="s">
        <v>634</v>
      </c>
      <c r="R920" s="1" t="s">
        <v>634</v>
      </c>
      <c r="S920" s="1" t="s">
        <v>634</v>
      </c>
      <c r="T920" s="1" t="s">
        <v>634</v>
      </c>
      <c r="U920" s="1" t="s">
        <v>634</v>
      </c>
      <c r="V920" s="1" t="s">
        <v>634</v>
      </c>
      <c r="W920" s="1" t="s">
        <v>634</v>
      </c>
      <c r="X920" s="1" t="s">
        <v>634</v>
      </c>
      <c r="Y920" s="1" t="s">
        <v>634</v>
      </c>
    </row>
    <row r="921" spans="1:25">
      <c r="A921" s="1" t="s">
        <v>1894</v>
      </c>
      <c r="B921" s="1" t="s">
        <v>1895</v>
      </c>
      <c r="C921" s="1">
        <v>0.46</v>
      </c>
      <c r="D921" s="1">
        <v>0.46</v>
      </c>
      <c r="E921" s="1">
        <v>0.46</v>
      </c>
      <c r="F921" s="1" t="s">
        <v>1778</v>
      </c>
      <c r="G921" s="1">
        <v>0</v>
      </c>
      <c r="H921" s="1">
        <v>0</v>
      </c>
      <c r="I921" s="1">
        <v>0</v>
      </c>
      <c r="J921" s="1">
        <v>0</v>
      </c>
      <c r="K921" s="1">
        <v>60</v>
      </c>
      <c r="L921" s="1">
        <v>120</v>
      </c>
      <c r="M921" s="1" t="s">
        <v>1778</v>
      </c>
      <c r="N921" s="1">
        <v>0</v>
      </c>
      <c r="O921" s="1">
        <v>0</v>
      </c>
      <c r="P921" s="1">
        <v>0</v>
      </c>
      <c r="Q921" s="1">
        <v>0</v>
      </c>
      <c r="R921" s="1">
        <v>0.25</v>
      </c>
      <c r="S921" s="1">
        <v>0.5</v>
      </c>
      <c r="T921" s="1">
        <v>0</v>
      </c>
      <c r="U921" s="1">
        <v>0</v>
      </c>
      <c r="V921" s="1">
        <v>0</v>
      </c>
      <c r="W921" s="1">
        <v>0</v>
      </c>
      <c r="X921" s="1">
        <v>0</v>
      </c>
      <c r="Y921" s="1">
        <v>0</v>
      </c>
    </row>
    <row r="922" spans="1:25">
      <c r="A922" s="1" t="s">
        <v>1896</v>
      </c>
      <c r="B922" s="1" t="s">
        <v>1897</v>
      </c>
      <c r="C922" s="1" t="s">
        <v>634</v>
      </c>
      <c r="D922" s="1" t="s">
        <v>634</v>
      </c>
      <c r="E922" s="1" t="s">
        <v>634</v>
      </c>
      <c r="F922" s="1" t="s">
        <v>634</v>
      </c>
      <c r="G922" s="1" t="s">
        <v>634</v>
      </c>
      <c r="H922" s="1" t="s">
        <v>634</v>
      </c>
      <c r="I922" s="1" t="s">
        <v>634</v>
      </c>
      <c r="J922" s="1" t="s">
        <v>634</v>
      </c>
      <c r="K922" s="1" t="s">
        <v>634</v>
      </c>
      <c r="L922" s="1" t="s">
        <v>634</v>
      </c>
      <c r="M922" s="1" t="s">
        <v>634</v>
      </c>
      <c r="N922" s="1" t="s">
        <v>634</v>
      </c>
      <c r="O922" s="1" t="s">
        <v>634</v>
      </c>
      <c r="P922" s="1" t="s">
        <v>634</v>
      </c>
      <c r="Q922" s="1" t="s">
        <v>634</v>
      </c>
      <c r="R922" s="1" t="s">
        <v>634</v>
      </c>
      <c r="S922" s="1" t="s">
        <v>634</v>
      </c>
      <c r="T922" s="1" t="s">
        <v>634</v>
      </c>
      <c r="U922" s="1" t="s">
        <v>634</v>
      </c>
      <c r="V922" s="1" t="s">
        <v>634</v>
      </c>
      <c r="W922" s="1" t="s">
        <v>634</v>
      </c>
      <c r="X922" s="1" t="s">
        <v>634</v>
      </c>
      <c r="Y922" s="1" t="s">
        <v>634</v>
      </c>
    </row>
    <row r="923" spans="1:25">
      <c r="A923" s="1" t="s">
        <v>1898</v>
      </c>
      <c r="B923" s="1" t="s">
        <v>1899</v>
      </c>
      <c r="C923" s="1" t="s">
        <v>634</v>
      </c>
      <c r="D923" s="1" t="s">
        <v>634</v>
      </c>
      <c r="E923" s="1" t="s">
        <v>634</v>
      </c>
      <c r="F923" s="1" t="s">
        <v>634</v>
      </c>
      <c r="G923" s="1" t="s">
        <v>634</v>
      </c>
      <c r="H923" s="1" t="s">
        <v>634</v>
      </c>
      <c r="I923" s="1" t="s">
        <v>634</v>
      </c>
      <c r="J923" s="1" t="s">
        <v>634</v>
      </c>
      <c r="K923" s="1" t="s">
        <v>634</v>
      </c>
      <c r="L923" s="1" t="s">
        <v>634</v>
      </c>
      <c r="M923" s="1" t="s">
        <v>634</v>
      </c>
      <c r="N923" s="1" t="s">
        <v>634</v>
      </c>
      <c r="O923" s="1" t="s">
        <v>634</v>
      </c>
      <c r="P923" s="1" t="s">
        <v>634</v>
      </c>
      <c r="Q923" s="1" t="s">
        <v>634</v>
      </c>
      <c r="R923" s="1" t="s">
        <v>634</v>
      </c>
      <c r="S923" s="1" t="s">
        <v>634</v>
      </c>
      <c r="T923" s="1" t="s">
        <v>634</v>
      </c>
      <c r="U923" s="1" t="s">
        <v>634</v>
      </c>
      <c r="V923" s="1" t="s">
        <v>634</v>
      </c>
      <c r="W923" s="1" t="s">
        <v>634</v>
      </c>
      <c r="X923" s="1" t="s">
        <v>634</v>
      </c>
      <c r="Y923" s="1" t="s">
        <v>634</v>
      </c>
    </row>
    <row r="924" spans="1:25">
      <c r="A924" s="1" t="s">
        <v>1900</v>
      </c>
      <c r="B924" s="1" t="s">
        <v>1901</v>
      </c>
      <c r="C924" s="1" t="s">
        <v>634</v>
      </c>
      <c r="D924" s="1" t="s">
        <v>634</v>
      </c>
      <c r="E924" s="1" t="s">
        <v>634</v>
      </c>
      <c r="F924" s="1" t="s">
        <v>634</v>
      </c>
      <c r="G924" s="1" t="s">
        <v>634</v>
      </c>
      <c r="H924" s="1" t="s">
        <v>634</v>
      </c>
      <c r="I924" s="1" t="s">
        <v>634</v>
      </c>
      <c r="J924" s="1" t="s">
        <v>634</v>
      </c>
      <c r="K924" s="1" t="s">
        <v>634</v>
      </c>
      <c r="L924" s="1" t="s">
        <v>634</v>
      </c>
      <c r="M924" s="1" t="s">
        <v>634</v>
      </c>
      <c r="N924" s="1" t="s">
        <v>634</v>
      </c>
      <c r="O924" s="1" t="s">
        <v>634</v>
      </c>
      <c r="P924" s="1" t="s">
        <v>634</v>
      </c>
      <c r="Q924" s="1" t="s">
        <v>634</v>
      </c>
      <c r="R924" s="1" t="s">
        <v>634</v>
      </c>
      <c r="S924" s="1" t="s">
        <v>634</v>
      </c>
      <c r="T924" s="1" t="s">
        <v>634</v>
      </c>
      <c r="U924" s="1" t="s">
        <v>634</v>
      </c>
      <c r="V924" s="1" t="s">
        <v>634</v>
      </c>
      <c r="W924" s="1" t="s">
        <v>634</v>
      </c>
      <c r="X924" s="1" t="s">
        <v>634</v>
      </c>
      <c r="Y924" s="1" t="s">
        <v>634</v>
      </c>
    </row>
    <row r="925" spans="1:25">
      <c r="A925" s="1" t="s">
        <v>1902</v>
      </c>
      <c r="B925" s="1" t="s">
        <v>1903</v>
      </c>
      <c r="C925" s="1" t="s">
        <v>634</v>
      </c>
      <c r="D925" s="1" t="s">
        <v>634</v>
      </c>
      <c r="E925" s="1" t="s">
        <v>634</v>
      </c>
      <c r="F925" s="1" t="s">
        <v>634</v>
      </c>
      <c r="G925" s="1" t="s">
        <v>634</v>
      </c>
      <c r="H925" s="1" t="s">
        <v>634</v>
      </c>
      <c r="I925" s="1" t="s">
        <v>634</v>
      </c>
      <c r="J925" s="1" t="s">
        <v>634</v>
      </c>
      <c r="K925" s="1" t="s">
        <v>634</v>
      </c>
      <c r="L925" s="1" t="s">
        <v>634</v>
      </c>
      <c r="M925" s="1" t="s">
        <v>634</v>
      </c>
      <c r="N925" s="1" t="s">
        <v>634</v>
      </c>
      <c r="O925" s="1" t="s">
        <v>634</v>
      </c>
      <c r="P925" s="1" t="s">
        <v>634</v>
      </c>
      <c r="Q925" s="1" t="s">
        <v>634</v>
      </c>
      <c r="R925" s="1" t="s">
        <v>634</v>
      </c>
      <c r="S925" s="1" t="s">
        <v>634</v>
      </c>
      <c r="T925" s="1" t="s">
        <v>634</v>
      </c>
      <c r="U925" s="1" t="s">
        <v>634</v>
      </c>
      <c r="V925" s="1" t="s">
        <v>634</v>
      </c>
      <c r="W925" s="1" t="s">
        <v>634</v>
      </c>
      <c r="X925" s="1" t="s">
        <v>634</v>
      </c>
      <c r="Y925" s="1" t="s">
        <v>634</v>
      </c>
    </row>
    <row r="926" spans="1:25">
      <c r="A926" s="1" t="s">
        <v>1904</v>
      </c>
      <c r="B926" s="1" t="s">
        <v>1905</v>
      </c>
      <c r="C926" s="1" t="s">
        <v>634</v>
      </c>
      <c r="D926" s="1" t="s">
        <v>634</v>
      </c>
      <c r="E926" s="1" t="s">
        <v>634</v>
      </c>
      <c r="F926" s="1" t="s">
        <v>634</v>
      </c>
      <c r="G926" s="1" t="s">
        <v>634</v>
      </c>
      <c r="H926" s="1" t="s">
        <v>634</v>
      </c>
      <c r="I926" s="1" t="s">
        <v>634</v>
      </c>
      <c r="J926" s="1" t="s">
        <v>634</v>
      </c>
      <c r="K926" s="1" t="s">
        <v>634</v>
      </c>
      <c r="L926" s="1" t="s">
        <v>634</v>
      </c>
      <c r="M926" s="1" t="s">
        <v>634</v>
      </c>
      <c r="N926" s="1" t="s">
        <v>634</v>
      </c>
      <c r="O926" s="1" t="s">
        <v>634</v>
      </c>
      <c r="P926" s="1" t="s">
        <v>634</v>
      </c>
      <c r="Q926" s="1" t="s">
        <v>634</v>
      </c>
      <c r="R926" s="1" t="s">
        <v>634</v>
      </c>
      <c r="S926" s="1" t="s">
        <v>634</v>
      </c>
      <c r="T926" s="1" t="s">
        <v>634</v>
      </c>
      <c r="U926" s="1" t="s">
        <v>634</v>
      </c>
      <c r="V926" s="1" t="s">
        <v>634</v>
      </c>
      <c r="W926" s="1" t="s">
        <v>634</v>
      </c>
      <c r="X926" s="1" t="s">
        <v>634</v>
      </c>
      <c r="Y926" s="1" t="s">
        <v>634</v>
      </c>
    </row>
    <row r="927" spans="1:25">
      <c r="A927" s="1" t="s">
        <v>1906</v>
      </c>
      <c r="B927" s="1" t="s">
        <v>1907</v>
      </c>
      <c r="C927" s="1" t="s">
        <v>634</v>
      </c>
      <c r="D927" s="1" t="s">
        <v>634</v>
      </c>
      <c r="E927" s="1" t="s">
        <v>634</v>
      </c>
      <c r="F927" s="1" t="s">
        <v>634</v>
      </c>
      <c r="G927" s="1" t="s">
        <v>634</v>
      </c>
      <c r="H927" s="1" t="s">
        <v>634</v>
      </c>
      <c r="I927" s="1" t="s">
        <v>634</v>
      </c>
      <c r="J927" s="1" t="s">
        <v>634</v>
      </c>
      <c r="K927" s="1" t="s">
        <v>634</v>
      </c>
      <c r="L927" s="1" t="s">
        <v>634</v>
      </c>
      <c r="M927" s="1" t="s">
        <v>634</v>
      </c>
      <c r="N927" s="1" t="s">
        <v>634</v>
      </c>
      <c r="O927" s="1" t="s">
        <v>634</v>
      </c>
      <c r="P927" s="1" t="s">
        <v>634</v>
      </c>
      <c r="Q927" s="1" t="s">
        <v>634</v>
      </c>
      <c r="R927" s="1" t="s">
        <v>634</v>
      </c>
      <c r="S927" s="1" t="s">
        <v>634</v>
      </c>
      <c r="T927" s="1" t="s">
        <v>634</v>
      </c>
      <c r="U927" s="1" t="s">
        <v>634</v>
      </c>
      <c r="V927" s="1" t="s">
        <v>634</v>
      </c>
      <c r="W927" s="1" t="s">
        <v>634</v>
      </c>
      <c r="X927" s="1" t="s">
        <v>634</v>
      </c>
      <c r="Y927" s="1" t="s">
        <v>634</v>
      </c>
    </row>
    <row r="928" spans="1:25">
      <c r="A928" s="1" t="s">
        <v>1908</v>
      </c>
      <c r="B928" s="1" t="s">
        <v>1909</v>
      </c>
      <c r="C928" s="1" t="s">
        <v>634</v>
      </c>
      <c r="D928" s="1" t="s">
        <v>634</v>
      </c>
      <c r="E928" s="1" t="s">
        <v>634</v>
      </c>
      <c r="F928" s="1" t="s">
        <v>634</v>
      </c>
      <c r="G928" s="1" t="s">
        <v>634</v>
      </c>
      <c r="H928" s="1" t="s">
        <v>634</v>
      </c>
      <c r="I928" s="1" t="s">
        <v>634</v>
      </c>
      <c r="J928" s="1" t="s">
        <v>634</v>
      </c>
      <c r="K928" s="1" t="s">
        <v>634</v>
      </c>
      <c r="L928" s="1" t="s">
        <v>634</v>
      </c>
      <c r="M928" s="1" t="s">
        <v>634</v>
      </c>
      <c r="N928" s="1" t="s">
        <v>634</v>
      </c>
      <c r="O928" s="1" t="s">
        <v>634</v>
      </c>
      <c r="P928" s="1" t="s">
        <v>634</v>
      </c>
      <c r="Q928" s="1" t="s">
        <v>634</v>
      </c>
      <c r="R928" s="1" t="s">
        <v>634</v>
      </c>
      <c r="S928" s="1" t="s">
        <v>634</v>
      </c>
      <c r="T928" s="1" t="s">
        <v>634</v>
      </c>
      <c r="U928" s="1" t="s">
        <v>634</v>
      </c>
      <c r="V928" s="1" t="s">
        <v>634</v>
      </c>
      <c r="W928" s="1" t="s">
        <v>634</v>
      </c>
      <c r="X928" s="1" t="s">
        <v>634</v>
      </c>
      <c r="Y928" s="1" t="s">
        <v>634</v>
      </c>
    </row>
    <row r="929" spans="1:25">
      <c r="A929" s="1" t="s">
        <v>1910</v>
      </c>
      <c r="B929" s="1" t="s">
        <v>1911</v>
      </c>
      <c r="C929" s="1" t="s">
        <v>634</v>
      </c>
      <c r="D929" s="1" t="s">
        <v>634</v>
      </c>
      <c r="E929" s="1" t="s">
        <v>634</v>
      </c>
      <c r="F929" s="1" t="s">
        <v>634</v>
      </c>
      <c r="G929" s="1" t="s">
        <v>634</v>
      </c>
      <c r="H929" s="1" t="s">
        <v>634</v>
      </c>
      <c r="I929" s="1" t="s">
        <v>634</v>
      </c>
      <c r="J929" s="1" t="s">
        <v>634</v>
      </c>
      <c r="K929" s="1" t="s">
        <v>634</v>
      </c>
      <c r="L929" s="1" t="s">
        <v>634</v>
      </c>
      <c r="M929" s="1" t="s">
        <v>634</v>
      </c>
      <c r="N929" s="1" t="s">
        <v>634</v>
      </c>
      <c r="O929" s="1" t="s">
        <v>634</v>
      </c>
      <c r="P929" s="1" t="s">
        <v>634</v>
      </c>
      <c r="Q929" s="1" t="s">
        <v>634</v>
      </c>
      <c r="R929" s="1" t="s">
        <v>634</v>
      </c>
      <c r="S929" s="1" t="s">
        <v>634</v>
      </c>
      <c r="T929" s="1" t="s">
        <v>634</v>
      </c>
      <c r="U929" s="1" t="s">
        <v>634</v>
      </c>
      <c r="V929" s="1" t="s">
        <v>634</v>
      </c>
      <c r="W929" s="1" t="s">
        <v>634</v>
      </c>
      <c r="X929" s="1" t="s">
        <v>634</v>
      </c>
      <c r="Y929" s="1" t="s">
        <v>634</v>
      </c>
    </row>
    <row r="930" spans="1:25">
      <c r="A930" s="1" t="s">
        <v>1912</v>
      </c>
      <c r="B930" s="1" t="s">
        <v>1913</v>
      </c>
      <c r="C930" s="1" t="s">
        <v>634</v>
      </c>
      <c r="D930" s="1" t="s">
        <v>634</v>
      </c>
      <c r="E930" s="1" t="s">
        <v>634</v>
      </c>
      <c r="F930" s="1" t="s">
        <v>634</v>
      </c>
      <c r="G930" s="1" t="s">
        <v>634</v>
      </c>
      <c r="H930" s="1" t="s">
        <v>634</v>
      </c>
      <c r="I930" s="1" t="s">
        <v>634</v>
      </c>
      <c r="J930" s="1" t="s">
        <v>634</v>
      </c>
      <c r="K930" s="1" t="s">
        <v>634</v>
      </c>
      <c r="L930" s="1" t="s">
        <v>634</v>
      </c>
      <c r="M930" s="1" t="s">
        <v>634</v>
      </c>
      <c r="N930" s="1" t="s">
        <v>634</v>
      </c>
      <c r="O930" s="1" t="s">
        <v>634</v>
      </c>
      <c r="P930" s="1" t="s">
        <v>634</v>
      </c>
      <c r="Q930" s="1" t="s">
        <v>634</v>
      </c>
      <c r="R930" s="1" t="s">
        <v>634</v>
      </c>
      <c r="S930" s="1" t="s">
        <v>634</v>
      </c>
      <c r="T930" s="1" t="s">
        <v>634</v>
      </c>
      <c r="U930" s="1" t="s">
        <v>634</v>
      </c>
      <c r="V930" s="1" t="s">
        <v>634</v>
      </c>
      <c r="W930" s="1" t="s">
        <v>634</v>
      </c>
      <c r="X930" s="1" t="s">
        <v>634</v>
      </c>
      <c r="Y930" s="1" t="s">
        <v>634</v>
      </c>
    </row>
    <row r="931" spans="1:25">
      <c r="A931" s="1" t="s">
        <v>1914</v>
      </c>
      <c r="B931" s="1" t="s">
        <v>1915</v>
      </c>
      <c r="C931" s="1" t="s">
        <v>634</v>
      </c>
      <c r="D931" s="1" t="s">
        <v>634</v>
      </c>
      <c r="E931" s="1" t="s">
        <v>634</v>
      </c>
      <c r="F931" s="1" t="s">
        <v>634</v>
      </c>
      <c r="G931" s="1" t="s">
        <v>634</v>
      </c>
      <c r="H931" s="1" t="s">
        <v>634</v>
      </c>
      <c r="I931" s="1" t="s">
        <v>634</v>
      </c>
      <c r="J931" s="1" t="s">
        <v>634</v>
      </c>
      <c r="K931" s="1" t="s">
        <v>634</v>
      </c>
      <c r="L931" s="1" t="s">
        <v>634</v>
      </c>
      <c r="M931" s="1" t="s">
        <v>634</v>
      </c>
      <c r="N931" s="1" t="s">
        <v>634</v>
      </c>
      <c r="O931" s="1" t="s">
        <v>634</v>
      </c>
      <c r="P931" s="1" t="s">
        <v>634</v>
      </c>
      <c r="Q931" s="1" t="s">
        <v>634</v>
      </c>
      <c r="R931" s="1" t="s">
        <v>634</v>
      </c>
      <c r="S931" s="1" t="s">
        <v>634</v>
      </c>
      <c r="T931" s="1" t="s">
        <v>634</v>
      </c>
      <c r="U931" s="1" t="s">
        <v>634</v>
      </c>
      <c r="V931" s="1" t="s">
        <v>634</v>
      </c>
      <c r="W931" s="1" t="s">
        <v>634</v>
      </c>
      <c r="X931" s="1" t="s">
        <v>634</v>
      </c>
      <c r="Y931" s="1" t="s">
        <v>634</v>
      </c>
    </row>
    <row r="932" spans="1:25">
      <c r="A932" s="1" t="s">
        <v>1916</v>
      </c>
      <c r="B932" s="1" t="s">
        <v>1917</v>
      </c>
      <c r="C932" s="1" t="s">
        <v>634</v>
      </c>
      <c r="D932" s="1" t="s">
        <v>634</v>
      </c>
      <c r="E932" s="1" t="s">
        <v>634</v>
      </c>
      <c r="F932" s="1" t="s">
        <v>634</v>
      </c>
      <c r="G932" s="1" t="s">
        <v>634</v>
      </c>
      <c r="H932" s="1" t="s">
        <v>634</v>
      </c>
      <c r="I932" s="1" t="s">
        <v>634</v>
      </c>
      <c r="J932" s="1" t="s">
        <v>634</v>
      </c>
      <c r="K932" s="1" t="s">
        <v>634</v>
      </c>
      <c r="L932" s="1" t="s">
        <v>634</v>
      </c>
      <c r="M932" s="1" t="s">
        <v>634</v>
      </c>
      <c r="N932" s="1" t="s">
        <v>634</v>
      </c>
      <c r="O932" s="1" t="s">
        <v>634</v>
      </c>
      <c r="P932" s="1" t="s">
        <v>634</v>
      </c>
      <c r="Q932" s="1" t="s">
        <v>634</v>
      </c>
      <c r="R932" s="1" t="s">
        <v>634</v>
      </c>
      <c r="S932" s="1" t="s">
        <v>634</v>
      </c>
      <c r="T932" s="1" t="s">
        <v>634</v>
      </c>
      <c r="U932" s="1" t="s">
        <v>634</v>
      </c>
      <c r="V932" s="1" t="s">
        <v>634</v>
      </c>
      <c r="W932" s="1" t="s">
        <v>634</v>
      </c>
      <c r="X932" s="1" t="s">
        <v>634</v>
      </c>
      <c r="Y932" s="1" t="s">
        <v>634</v>
      </c>
    </row>
    <row r="933" spans="1:25">
      <c r="A933" s="1" t="s">
        <v>1918</v>
      </c>
      <c r="B933" s="1" t="s">
        <v>1919</v>
      </c>
      <c r="C933" s="1" t="s">
        <v>634</v>
      </c>
      <c r="D933" s="1" t="s">
        <v>634</v>
      </c>
      <c r="E933" s="1" t="s">
        <v>634</v>
      </c>
      <c r="F933" s="1" t="s">
        <v>634</v>
      </c>
      <c r="G933" s="1" t="s">
        <v>634</v>
      </c>
      <c r="H933" s="1" t="s">
        <v>634</v>
      </c>
      <c r="I933" s="1" t="s">
        <v>634</v>
      </c>
      <c r="J933" s="1" t="s">
        <v>634</v>
      </c>
      <c r="K933" s="1" t="s">
        <v>634</v>
      </c>
      <c r="L933" s="1" t="s">
        <v>634</v>
      </c>
      <c r="M933" s="1" t="s">
        <v>634</v>
      </c>
      <c r="N933" s="1" t="s">
        <v>634</v>
      </c>
      <c r="O933" s="1" t="s">
        <v>634</v>
      </c>
      <c r="P933" s="1" t="s">
        <v>634</v>
      </c>
      <c r="Q933" s="1" t="s">
        <v>634</v>
      </c>
      <c r="R933" s="1" t="s">
        <v>634</v>
      </c>
      <c r="S933" s="1" t="s">
        <v>634</v>
      </c>
      <c r="T933" s="1" t="s">
        <v>634</v>
      </c>
      <c r="U933" s="1" t="s">
        <v>634</v>
      </c>
      <c r="V933" s="1" t="s">
        <v>634</v>
      </c>
      <c r="W933" s="1" t="s">
        <v>634</v>
      </c>
      <c r="X933" s="1" t="s">
        <v>634</v>
      </c>
      <c r="Y933" s="1" t="s">
        <v>634</v>
      </c>
    </row>
    <row r="934" spans="1:25">
      <c r="A934" s="1" t="s">
        <v>1920</v>
      </c>
      <c r="B934" s="1" t="s">
        <v>1921</v>
      </c>
      <c r="C934" s="1" t="s">
        <v>634</v>
      </c>
      <c r="D934" s="1" t="s">
        <v>634</v>
      </c>
      <c r="E934" s="1" t="s">
        <v>634</v>
      </c>
      <c r="F934" s="1" t="s">
        <v>634</v>
      </c>
      <c r="G934" s="1" t="s">
        <v>634</v>
      </c>
      <c r="H934" s="1" t="s">
        <v>634</v>
      </c>
      <c r="I934" s="1" t="s">
        <v>634</v>
      </c>
      <c r="J934" s="1" t="s">
        <v>634</v>
      </c>
      <c r="K934" s="1" t="s">
        <v>634</v>
      </c>
      <c r="L934" s="1" t="s">
        <v>634</v>
      </c>
      <c r="M934" s="1" t="s">
        <v>634</v>
      </c>
      <c r="N934" s="1" t="s">
        <v>634</v>
      </c>
      <c r="O934" s="1" t="s">
        <v>634</v>
      </c>
      <c r="P934" s="1" t="s">
        <v>634</v>
      </c>
      <c r="Q934" s="1" t="s">
        <v>634</v>
      </c>
      <c r="R934" s="1" t="s">
        <v>634</v>
      </c>
      <c r="S934" s="1" t="s">
        <v>634</v>
      </c>
      <c r="T934" s="1" t="s">
        <v>634</v>
      </c>
      <c r="U934" s="1" t="s">
        <v>634</v>
      </c>
      <c r="V934" s="1" t="s">
        <v>634</v>
      </c>
      <c r="W934" s="1" t="s">
        <v>634</v>
      </c>
      <c r="X934" s="1" t="s">
        <v>634</v>
      </c>
      <c r="Y934" s="1" t="s">
        <v>634</v>
      </c>
    </row>
    <row r="935" spans="1:25">
      <c r="A935" s="1" t="s">
        <v>1922</v>
      </c>
      <c r="B935" s="1" t="s">
        <v>1923</v>
      </c>
      <c r="C935" s="1" t="s">
        <v>634</v>
      </c>
      <c r="D935" s="1" t="s">
        <v>634</v>
      </c>
      <c r="E935" s="1" t="s">
        <v>634</v>
      </c>
      <c r="F935" s="1" t="s">
        <v>634</v>
      </c>
      <c r="G935" s="1" t="s">
        <v>634</v>
      </c>
      <c r="H935" s="1" t="s">
        <v>634</v>
      </c>
      <c r="I935" s="1" t="s">
        <v>634</v>
      </c>
      <c r="J935" s="1" t="s">
        <v>634</v>
      </c>
      <c r="K935" s="1" t="s">
        <v>634</v>
      </c>
      <c r="L935" s="1" t="s">
        <v>634</v>
      </c>
      <c r="M935" s="1" t="s">
        <v>634</v>
      </c>
      <c r="N935" s="1" t="s">
        <v>634</v>
      </c>
      <c r="O935" s="1" t="s">
        <v>634</v>
      </c>
      <c r="P935" s="1" t="s">
        <v>634</v>
      </c>
      <c r="Q935" s="1" t="s">
        <v>634</v>
      </c>
      <c r="R935" s="1" t="s">
        <v>634</v>
      </c>
      <c r="S935" s="1" t="s">
        <v>634</v>
      </c>
      <c r="T935" s="1" t="s">
        <v>634</v>
      </c>
      <c r="U935" s="1" t="s">
        <v>634</v>
      </c>
      <c r="V935" s="1" t="s">
        <v>634</v>
      </c>
      <c r="W935" s="1" t="s">
        <v>634</v>
      </c>
      <c r="X935" s="1" t="s">
        <v>634</v>
      </c>
      <c r="Y935" s="1" t="s">
        <v>634</v>
      </c>
    </row>
    <row r="936" spans="1:25">
      <c r="A936" s="1" t="s">
        <v>1924</v>
      </c>
      <c r="B936" s="1" t="s">
        <v>1925</v>
      </c>
      <c r="C936" s="1">
        <v>0.42299999999999999</v>
      </c>
      <c r="D936" s="1">
        <v>0.42299999999999999</v>
      </c>
      <c r="E936" s="1" t="s">
        <v>306</v>
      </c>
      <c r="F936" s="1" t="s">
        <v>1778</v>
      </c>
      <c r="G936" s="1">
        <v>12000</v>
      </c>
      <c r="H936" s="1">
        <v>12600</v>
      </c>
      <c r="I936" s="1">
        <v>13200</v>
      </c>
      <c r="J936" s="1">
        <v>13800</v>
      </c>
      <c r="K936" s="1">
        <v>14400</v>
      </c>
      <c r="L936" s="1">
        <v>15000</v>
      </c>
      <c r="M936" s="1" t="s">
        <v>1778</v>
      </c>
      <c r="N936" s="1">
        <v>0.4</v>
      </c>
      <c r="O936" s="1">
        <v>0.42</v>
      </c>
      <c r="P936" s="1">
        <v>0.44</v>
      </c>
      <c r="Q936" s="1">
        <v>0.46</v>
      </c>
      <c r="R936" s="1">
        <v>0.48</v>
      </c>
      <c r="S936" s="1">
        <v>0.5</v>
      </c>
      <c r="T936" s="1">
        <v>0</v>
      </c>
      <c r="U936" s="1">
        <v>0</v>
      </c>
      <c r="V936" s="1">
        <v>0</v>
      </c>
      <c r="W936" s="1">
        <v>0</v>
      </c>
      <c r="X936" s="1">
        <v>0</v>
      </c>
      <c r="Y936" s="1">
        <v>0</v>
      </c>
    </row>
    <row r="937" spans="1:25">
      <c r="A937" s="1" t="s">
        <v>1926</v>
      </c>
      <c r="B937" s="1" t="s">
        <v>1927</v>
      </c>
      <c r="C937" s="1" t="s">
        <v>634</v>
      </c>
      <c r="D937" s="1" t="s">
        <v>634</v>
      </c>
      <c r="E937" s="1" t="s">
        <v>634</v>
      </c>
      <c r="F937" s="1" t="s">
        <v>634</v>
      </c>
      <c r="G937" s="1" t="s">
        <v>634</v>
      </c>
      <c r="H937" s="1" t="s">
        <v>634</v>
      </c>
      <c r="I937" s="1" t="s">
        <v>634</v>
      </c>
      <c r="J937" s="1" t="s">
        <v>634</v>
      </c>
      <c r="K937" s="1" t="s">
        <v>634</v>
      </c>
      <c r="L937" s="1" t="s">
        <v>634</v>
      </c>
      <c r="M937" s="1" t="s">
        <v>634</v>
      </c>
      <c r="N937" s="1" t="s">
        <v>634</v>
      </c>
      <c r="O937" s="1" t="s">
        <v>634</v>
      </c>
      <c r="P937" s="1" t="s">
        <v>634</v>
      </c>
      <c r="Q937" s="1" t="s">
        <v>634</v>
      </c>
      <c r="R937" s="1" t="s">
        <v>634</v>
      </c>
      <c r="S937" s="1" t="s">
        <v>634</v>
      </c>
      <c r="T937" s="1" t="s">
        <v>634</v>
      </c>
      <c r="U937" s="1" t="s">
        <v>634</v>
      </c>
      <c r="V937" s="1" t="s">
        <v>634</v>
      </c>
      <c r="W937" s="1" t="s">
        <v>634</v>
      </c>
      <c r="X937" s="1" t="s">
        <v>634</v>
      </c>
      <c r="Y937" s="1" t="s">
        <v>634</v>
      </c>
    </row>
    <row r="938" spans="1:25">
      <c r="A938" s="1" t="s">
        <v>1928</v>
      </c>
      <c r="B938" s="1" t="s">
        <v>1929</v>
      </c>
      <c r="C938" s="1" t="s">
        <v>634</v>
      </c>
      <c r="D938" s="1" t="s">
        <v>634</v>
      </c>
      <c r="E938" s="1" t="s">
        <v>634</v>
      </c>
      <c r="F938" s="1" t="s">
        <v>634</v>
      </c>
      <c r="G938" s="1" t="s">
        <v>634</v>
      </c>
      <c r="H938" s="1" t="s">
        <v>634</v>
      </c>
      <c r="I938" s="1" t="s">
        <v>634</v>
      </c>
      <c r="J938" s="1" t="s">
        <v>634</v>
      </c>
      <c r="K938" s="1" t="s">
        <v>634</v>
      </c>
      <c r="L938" s="1" t="s">
        <v>634</v>
      </c>
      <c r="M938" s="1" t="s">
        <v>634</v>
      </c>
      <c r="N938" s="1" t="s">
        <v>634</v>
      </c>
      <c r="O938" s="1" t="s">
        <v>634</v>
      </c>
      <c r="P938" s="1" t="s">
        <v>634</v>
      </c>
      <c r="Q938" s="1" t="s">
        <v>634</v>
      </c>
      <c r="R938" s="1" t="s">
        <v>634</v>
      </c>
      <c r="S938" s="1" t="s">
        <v>634</v>
      </c>
      <c r="T938" s="1" t="s">
        <v>634</v>
      </c>
      <c r="U938" s="1" t="s">
        <v>634</v>
      </c>
      <c r="V938" s="1" t="s">
        <v>634</v>
      </c>
      <c r="W938" s="1" t="s">
        <v>634</v>
      </c>
      <c r="X938" s="1" t="s">
        <v>634</v>
      </c>
      <c r="Y938" s="1" t="s">
        <v>634</v>
      </c>
    </row>
    <row r="939" spans="1:25">
      <c r="A939" s="1" t="s">
        <v>1930</v>
      </c>
      <c r="B939" s="1" t="s">
        <v>1931</v>
      </c>
      <c r="C939" s="1" t="s">
        <v>634</v>
      </c>
      <c r="D939" s="1" t="s">
        <v>634</v>
      </c>
      <c r="E939" s="1" t="s">
        <v>634</v>
      </c>
      <c r="F939" s="1" t="s">
        <v>634</v>
      </c>
      <c r="G939" s="1" t="s">
        <v>634</v>
      </c>
      <c r="H939" s="1" t="s">
        <v>634</v>
      </c>
      <c r="I939" s="1" t="s">
        <v>634</v>
      </c>
      <c r="J939" s="1" t="s">
        <v>634</v>
      </c>
      <c r="K939" s="1" t="s">
        <v>634</v>
      </c>
      <c r="L939" s="1" t="s">
        <v>634</v>
      </c>
      <c r="M939" s="1" t="s">
        <v>634</v>
      </c>
      <c r="N939" s="1" t="s">
        <v>634</v>
      </c>
      <c r="O939" s="1" t="s">
        <v>634</v>
      </c>
      <c r="P939" s="1" t="s">
        <v>634</v>
      </c>
      <c r="Q939" s="1" t="s">
        <v>634</v>
      </c>
      <c r="R939" s="1" t="s">
        <v>634</v>
      </c>
      <c r="S939" s="1" t="s">
        <v>634</v>
      </c>
      <c r="T939" s="1" t="s">
        <v>634</v>
      </c>
      <c r="U939" s="1" t="s">
        <v>634</v>
      </c>
      <c r="V939" s="1" t="s">
        <v>634</v>
      </c>
      <c r="W939" s="1" t="s">
        <v>634</v>
      </c>
      <c r="X939" s="1" t="s">
        <v>634</v>
      </c>
      <c r="Y939" s="1" t="s">
        <v>634</v>
      </c>
    </row>
    <row r="940" spans="1:25">
      <c r="A940" s="1" t="s">
        <v>1932</v>
      </c>
      <c r="B940" s="1" t="s">
        <v>1933</v>
      </c>
      <c r="C940" s="1" t="s">
        <v>634</v>
      </c>
      <c r="D940" s="1" t="s">
        <v>634</v>
      </c>
      <c r="E940" s="1" t="s">
        <v>634</v>
      </c>
      <c r="F940" s="1" t="s">
        <v>634</v>
      </c>
      <c r="G940" s="1" t="s">
        <v>634</v>
      </c>
      <c r="H940" s="1" t="s">
        <v>634</v>
      </c>
      <c r="I940" s="1" t="s">
        <v>634</v>
      </c>
      <c r="J940" s="1" t="s">
        <v>634</v>
      </c>
      <c r="K940" s="1" t="s">
        <v>634</v>
      </c>
      <c r="L940" s="1" t="s">
        <v>634</v>
      </c>
      <c r="M940" s="1" t="s">
        <v>634</v>
      </c>
      <c r="N940" s="1" t="s">
        <v>634</v>
      </c>
      <c r="O940" s="1" t="s">
        <v>634</v>
      </c>
      <c r="P940" s="1" t="s">
        <v>634</v>
      </c>
      <c r="Q940" s="1" t="s">
        <v>634</v>
      </c>
      <c r="R940" s="1" t="s">
        <v>634</v>
      </c>
      <c r="S940" s="1" t="s">
        <v>634</v>
      </c>
      <c r="T940" s="1" t="s">
        <v>634</v>
      </c>
      <c r="U940" s="1" t="s">
        <v>634</v>
      </c>
      <c r="V940" s="1" t="s">
        <v>634</v>
      </c>
      <c r="W940" s="1" t="s">
        <v>634</v>
      </c>
      <c r="X940" s="1" t="s">
        <v>634</v>
      </c>
      <c r="Y940" s="1" t="s">
        <v>634</v>
      </c>
    </row>
    <row r="941" spans="1:25">
      <c r="A941" s="1" t="s">
        <v>1934</v>
      </c>
      <c r="B941" s="1" t="s">
        <v>256</v>
      </c>
      <c r="C941" s="1" t="s">
        <v>634</v>
      </c>
      <c r="D941" s="1" t="s">
        <v>634</v>
      </c>
      <c r="E941" s="1" t="s">
        <v>634</v>
      </c>
      <c r="F941" s="1" t="s">
        <v>634</v>
      </c>
      <c r="G941" s="1" t="s">
        <v>634</v>
      </c>
      <c r="H941" s="1" t="s">
        <v>634</v>
      </c>
      <c r="I941" s="1" t="s">
        <v>634</v>
      </c>
      <c r="J941" s="1" t="s">
        <v>634</v>
      </c>
      <c r="K941" s="1" t="s">
        <v>634</v>
      </c>
      <c r="L941" s="1" t="s">
        <v>634</v>
      </c>
      <c r="M941" s="1" t="s">
        <v>634</v>
      </c>
      <c r="N941" s="1" t="s">
        <v>634</v>
      </c>
      <c r="O941" s="1" t="s">
        <v>634</v>
      </c>
      <c r="P941" s="1" t="s">
        <v>634</v>
      </c>
      <c r="Q941" s="1" t="s">
        <v>634</v>
      </c>
      <c r="R941" s="1" t="s">
        <v>634</v>
      </c>
      <c r="S941" s="1" t="s">
        <v>634</v>
      </c>
      <c r="T941" s="1" t="s">
        <v>634</v>
      </c>
      <c r="U941" s="1" t="s">
        <v>634</v>
      </c>
      <c r="V941" s="1" t="s">
        <v>634</v>
      </c>
      <c r="W941" s="1" t="s">
        <v>634</v>
      </c>
      <c r="X941" s="1" t="s">
        <v>634</v>
      </c>
      <c r="Y941" s="1" t="s">
        <v>634</v>
      </c>
    </row>
    <row r="942" spans="1:25">
      <c r="A942" s="1" t="s">
        <v>2137</v>
      </c>
      <c r="B942" s="1" t="s">
        <v>2080</v>
      </c>
      <c r="C942" s="1" t="s">
        <v>634</v>
      </c>
      <c r="D942" s="1" t="s">
        <v>634</v>
      </c>
      <c r="E942" s="1" t="s">
        <v>634</v>
      </c>
      <c r="F942" s="1" t="s">
        <v>634</v>
      </c>
      <c r="G942" s="1" t="s">
        <v>634</v>
      </c>
      <c r="H942" s="1" t="s">
        <v>634</v>
      </c>
      <c r="I942" s="1" t="s">
        <v>634</v>
      </c>
      <c r="J942" s="1" t="s">
        <v>634</v>
      </c>
      <c r="K942" s="1" t="s">
        <v>634</v>
      </c>
      <c r="L942" s="1" t="s">
        <v>634</v>
      </c>
      <c r="M942" s="1" t="s">
        <v>634</v>
      </c>
      <c r="N942" s="1" t="s">
        <v>634</v>
      </c>
      <c r="O942" s="1" t="s">
        <v>634</v>
      </c>
      <c r="P942" s="1" t="s">
        <v>634</v>
      </c>
      <c r="Q942" s="1" t="s">
        <v>634</v>
      </c>
      <c r="R942" s="1" t="s">
        <v>634</v>
      </c>
      <c r="S942" s="1" t="s">
        <v>634</v>
      </c>
      <c r="T942" s="1" t="s">
        <v>634</v>
      </c>
      <c r="U942" s="1" t="s">
        <v>634</v>
      </c>
      <c r="V942" s="1" t="s">
        <v>634</v>
      </c>
      <c r="W942" s="1" t="s">
        <v>634</v>
      </c>
      <c r="X942" s="1" t="s">
        <v>634</v>
      </c>
      <c r="Y942" s="1" t="s">
        <v>634</v>
      </c>
    </row>
    <row r="943" spans="1:25">
      <c r="A943" s="2" t="s">
        <v>2138</v>
      </c>
      <c r="B943" s="2" t="s">
        <v>2081</v>
      </c>
      <c r="C943" s="2" t="s">
        <v>634</v>
      </c>
      <c r="D943" s="2" t="s">
        <v>634</v>
      </c>
      <c r="E943" s="2" t="s">
        <v>634</v>
      </c>
      <c r="F943" s="2" t="s">
        <v>634</v>
      </c>
      <c r="G943" s="2" t="s">
        <v>634</v>
      </c>
      <c r="H943" s="2" t="s">
        <v>634</v>
      </c>
      <c r="I943" s="2" t="s">
        <v>634</v>
      </c>
      <c r="J943" s="2" t="s">
        <v>634</v>
      </c>
      <c r="K943" s="2" t="s">
        <v>634</v>
      </c>
      <c r="L943" s="2" t="s">
        <v>634</v>
      </c>
      <c r="M943" s="2" t="s">
        <v>634</v>
      </c>
      <c r="N943" s="2" t="s">
        <v>634</v>
      </c>
      <c r="O943" s="2" t="s">
        <v>634</v>
      </c>
      <c r="P943" s="2" t="s">
        <v>634</v>
      </c>
      <c r="Q943" s="2" t="s">
        <v>634</v>
      </c>
      <c r="R943" s="2" t="s">
        <v>634</v>
      </c>
      <c r="S943" s="2" t="s">
        <v>634</v>
      </c>
      <c r="T943" s="2" t="s">
        <v>634</v>
      </c>
      <c r="U943" s="2" t="s">
        <v>634</v>
      </c>
      <c r="V943" s="2" t="s">
        <v>634</v>
      </c>
      <c r="W943" s="2" t="s">
        <v>634</v>
      </c>
      <c r="X943" s="2" t="s">
        <v>634</v>
      </c>
      <c r="Y943" s="2" t="s">
        <v>634</v>
      </c>
    </row>
    <row r="944" spans="1:25">
      <c r="A944" s="2" t="s">
        <v>2139</v>
      </c>
      <c r="B944" s="2" t="s">
        <v>2082</v>
      </c>
      <c r="C944" s="2" t="s">
        <v>634</v>
      </c>
      <c r="D944" s="2" t="s">
        <v>634</v>
      </c>
      <c r="E944" s="2" t="s">
        <v>634</v>
      </c>
      <c r="F944" s="2" t="s">
        <v>634</v>
      </c>
      <c r="G944" s="2" t="s">
        <v>634</v>
      </c>
      <c r="H944" s="2" t="s">
        <v>634</v>
      </c>
      <c r="I944" s="2" t="s">
        <v>634</v>
      </c>
      <c r="J944" s="2" t="s">
        <v>634</v>
      </c>
      <c r="K944" s="2" t="s">
        <v>634</v>
      </c>
      <c r="L944" s="2" t="s">
        <v>634</v>
      </c>
      <c r="M944" s="2" t="s">
        <v>634</v>
      </c>
      <c r="N944" s="2" t="s">
        <v>634</v>
      </c>
      <c r="O944" s="2" t="s">
        <v>634</v>
      </c>
      <c r="P944" s="2" t="s">
        <v>634</v>
      </c>
      <c r="Q944" s="2" t="s">
        <v>634</v>
      </c>
      <c r="R944" s="2" t="s">
        <v>634</v>
      </c>
      <c r="S944" s="2" t="s">
        <v>634</v>
      </c>
      <c r="T944" s="2" t="s">
        <v>634</v>
      </c>
      <c r="U944" s="2" t="s">
        <v>634</v>
      </c>
      <c r="V944" s="2" t="s">
        <v>634</v>
      </c>
      <c r="W944" s="2" t="s">
        <v>634</v>
      </c>
      <c r="X944" s="2" t="s">
        <v>634</v>
      </c>
      <c r="Y944" s="2" t="s">
        <v>634</v>
      </c>
    </row>
    <row r="945" spans="1:25">
      <c r="A945" s="2" t="s">
        <v>2140</v>
      </c>
      <c r="B945" s="2" t="s">
        <v>2083</v>
      </c>
      <c r="C945" s="2" t="s">
        <v>634</v>
      </c>
      <c r="D945" s="2" t="s">
        <v>634</v>
      </c>
      <c r="E945" s="2" t="s">
        <v>634</v>
      </c>
      <c r="F945" s="2" t="s">
        <v>634</v>
      </c>
      <c r="G945" s="2" t="s">
        <v>634</v>
      </c>
      <c r="H945" s="2" t="s">
        <v>634</v>
      </c>
      <c r="I945" s="2" t="s">
        <v>634</v>
      </c>
      <c r="J945" s="2" t="s">
        <v>634</v>
      </c>
      <c r="K945" s="2" t="s">
        <v>634</v>
      </c>
      <c r="L945" s="2" t="s">
        <v>634</v>
      </c>
      <c r="M945" s="2" t="s">
        <v>634</v>
      </c>
      <c r="N945" s="2" t="s">
        <v>634</v>
      </c>
      <c r="O945" s="2" t="s">
        <v>634</v>
      </c>
      <c r="P945" s="2" t="s">
        <v>634</v>
      </c>
      <c r="Q945" s="2" t="s">
        <v>634</v>
      </c>
      <c r="R945" s="2" t="s">
        <v>634</v>
      </c>
      <c r="S945" s="2" t="s">
        <v>634</v>
      </c>
      <c r="T945" s="2" t="s">
        <v>634</v>
      </c>
      <c r="U945" s="2" t="s">
        <v>634</v>
      </c>
      <c r="V945" s="2" t="s">
        <v>634</v>
      </c>
      <c r="W945" s="2" t="s">
        <v>634</v>
      </c>
      <c r="X945" s="2" t="s">
        <v>634</v>
      </c>
      <c r="Y945" s="2" t="s">
        <v>634</v>
      </c>
    </row>
    <row r="946" spans="1:25">
      <c r="A946" s="2" t="s">
        <v>2141</v>
      </c>
      <c r="B946" s="2" t="s">
        <v>2084</v>
      </c>
      <c r="C946" s="2" t="s">
        <v>634</v>
      </c>
      <c r="D946" s="2" t="s">
        <v>634</v>
      </c>
      <c r="E946" s="2" t="s">
        <v>634</v>
      </c>
      <c r="F946" s="2" t="s">
        <v>634</v>
      </c>
      <c r="G946" s="2" t="s">
        <v>634</v>
      </c>
      <c r="H946" s="2" t="s">
        <v>634</v>
      </c>
      <c r="I946" s="2" t="s">
        <v>634</v>
      </c>
      <c r="J946" s="2" t="s">
        <v>634</v>
      </c>
      <c r="K946" s="2" t="s">
        <v>634</v>
      </c>
      <c r="L946" s="2" t="s">
        <v>634</v>
      </c>
      <c r="M946" s="2" t="s">
        <v>634</v>
      </c>
      <c r="N946" s="2" t="s">
        <v>634</v>
      </c>
      <c r="O946" s="2" t="s">
        <v>634</v>
      </c>
      <c r="P946" s="2" t="s">
        <v>634</v>
      </c>
      <c r="Q946" s="2" t="s">
        <v>634</v>
      </c>
      <c r="R946" s="2" t="s">
        <v>634</v>
      </c>
      <c r="S946" s="2" t="s">
        <v>634</v>
      </c>
      <c r="T946" s="2" t="s">
        <v>634</v>
      </c>
      <c r="U946" s="2" t="s">
        <v>634</v>
      </c>
      <c r="V946" s="2" t="s">
        <v>634</v>
      </c>
      <c r="W946" s="2" t="s">
        <v>634</v>
      </c>
      <c r="X946" s="2" t="s">
        <v>634</v>
      </c>
      <c r="Y946" s="2" t="s">
        <v>634</v>
      </c>
    </row>
    <row r="947" spans="1:25">
      <c r="A947" s="2" t="s">
        <v>2142</v>
      </c>
      <c r="B947" s="2" t="s">
        <v>2085</v>
      </c>
      <c r="C947" s="2" t="s">
        <v>634</v>
      </c>
      <c r="D947" s="2" t="s">
        <v>634</v>
      </c>
      <c r="E947" s="2" t="s">
        <v>634</v>
      </c>
      <c r="F947" s="2" t="s">
        <v>634</v>
      </c>
      <c r="G947" s="2" t="s">
        <v>634</v>
      </c>
      <c r="H947" s="2" t="s">
        <v>634</v>
      </c>
      <c r="I947" s="2" t="s">
        <v>634</v>
      </c>
      <c r="J947" s="2" t="s">
        <v>634</v>
      </c>
      <c r="K947" s="2" t="s">
        <v>634</v>
      </c>
      <c r="L947" s="2" t="s">
        <v>634</v>
      </c>
      <c r="M947" s="2" t="s">
        <v>634</v>
      </c>
      <c r="N947" s="2" t="s">
        <v>634</v>
      </c>
      <c r="O947" s="2" t="s">
        <v>634</v>
      </c>
      <c r="P947" s="2" t="s">
        <v>634</v>
      </c>
      <c r="Q947" s="2" t="s">
        <v>634</v>
      </c>
      <c r="R947" s="2" t="s">
        <v>634</v>
      </c>
      <c r="S947" s="2" t="s">
        <v>634</v>
      </c>
      <c r="T947" s="2" t="s">
        <v>634</v>
      </c>
      <c r="U947" s="2" t="s">
        <v>634</v>
      </c>
      <c r="V947" s="2" t="s">
        <v>634</v>
      </c>
      <c r="W947" s="2" t="s">
        <v>634</v>
      </c>
      <c r="X947" s="2" t="s">
        <v>634</v>
      </c>
      <c r="Y947" s="2" t="s">
        <v>634</v>
      </c>
    </row>
    <row r="948" spans="1:25">
      <c r="A948" s="2" t="s">
        <v>2143</v>
      </c>
      <c r="B948" s="2" t="s">
        <v>2086</v>
      </c>
      <c r="C948" s="2" t="s">
        <v>634</v>
      </c>
      <c r="D948" s="2" t="s">
        <v>634</v>
      </c>
      <c r="E948" s="2" t="s">
        <v>634</v>
      </c>
      <c r="F948" s="2" t="s">
        <v>634</v>
      </c>
      <c r="G948" s="2" t="s">
        <v>634</v>
      </c>
      <c r="H948" s="2" t="s">
        <v>634</v>
      </c>
      <c r="I948" s="2" t="s">
        <v>634</v>
      </c>
      <c r="J948" s="2" t="s">
        <v>634</v>
      </c>
      <c r="K948" s="2" t="s">
        <v>634</v>
      </c>
      <c r="L948" s="2" t="s">
        <v>634</v>
      </c>
      <c r="M948" s="2" t="s">
        <v>634</v>
      </c>
      <c r="N948" s="2" t="s">
        <v>634</v>
      </c>
      <c r="O948" s="2" t="s">
        <v>634</v>
      </c>
      <c r="P948" s="2" t="s">
        <v>634</v>
      </c>
      <c r="Q948" s="2" t="s">
        <v>634</v>
      </c>
      <c r="R948" s="2" t="s">
        <v>634</v>
      </c>
      <c r="S948" s="2" t="s">
        <v>634</v>
      </c>
      <c r="T948" s="2" t="s">
        <v>634</v>
      </c>
      <c r="U948" s="2" t="s">
        <v>634</v>
      </c>
      <c r="V948" s="2" t="s">
        <v>634</v>
      </c>
      <c r="W948" s="2" t="s">
        <v>634</v>
      </c>
      <c r="X948" s="2" t="s">
        <v>634</v>
      </c>
      <c r="Y948" s="2" t="s">
        <v>634</v>
      </c>
    </row>
    <row r="949" spans="1:25">
      <c r="A949" s="2" t="s">
        <v>2144</v>
      </c>
      <c r="B949" s="2" t="s">
        <v>2087</v>
      </c>
      <c r="C949" s="2" t="s">
        <v>634</v>
      </c>
      <c r="D949" s="2" t="s">
        <v>634</v>
      </c>
      <c r="E949" s="2" t="s">
        <v>634</v>
      </c>
      <c r="F949" s="2" t="s">
        <v>634</v>
      </c>
      <c r="G949" s="2" t="s">
        <v>634</v>
      </c>
      <c r="H949" s="2" t="s">
        <v>634</v>
      </c>
      <c r="I949" s="2" t="s">
        <v>634</v>
      </c>
      <c r="J949" s="2" t="s">
        <v>634</v>
      </c>
      <c r="K949" s="2" t="s">
        <v>634</v>
      </c>
      <c r="L949" s="2" t="s">
        <v>634</v>
      </c>
      <c r="M949" s="2" t="s">
        <v>634</v>
      </c>
      <c r="N949" s="2" t="s">
        <v>634</v>
      </c>
      <c r="O949" s="2" t="s">
        <v>634</v>
      </c>
      <c r="P949" s="2" t="s">
        <v>634</v>
      </c>
      <c r="Q949" s="2" t="s">
        <v>634</v>
      </c>
      <c r="R949" s="2" t="s">
        <v>634</v>
      </c>
      <c r="S949" s="2" t="s">
        <v>634</v>
      </c>
      <c r="T949" s="2" t="s">
        <v>634</v>
      </c>
      <c r="U949" s="2" t="s">
        <v>634</v>
      </c>
      <c r="V949" s="2" t="s">
        <v>634</v>
      </c>
      <c r="W949" s="2" t="s">
        <v>634</v>
      </c>
      <c r="X949" s="2" t="s">
        <v>634</v>
      </c>
      <c r="Y949" s="2" t="s">
        <v>634</v>
      </c>
    </row>
    <row r="950" spans="1:25">
      <c r="A950" s="2" t="s">
        <v>2145</v>
      </c>
      <c r="B950" s="2" t="s">
        <v>2088</v>
      </c>
      <c r="C950" s="2" t="s">
        <v>634</v>
      </c>
      <c r="D950" s="2" t="s">
        <v>634</v>
      </c>
      <c r="E950" s="2" t="s">
        <v>634</v>
      </c>
      <c r="F950" s="2" t="s">
        <v>634</v>
      </c>
      <c r="G950" s="2" t="s">
        <v>634</v>
      </c>
      <c r="H950" s="2" t="s">
        <v>634</v>
      </c>
      <c r="I950" s="2" t="s">
        <v>634</v>
      </c>
      <c r="J950" s="2" t="s">
        <v>634</v>
      </c>
      <c r="K950" s="2" t="s">
        <v>634</v>
      </c>
      <c r="L950" s="2" t="s">
        <v>634</v>
      </c>
      <c r="M950" s="2" t="s">
        <v>634</v>
      </c>
      <c r="N950" s="2" t="s">
        <v>634</v>
      </c>
      <c r="O950" s="2" t="s">
        <v>634</v>
      </c>
      <c r="P950" s="2" t="s">
        <v>634</v>
      </c>
      <c r="Q950" s="2" t="s">
        <v>634</v>
      </c>
      <c r="R950" s="2" t="s">
        <v>634</v>
      </c>
      <c r="S950" s="2" t="s">
        <v>634</v>
      </c>
      <c r="T950" s="2" t="s">
        <v>634</v>
      </c>
      <c r="U950" s="2" t="s">
        <v>634</v>
      </c>
      <c r="V950" s="2" t="s">
        <v>634</v>
      </c>
      <c r="W950" s="2" t="s">
        <v>634</v>
      </c>
      <c r="X950" s="2" t="s">
        <v>634</v>
      </c>
      <c r="Y950" s="2" t="s">
        <v>634</v>
      </c>
    </row>
    <row r="951" spans="1:25">
      <c r="A951" s="2" t="s">
        <v>2146</v>
      </c>
      <c r="B951" s="2" t="s">
        <v>2089</v>
      </c>
      <c r="C951" s="2" t="s">
        <v>634</v>
      </c>
      <c r="D951" s="2" t="s">
        <v>634</v>
      </c>
      <c r="E951" s="2" t="s">
        <v>634</v>
      </c>
      <c r="F951" s="2" t="s">
        <v>634</v>
      </c>
      <c r="G951" s="2" t="s">
        <v>634</v>
      </c>
      <c r="H951" s="2" t="s">
        <v>634</v>
      </c>
      <c r="I951" s="2" t="s">
        <v>634</v>
      </c>
      <c r="J951" s="2" t="s">
        <v>634</v>
      </c>
      <c r="K951" s="2" t="s">
        <v>634</v>
      </c>
      <c r="L951" s="2" t="s">
        <v>634</v>
      </c>
      <c r="M951" s="2" t="s">
        <v>634</v>
      </c>
      <c r="N951" s="2" t="s">
        <v>634</v>
      </c>
      <c r="O951" s="2" t="s">
        <v>634</v>
      </c>
      <c r="P951" s="2" t="s">
        <v>634</v>
      </c>
      <c r="Q951" s="2" t="s">
        <v>634</v>
      </c>
      <c r="R951" s="2" t="s">
        <v>634</v>
      </c>
      <c r="S951" s="2" t="s">
        <v>634</v>
      </c>
      <c r="T951" s="2" t="s">
        <v>634</v>
      </c>
      <c r="U951" s="2" t="s">
        <v>634</v>
      </c>
      <c r="V951" s="2" t="s">
        <v>634</v>
      </c>
      <c r="W951" s="2" t="s">
        <v>634</v>
      </c>
      <c r="X951" s="2" t="s">
        <v>634</v>
      </c>
      <c r="Y951" s="2" t="s">
        <v>634</v>
      </c>
    </row>
    <row r="952" spans="1:25">
      <c r="A952" s="2" t="s">
        <v>2147</v>
      </c>
      <c r="B952" s="2" t="s">
        <v>2090</v>
      </c>
      <c r="C952" s="2" t="s">
        <v>634</v>
      </c>
      <c r="D952" s="2" t="s">
        <v>634</v>
      </c>
      <c r="E952" s="2" t="s">
        <v>634</v>
      </c>
      <c r="F952" s="2" t="s">
        <v>634</v>
      </c>
      <c r="G952" s="2" t="s">
        <v>634</v>
      </c>
      <c r="H952" s="2" t="s">
        <v>634</v>
      </c>
      <c r="I952" s="2" t="s">
        <v>634</v>
      </c>
      <c r="J952" s="2" t="s">
        <v>634</v>
      </c>
      <c r="K952" s="2" t="s">
        <v>634</v>
      </c>
      <c r="L952" s="2" t="s">
        <v>634</v>
      </c>
      <c r="M952" s="2" t="s">
        <v>634</v>
      </c>
      <c r="N952" s="2" t="s">
        <v>634</v>
      </c>
      <c r="O952" s="2" t="s">
        <v>634</v>
      </c>
      <c r="P952" s="2" t="s">
        <v>634</v>
      </c>
      <c r="Q952" s="2" t="s">
        <v>634</v>
      </c>
      <c r="R952" s="2" t="s">
        <v>634</v>
      </c>
      <c r="S952" s="2" t="s">
        <v>634</v>
      </c>
      <c r="T952" s="2" t="s">
        <v>634</v>
      </c>
      <c r="U952" s="2" t="s">
        <v>634</v>
      </c>
      <c r="V952" s="2" t="s">
        <v>634</v>
      </c>
      <c r="W952" s="2" t="s">
        <v>634</v>
      </c>
      <c r="X952" s="2" t="s">
        <v>634</v>
      </c>
      <c r="Y952" s="2" t="s">
        <v>634</v>
      </c>
    </row>
    <row r="953" spans="1:25">
      <c r="A953" s="2" t="s">
        <v>2148</v>
      </c>
      <c r="B953" s="2" t="s">
        <v>2091</v>
      </c>
      <c r="C953" s="2" t="s">
        <v>634</v>
      </c>
      <c r="D953" s="2" t="s">
        <v>634</v>
      </c>
      <c r="E953" s="2" t="s">
        <v>634</v>
      </c>
      <c r="F953" s="2" t="s">
        <v>634</v>
      </c>
      <c r="G953" s="2" t="s">
        <v>634</v>
      </c>
      <c r="H953" s="2" t="s">
        <v>634</v>
      </c>
      <c r="I953" s="2" t="s">
        <v>634</v>
      </c>
      <c r="J953" s="2" t="s">
        <v>634</v>
      </c>
      <c r="K953" s="2" t="s">
        <v>634</v>
      </c>
      <c r="L953" s="2" t="s">
        <v>634</v>
      </c>
      <c r="M953" s="2" t="s">
        <v>634</v>
      </c>
      <c r="N953" s="2" t="s">
        <v>634</v>
      </c>
      <c r="O953" s="2" t="s">
        <v>634</v>
      </c>
      <c r="P953" s="2" t="s">
        <v>634</v>
      </c>
      <c r="Q953" s="2" t="s">
        <v>634</v>
      </c>
      <c r="R953" s="2" t="s">
        <v>634</v>
      </c>
      <c r="S953" s="2" t="s">
        <v>634</v>
      </c>
      <c r="T953" s="2" t="s">
        <v>634</v>
      </c>
      <c r="U953" s="2" t="s">
        <v>634</v>
      </c>
      <c r="V953" s="2" t="s">
        <v>634</v>
      </c>
      <c r="W953" s="2" t="s">
        <v>634</v>
      </c>
      <c r="X953" s="2" t="s">
        <v>634</v>
      </c>
      <c r="Y953" s="2" t="s">
        <v>634</v>
      </c>
    </row>
    <row r="954" spans="1:25">
      <c r="A954" s="2" t="s">
        <v>2149</v>
      </c>
      <c r="B954" s="2" t="s">
        <v>2092</v>
      </c>
      <c r="C954" s="2" t="s">
        <v>634</v>
      </c>
      <c r="D954" s="2" t="s">
        <v>634</v>
      </c>
      <c r="E954" s="2" t="s">
        <v>634</v>
      </c>
      <c r="F954" s="2" t="s">
        <v>634</v>
      </c>
      <c r="G954" s="2" t="s">
        <v>634</v>
      </c>
      <c r="H954" s="2" t="s">
        <v>634</v>
      </c>
      <c r="I954" s="2" t="s">
        <v>634</v>
      </c>
      <c r="J954" s="2" t="s">
        <v>634</v>
      </c>
      <c r="K954" s="2" t="s">
        <v>634</v>
      </c>
      <c r="L954" s="2" t="s">
        <v>634</v>
      </c>
      <c r="M954" s="2" t="s">
        <v>634</v>
      </c>
      <c r="N954" s="2" t="s">
        <v>634</v>
      </c>
      <c r="O954" s="2" t="s">
        <v>634</v>
      </c>
      <c r="P954" s="2" t="s">
        <v>634</v>
      </c>
      <c r="Q954" s="2" t="s">
        <v>634</v>
      </c>
      <c r="R954" s="2" t="s">
        <v>634</v>
      </c>
      <c r="S954" s="2" t="s">
        <v>634</v>
      </c>
      <c r="T954" s="2" t="s">
        <v>634</v>
      </c>
      <c r="U954" s="2" t="s">
        <v>634</v>
      </c>
      <c r="V954" s="2" t="s">
        <v>634</v>
      </c>
      <c r="W954" s="2" t="s">
        <v>634</v>
      </c>
      <c r="X954" s="2" t="s">
        <v>634</v>
      </c>
      <c r="Y954" s="2" t="s">
        <v>634</v>
      </c>
    </row>
    <row r="955" spans="1:25">
      <c r="A955" s="2" t="s">
        <v>2150</v>
      </c>
      <c r="B955" s="2" t="s">
        <v>2093</v>
      </c>
      <c r="C955" s="2" t="s">
        <v>634</v>
      </c>
      <c r="D955" s="2" t="s">
        <v>634</v>
      </c>
      <c r="E955" s="2" t="s">
        <v>634</v>
      </c>
      <c r="F955" s="2" t="s">
        <v>634</v>
      </c>
      <c r="G955" s="2" t="s">
        <v>634</v>
      </c>
      <c r="H955" s="2" t="s">
        <v>634</v>
      </c>
      <c r="I955" s="2" t="s">
        <v>634</v>
      </c>
      <c r="J955" s="2" t="s">
        <v>634</v>
      </c>
      <c r="K955" s="2" t="s">
        <v>634</v>
      </c>
      <c r="L955" s="2" t="s">
        <v>634</v>
      </c>
      <c r="M955" s="2" t="s">
        <v>634</v>
      </c>
      <c r="N955" s="2" t="s">
        <v>634</v>
      </c>
      <c r="O955" s="2" t="s">
        <v>634</v>
      </c>
      <c r="P955" s="2" t="s">
        <v>634</v>
      </c>
      <c r="Q955" s="2" t="s">
        <v>634</v>
      </c>
      <c r="R955" s="2" t="s">
        <v>634</v>
      </c>
      <c r="S955" s="2" t="s">
        <v>634</v>
      </c>
      <c r="T955" s="2" t="s">
        <v>634</v>
      </c>
      <c r="U955" s="2" t="s">
        <v>634</v>
      </c>
      <c r="V955" s="2" t="s">
        <v>634</v>
      </c>
      <c r="W955" s="2" t="s">
        <v>634</v>
      </c>
      <c r="X955" s="2" t="s">
        <v>634</v>
      </c>
      <c r="Y955" s="2" t="s">
        <v>634</v>
      </c>
    </row>
    <row r="956" spans="1:25">
      <c r="A956" s="2" t="s">
        <v>2151</v>
      </c>
      <c r="B956" s="2" t="s">
        <v>2094</v>
      </c>
      <c r="C956" s="2" t="s">
        <v>634</v>
      </c>
      <c r="D956" s="2" t="s">
        <v>634</v>
      </c>
      <c r="E956" s="2" t="s">
        <v>634</v>
      </c>
      <c r="F956" s="2" t="s">
        <v>634</v>
      </c>
      <c r="G956" s="2" t="s">
        <v>634</v>
      </c>
      <c r="H956" s="2" t="s">
        <v>634</v>
      </c>
      <c r="I956" s="2" t="s">
        <v>634</v>
      </c>
      <c r="J956" s="2" t="s">
        <v>634</v>
      </c>
      <c r="K956" s="2" t="s">
        <v>634</v>
      </c>
      <c r="L956" s="2" t="s">
        <v>634</v>
      </c>
      <c r="M956" s="2" t="s">
        <v>634</v>
      </c>
      <c r="N956" s="2" t="s">
        <v>634</v>
      </c>
      <c r="O956" s="2" t="s">
        <v>634</v>
      </c>
      <c r="P956" s="2" t="s">
        <v>634</v>
      </c>
      <c r="Q956" s="2" t="s">
        <v>634</v>
      </c>
      <c r="R956" s="2" t="s">
        <v>634</v>
      </c>
      <c r="S956" s="2" t="s">
        <v>634</v>
      </c>
      <c r="T956" s="2" t="s">
        <v>634</v>
      </c>
      <c r="U956" s="2" t="s">
        <v>634</v>
      </c>
      <c r="V956" s="2" t="s">
        <v>634</v>
      </c>
      <c r="W956" s="2" t="s">
        <v>634</v>
      </c>
      <c r="X956" s="2" t="s">
        <v>634</v>
      </c>
      <c r="Y956" s="2" t="s">
        <v>634</v>
      </c>
    </row>
    <row r="957" spans="1:25">
      <c r="A957" s="2" t="s">
        <v>2152</v>
      </c>
      <c r="B957" s="2" t="s">
        <v>2095</v>
      </c>
      <c r="C957" s="2" t="s">
        <v>634</v>
      </c>
      <c r="D957" s="2" t="s">
        <v>634</v>
      </c>
      <c r="E957" s="2" t="s">
        <v>634</v>
      </c>
      <c r="F957" s="2" t="s">
        <v>634</v>
      </c>
      <c r="G957" s="2" t="s">
        <v>634</v>
      </c>
      <c r="H957" s="2" t="s">
        <v>634</v>
      </c>
      <c r="I957" s="2" t="s">
        <v>634</v>
      </c>
      <c r="J957" s="2" t="s">
        <v>634</v>
      </c>
      <c r="K957" s="2" t="s">
        <v>634</v>
      </c>
      <c r="L957" s="2" t="s">
        <v>634</v>
      </c>
      <c r="M957" s="2" t="s">
        <v>634</v>
      </c>
      <c r="N957" s="2" t="s">
        <v>634</v>
      </c>
      <c r="O957" s="2" t="s">
        <v>634</v>
      </c>
      <c r="P957" s="2" t="s">
        <v>634</v>
      </c>
      <c r="Q957" s="2" t="s">
        <v>634</v>
      </c>
      <c r="R957" s="2" t="s">
        <v>634</v>
      </c>
      <c r="S957" s="2" t="s">
        <v>634</v>
      </c>
      <c r="T957" s="2" t="s">
        <v>634</v>
      </c>
      <c r="U957" s="2" t="s">
        <v>634</v>
      </c>
      <c r="V957" s="2" t="s">
        <v>634</v>
      </c>
      <c r="W957" s="2" t="s">
        <v>634</v>
      </c>
      <c r="X957" s="2" t="s">
        <v>634</v>
      </c>
      <c r="Y957" s="2" t="s">
        <v>634</v>
      </c>
    </row>
    <row r="958" spans="1:25">
      <c r="A958" s="2" t="s">
        <v>2153</v>
      </c>
      <c r="B958" s="2" t="s">
        <v>2096</v>
      </c>
      <c r="C958" s="2" t="s">
        <v>634</v>
      </c>
      <c r="D958" s="2" t="s">
        <v>634</v>
      </c>
      <c r="E958" s="2" t="s">
        <v>634</v>
      </c>
      <c r="F958" s="2" t="s">
        <v>634</v>
      </c>
      <c r="G958" s="2" t="s">
        <v>634</v>
      </c>
      <c r="H958" s="2" t="s">
        <v>634</v>
      </c>
      <c r="I958" s="2" t="s">
        <v>634</v>
      </c>
      <c r="J958" s="2" t="s">
        <v>634</v>
      </c>
      <c r="K958" s="2" t="s">
        <v>634</v>
      </c>
      <c r="L958" s="2" t="s">
        <v>634</v>
      </c>
      <c r="M958" s="2" t="s">
        <v>634</v>
      </c>
      <c r="N958" s="2" t="s">
        <v>634</v>
      </c>
      <c r="O958" s="2" t="s">
        <v>634</v>
      </c>
      <c r="P958" s="2" t="s">
        <v>634</v>
      </c>
      <c r="Q958" s="2" t="s">
        <v>634</v>
      </c>
      <c r="R958" s="2" t="s">
        <v>634</v>
      </c>
      <c r="S958" s="2" t="s">
        <v>634</v>
      </c>
      <c r="T958" s="2" t="s">
        <v>634</v>
      </c>
      <c r="U958" s="2" t="s">
        <v>634</v>
      </c>
      <c r="V958" s="2" t="s">
        <v>634</v>
      </c>
      <c r="W958" s="2" t="s">
        <v>634</v>
      </c>
      <c r="X958" s="2" t="s">
        <v>634</v>
      </c>
      <c r="Y958" s="2" t="s">
        <v>634</v>
      </c>
    </row>
    <row r="959" spans="1:25">
      <c r="A959" s="2" t="s">
        <v>2154</v>
      </c>
      <c r="B959" s="2" t="s">
        <v>2097</v>
      </c>
      <c r="C959" s="2" t="s">
        <v>634</v>
      </c>
      <c r="D959" s="2" t="s">
        <v>634</v>
      </c>
      <c r="E959" s="2" t="s">
        <v>634</v>
      </c>
      <c r="F959" s="2" t="s">
        <v>634</v>
      </c>
      <c r="G959" s="2" t="s">
        <v>634</v>
      </c>
      <c r="H959" s="2" t="s">
        <v>634</v>
      </c>
      <c r="I959" s="2" t="s">
        <v>634</v>
      </c>
      <c r="J959" s="2" t="s">
        <v>634</v>
      </c>
      <c r="K959" s="2" t="s">
        <v>634</v>
      </c>
      <c r="L959" s="2" t="s">
        <v>634</v>
      </c>
      <c r="M959" s="2" t="s">
        <v>634</v>
      </c>
      <c r="N959" s="2" t="s">
        <v>634</v>
      </c>
      <c r="O959" s="2" t="s">
        <v>634</v>
      </c>
      <c r="P959" s="2" t="s">
        <v>634</v>
      </c>
      <c r="Q959" s="2" t="s">
        <v>634</v>
      </c>
      <c r="R959" s="2" t="s">
        <v>634</v>
      </c>
      <c r="S959" s="2" t="s">
        <v>634</v>
      </c>
      <c r="T959" s="2" t="s">
        <v>634</v>
      </c>
      <c r="U959" s="2" t="s">
        <v>634</v>
      </c>
      <c r="V959" s="2" t="s">
        <v>634</v>
      </c>
      <c r="W959" s="2" t="s">
        <v>634</v>
      </c>
      <c r="X959" s="2" t="s">
        <v>634</v>
      </c>
      <c r="Y959" s="2" t="s">
        <v>634</v>
      </c>
    </row>
    <row r="960" spans="1:25">
      <c r="A960" s="2" t="s">
        <v>2155</v>
      </c>
      <c r="B960" s="2" t="s">
        <v>2098</v>
      </c>
      <c r="C960" s="2" t="s">
        <v>634</v>
      </c>
      <c r="D960" s="2" t="s">
        <v>634</v>
      </c>
      <c r="E960" s="2" t="s">
        <v>634</v>
      </c>
      <c r="F960" s="2" t="s">
        <v>634</v>
      </c>
      <c r="G960" s="2" t="s">
        <v>634</v>
      </c>
      <c r="H960" s="2" t="s">
        <v>634</v>
      </c>
      <c r="I960" s="2" t="s">
        <v>634</v>
      </c>
      <c r="J960" s="2" t="s">
        <v>634</v>
      </c>
      <c r="K960" s="2" t="s">
        <v>634</v>
      </c>
      <c r="L960" s="2" t="s">
        <v>634</v>
      </c>
      <c r="M960" s="2" t="s">
        <v>634</v>
      </c>
      <c r="N960" s="2" t="s">
        <v>634</v>
      </c>
      <c r="O960" s="2" t="s">
        <v>634</v>
      </c>
      <c r="P960" s="2" t="s">
        <v>634</v>
      </c>
      <c r="Q960" s="2" t="s">
        <v>634</v>
      </c>
      <c r="R960" s="2" t="s">
        <v>634</v>
      </c>
      <c r="S960" s="2" t="s">
        <v>634</v>
      </c>
      <c r="T960" s="2" t="s">
        <v>634</v>
      </c>
      <c r="U960" s="2" t="s">
        <v>634</v>
      </c>
      <c r="V960" s="2" t="s">
        <v>634</v>
      </c>
      <c r="W960" s="2" t="s">
        <v>634</v>
      </c>
      <c r="X960" s="2" t="s">
        <v>634</v>
      </c>
      <c r="Y960" s="2" t="s">
        <v>634</v>
      </c>
    </row>
    <row r="961" spans="1:25">
      <c r="A961" s="2" t="s">
        <v>2156</v>
      </c>
      <c r="B961" s="2" t="s">
        <v>2099</v>
      </c>
      <c r="C961" s="2" t="s">
        <v>634</v>
      </c>
      <c r="D961" s="2" t="s">
        <v>634</v>
      </c>
      <c r="E961" s="2" t="s">
        <v>634</v>
      </c>
      <c r="F961" s="2" t="s">
        <v>634</v>
      </c>
      <c r="G961" s="2" t="s">
        <v>634</v>
      </c>
      <c r="H961" s="2" t="s">
        <v>634</v>
      </c>
      <c r="I961" s="2" t="s">
        <v>634</v>
      </c>
      <c r="J961" s="2" t="s">
        <v>634</v>
      </c>
      <c r="K961" s="2" t="s">
        <v>634</v>
      </c>
      <c r="L961" s="2" t="s">
        <v>634</v>
      </c>
      <c r="M961" s="2" t="s">
        <v>634</v>
      </c>
      <c r="N961" s="2" t="s">
        <v>634</v>
      </c>
      <c r="O961" s="2" t="s">
        <v>634</v>
      </c>
      <c r="P961" s="2" t="s">
        <v>634</v>
      </c>
      <c r="Q961" s="2" t="s">
        <v>634</v>
      </c>
      <c r="R961" s="2" t="s">
        <v>634</v>
      </c>
      <c r="S961" s="2" t="s">
        <v>634</v>
      </c>
      <c r="T961" s="2" t="s">
        <v>634</v>
      </c>
      <c r="U961" s="2" t="s">
        <v>634</v>
      </c>
      <c r="V961" s="2" t="s">
        <v>634</v>
      </c>
      <c r="W961" s="2" t="s">
        <v>634</v>
      </c>
      <c r="X961" s="2" t="s">
        <v>634</v>
      </c>
      <c r="Y961" s="2" t="s">
        <v>634</v>
      </c>
    </row>
    <row r="962" spans="1:25">
      <c r="A962" s="2" t="s">
        <v>2157</v>
      </c>
      <c r="B962" s="2" t="s">
        <v>2100</v>
      </c>
      <c r="C962" s="2" t="s">
        <v>634</v>
      </c>
      <c r="D962" s="2" t="s">
        <v>634</v>
      </c>
      <c r="E962" s="2" t="s">
        <v>634</v>
      </c>
      <c r="F962" s="2" t="s">
        <v>634</v>
      </c>
      <c r="G962" s="2" t="s">
        <v>634</v>
      </c>
      <c r="H962" s="2" t="s">
        <v>634</v>
      </c>
      <c r="I962" s="2" t="s">
        <v>634</v>
      </c>
      <c r="J962" s="2" t="s">
        <v>634</v>
      </c>
      <c r="K962" s="2" t="s">
        <v>634</v>
      </c>
      <c r="L962" s="2" t="s">
        <v>634</v>
      </c>
      <c r="M962" s="2" t="s">
        <v>634</v>
      </c>
      <c r="N962" s="2" t="s">
        <v>634</v>
      </c>
      <c r="O962" s="2" t="s">
        <v>634</v>
      </c>
      <c r="P962" s="2" t="s">
        <v>634</v>
      </c>
      <c r="Q962" s="2" t="s">
        <v>634</v>
      </c>
      <c r="R962" s="2" t="s">
        <v>634</v>
      </c>
      <c r="S962" s="2" t="s">
        <v>634</v>
      </c>
      <c r="T962" s="2" t="s">
        <v>634</v>
      </c>
      <c r="U962" s="2" t="s">
        <v>634</v>
      </c>
      <c r="V962" s="2" t="s">
        <v>634</v>
      </c>
      <c r="W962" s="2" t="s">
        <v>634</v>
      </c>
      <c r="X962" s="2" t="s">
        <v>634</v>
      </c>
      <c r="Y962" s="2" t="s">
        <v>634</v>
      </c>
    </row>
    <row r="963" spans="1:25">
      <c r="A963" s="2" t="s">
        <v>2158</v>
      </c>
      <c r="B963" s="2" t="s">
        <v>2101</v>
      </c>
      <c r="C963" s="2" t="s">
        <v>634</v>
      </c>
      <c r="D963" s="2" t="s">
        <v>634</v>
      </c>
      <c r="E963" s="2" t="s">
        <v>634</v>
      </c>
      <c r="F963" s="2" t="s">
        <v>634</v>
      </c>
      <c r="G963" s="2" t="s">
        <v>634</v>
      </c>
      <c r="H963" s="2" t="s">
        <v>634</v>
      </c>
      <c r="I963" s="2" t="s">
        <v>634</v>
      </c>
      <c r="J963" s="2" t="s">
        <v>634</v>
      </c>
      <c r="K963" s="2" t="s">
        <v>634</v>
      </c>
      <c r="L963" s="2" t="s">
        <v>634</v>
      </c>
      <c r="M963" s="2" t="s">
        <v>634</v>
      </c>
      <c r="N963" s="2" t="s">
        <v>634</v>
      </c>
      <c r="O963" s="2" t="s">
        <v>634</v>
      </c>
      <c r="P963" s="2" t="s">
        <v>634</v>
      </c>
      <c r="Q963" s="2" t="s">
        <v>634</v>
      </c>
      <c r="R963" s="2" t="s">
        <v>634</v>
      </c>
      <c r="S963" s="2" t="s">
        <v>634</v>
      </c>
      <c r="T963" s="2" t="s">
        <v>634</v>
      </c>
      <c r="U963" s="2" t="s">
        <v>634</v>
      </c>
      <c r="V963" s="2" t="s">
        <v>634</v>
      </c>
      <c r="W963" s="2" t="s">
        <v>634</v>
      </c>
      <c r="X963" s="2" t="s">
        <v>634</v>
      </c>
      <c r="Y963" s="2" t="s">
        <v>634</v>
      </c>
    </row>
    <row r="964" spans="1:25">
      <c r="A964" s="2" t="s">
        <v>2159</v>
      </c>
      <c r="B964" s="2" t="s">
        <v>2102</v>
      </c>
      <c r="C964" s="2" t="s">
        <v>634</v>
      </c>
      <c r="D964" s="2" t="s">
        <v>634</v>
      </c>
      <c r="E964" s="2" t="s">
        <v>634</v>
      </c>
      <c r="F964" s="2" t="s">
        <v>634</v>
      </c>
      <c r="G964" s="2" t="s">
        <v>634</v>
      </c>
      <c r="H964" s="2" t="s">
        <v>634</v>
      </c>
      <c r="I964" s="2" t="s">
        <v>634</v>
      </c>
      <c r="J964" s="2" t="s">
        <v>634</v>
      </c>
      <c r="K964" s="2" t="s">
        <v>634</v>
      </c>
      <c r="L964" s="2" t="s">
        <v>634</v>
      </c>
      <c r="M964" s="2" t="s">
        <v>634</v>
      </c>
      <c r="N964" s="2" t="s">
        <v>634</v>
      </c>
      <c r="O964" s="2" t="s">
        <v>634</v>
      </c>
      <c r="P964" s="2" t="s">
        <v>634</v>
      </c>
      <c r="Q964" s="2" t="s">
        <v>634</v>
      </c>
      <c r="R964" s="2" t="s">
        <v>634</v>
      </c>
      <c r="S964" s="2" t="s">
        <v>634</v>
      </c>
      <c r="T964" s="2" t="s">
        <v>634</v>
      </c>
      <c r="U964" s="2" t="s">
        <v>634</v>
      </c>
      <c r="V964" s="2" t="s">
        <v>634</v>
      </c>
      <c r="W964" s="2" t="s">
        <v>634</v>
      </c>
      <c r="X964" s="2" t="s">
        <v>634</v>
      </c>
      <c r="Y964" s="2" t="s">
        <v>634</v>
      </c>
    </row>
    <row r="965" spans="1:25">
      <c r="A965" s="2" t="s">
        <v>2160</v>
      </c>
      <c r="B965" s="2" t="s">
        <v>2103</v>
      </c>
      <c r="C965" s="2" t="s">
        <v>634</v>
      </c>
      <c r="D965" s="2" t="s">
        <v>634</v>
      </c>
      <c r="E965" s="2" t="s">
        <v>634</v>
      </c>
      <c r="F965" s="2" t="s">
        <v>634</v>
      </c>
      <c r="G965" s="2" t="s">
        <v>634</v>
      </c>
      <c r="H965" s="2" t="s">
        <v>634</v>
      </c>
      <c r="I965" s="2" t="s">
        <v>634</v>
      </c>
      <c r="J965" s="2" t="s">
        <v>634</v>
      </c>
      <c r="K965" s="2" t="s">
        <v>634</v>
      </c>
      <c r="L965" s="2" t="s">
        <v>634</v>
      </c>
      <c r="M965" s="2" t="s">
        <v>634</v>
      </c>
      <c r="N965" s="2" t="s">
        <v>634</v>
      </c>
      <c r="O965" s="2" t="s">
        <v>634</v>
      </c>
      <c r="P965" s="2" t="s">
        <v>634</v>
      </c>
      <c r="Q965" s="2" t="s">
        <v>634</v>
      </c>
      <c r="R965" s="2" t="s">
        <v>634</v>
      </c>
      <c r="S965" s="2" t="s">
        <v>634</v>
      </c>
      <c r="T965" s="2" t="s">
        <v>634</v>
      </c>
      <c r="U965" s="2" t="s">
        <v>634</v>
      </c>
      <c r="V965" s="2" t="s">
        <v>634</v>
      </c>
      <c r="W965" s="2" t="s">
        <v>634</v>
      </c>
      <c r="X965" s="2" t="s">
        <v>634</v>
      </c>
      <c r="Y965" s="2" t="s">
        <v>634</v>
      </c>
    </row>
    <row r="966" spans="1:25">
      <c r="A966" s="2" t="s">
        <v>2161</v>
      </c>
      <c r="B966" s="2" t="s">
        <v>2104</v>
      </c>
      <c r="C966" s="2" t="s">
        <v>634</v>
      </c>
      <c r="D966" s="2" t="s">
        <v>634</v>
      </c>
      <c r="E966" s="2" t="s">
        <v>634</v>
      </c>
      <c r="F966" s="2" t="s">
        <v>634</v>
      </c>
      <c r="G966" s="2" t="s">
        <v>634</v>
      </c>
      <c r="H966" s="2" t="s">
        <v>634</v>
      </c>
      <c r="I966" s="2" t="s">
        <v>634</v>
      </c>
      <c r="J966" s="2" t="s">
        <v>634</v>
      </c>
      <c r="K966" s="2" t="s">
        <v>634</v>
      </c>
      <c r="L966" s="2" t="s">
        <v>634</v>
      </c>
      <c r="M966" s="2" t="s">
        <v>634</v>
      </c>
      <c r="N966" s="2" t="s">
        <v>634</v>
      </c>
      <c r="O966" s="2" t="s">
        <v>634</v>
      </c>
      <c r="P966" s="2" t="s">
        <v>634</v>
      </c>
      <c r="Q966" s="2" t="s">
        <v>634</v>
      </c>
      <c r="R966" s="2" t="s">
        <v>634</v>
      </c>
      <c r="S966" s="2" t="s">
        <v>634</v>
      </c>
      <c r="T966" s="2" t="s">
        <v>634</v>
      </c>
      <c r="U966" s="2" t="s">
        <v>634</v>
      </c>
      <c r="V966" s="2" t="s">
        <v>634</v>
      </c>
      <c r="W966" s="2" t="s">
        <v>634</v>
      </c>
      <c r="X966" s="2" t="s">
        <v>634</v>
      </c>
      <c r="Y966" s="2" t="s">
        <v>634</v>
      </c>
    </row>
    <row r="967" spans="1:25">
      <c r="A967" s="2" t="s">
        <v>2162</v>
      </c>
      <c r="B967" s="2" t="s">
        <v>2105</v>
      </c>
      <c r="C967" s="2" t="s">
        <v>634</v>
      </c>
      <c r="D967" s="2" t="s">
        <v>634</v>
      </c>
      <c r="E967" s="2" t="s">
        <v>634</v>
      </c>
      <c r="F967" s="2" t="s">
        <v>634</v>
      </c>
      <c r="G967" s="2" t="s">
        <v>634</v>
      </c>
      <c r="H967" s="2" t="s">
        <v>634</v>
      </c>
      <c r="I967" s="2" t="s">
        <v>634</v>
      </c>
      <c r="J967" s="2" t="s">
        <v>634</v>
      </c>
      <c r="K967" s="2" t="s">
        <v>634</v>
      </c>
      <c r="L967" s="2" t="s">
        <v>634</v>
      </c>
      <c r="M967" s="2" t="s">
        <v>634</v>
      </c>
      <c r="N967" s="2" t="s">
        <v>634</v>
      </c>
      <c r="O967" s="2" t="s">
        <v>634</v>
      </c>
      <c r="P967" s="2" t="s">
        <v>634</v>
      </c>
      <c r="Q967" s="2" t="s">
        <v>634</v>
      </c>
      <c r="R967" s="2" t="s">
        <v>634</v>
      </c>
      <c r="S967" s="2" t="s">
        <v>634</v>
      </c>
      <c r="T967" s="2" t="s">
        <v>634</v>
      </c>
      <c r="U967" s="2" t="s">
        <v>634</v>
      </c>
      <c r="V967" s="2" t="s">
        <v>634</v>
      </c>
      <c r="W967" s="2" t="s">
        <v>634</v>
      </c>
      <c r="X967" s="2" t="s">
        <v>634</v>
      </c>
      <c r="Y967" s="2" t="s">
        <v>634</v>
      </c>
    </row>
    <row r="968" spans="1:25">
      <c r="A968" s="2" t="s">
        <v>2163</v>
      </c>
      <c r="B968" s="2" t="s">
        <v>2106</v>
      </c>
      <c r="C968" s="2" t="s">
        <v>634</v>
      </c>
      <c r="D968" s="2" t="s">
        <v>634</v>
      </c>
      <c r="E968" s="2" t="s">
        <v>634</v>
      </c>
      <c r="F968" s="2" t="s">
        <v>634</v>
      </c>
      <c r="G968" s="2" t="s">
        <v>634</v>
      </c>
      <c r="H968" s="2" t="s">
        <v>634</v>
      </c>
      <c r="I968" s="2" t="s">
        <v>634</v>
      </c>
      <c r="J968" s="2" t="s">
        <v>634</v>
      </c>
      <c r="K968" s="2" t="s">
        <v>634</v>
      </c>
      <c r="L968" s="2" t="s">
        <v>634</v>
      </c>
      <c r="M968" s="2" t="s">
        <v>634</v>
      </c>
      <c r="N968" s="2" t="s">
        <v>634</v>
      </c>
      <c r="O968" s="2" t="s">
        <v>634</v>
      </c>
      <c r="P968" s="2" t="s">
        <v>634</v>
      </c>
      <c r="Q968" s="2" t="s">
        <v>634</v>
      </c>
      <c r="R968" s="2" t="s">
        <v>634</v>
      </c>
      <c r="S968" s="2" t="s">
        <v>634</v>
      </c>
      <c r="T968" s="2" t="s">
        <v>634</v>
      </c>
      <c r="U968" s="2" t="s">
        <v>634</v>
      </c>
      <c r="V968" s="2" t="s">
        <v>634</v>
      </c>
      <c r="W968" s="2" t="s">
        <v>634</v>
      </c>
      <c r="X968" s="2" t="s">
        <v>634</v>
      </c>
      <c r="Y968" s="2" t="s">
        <v>634</v>
      </c>
    </row>
    <row r="969" spans="1:25">
      <c r="A969" s="2" t="s">
        <v>2164</v>
      </c>
      <c r="B969" s="2" t="s">
        <v>2107</v>
      </c>
      <c r="C969" s="2" t="s">
        <v>634</v>
      </c>
      <c r="D969" s="2" t="s">
        <v>634</v>
      </c>
      <c r="E969" s="2" t="s">
        <v>634</v>
      </c>
      <c r="F969" s="2" t="s">
        <v>634</v>
      </c>
      <c r="G969" s="2" t="s">
        <v>634</v>
      </c>
      <c r="H969" s="2" t="s">
        <v>634</v>
      </c>
      <c r="I969" s="2" t="s">
        <v>634</v>
      </c>
      <c r="J969" s="2" t="s">
        <v>634</v>
      </c>
      <c r="K969" s="2" t="s">
        <v>634</v>
      </c>
      <c r="L969" s="2" t="s">
        <v>634</v>
      </c>
      <c r="M969" s="2" t="s">
        <v>634</v>
      </c>
      <c r="N969" s="2" t="s">
        <v>634</v>
      </c>
      <c r="O969" s="2" t="s">
        <v>634</v>
      </c>
      <c r="P969" s="2" t="s">
        <v>634</v>
      </c>
      <c r="Q969" s="2" t="s">
        <v>634</v>
      </c>
      <c r="R969" s="2" t="s">
        <v>634</v>
      </c>
      <c r="S969" s="2" t="s">
        <v>634</v>
      </c>
      <c r="T969" s="2" t="s">
        <v>634</v>
      </c>
      <c r="U969" s="2" t="s">
        <v>634</v>
      </c>
      <c r="V969" s="2" t="s">
        <v>634</v>
      </c>
      <c r="W969" s="2" t="s">
        <v>634</v>
      </c>
      <c r="X969" s="2" t="s">
        <v>634</v>
      </c>
      <c r="Y969" s="2" t="s">
        <v>634</v>
      </c>
    </row>
    <row r="970" spans="1:25">
      <c r="A970" s="2" t="s">
        <v>2165</v>
      </c>
      <c r="B970" s="2" t="s">
        <v>2108</v>
      </c>
      <c r="C970" s="2" t="s">
        <v>634</v>
      </c>
      <c r="D970" s="2" t="s">
        <v>634</v>
      </c>
      <c r="E970" s="2" t="s">
        <v>634</v>
      </c>
      <c r="F970" s="2" t="s">
        <v>634</v>
      </c>
      <c r="G970" s="2" t="s">
        <v>634</v>
      </c>
      <c r="H970" s="2" t="s">
        <v>634</v>
      </c>
      <c r="I970" s="2" t="s">
        <v>634</v>
      </c>
      <c r="J970" s="2" t="s">
        <v>634</v>
      </c>
      <c r="K970" s="2" t="s">
        <v>634</v>
      </c>
      <c r="L970" s="2" t="s">
        <v>634</v>
      </c>
      <c r="M970" s="2" t="s">
        <v>634</v>
      </c>
      <c r="N970" s="2" t="s">
        <v>634</v>
      </c>
      <c r="O970" s="2" t="s">
        <v>634</v>
      </c>
      <c r="P970" s="2" t="s">
        <v>634</v>
      </c>
      <c r="Q970" s="2" t="s">
        <v>634</v>
      </c>
      <c r="R970" s="2" t="s">
        <v>634</v>
      </c>
      <c r="S970" s="2" t="s">
        <v>634</v>
      </c>
      <c r="T970" s="2" t="s">
        <v>634</v>
      </c>
      <c r="U970" s="2" t="s">
        <v>634</v>
      </c>
      <c r="V970" s="2" t="s">
        <v>634</v>
      </c>
      <c r="W970" s="2" t="s">
        <v>634</v>
      </c>
      <c r="X970" s="2" t="s">
        <v>634</v>
      </c>
      <c r="Y970" s="2" t="s">
        <v>634</v>
      </c>
    </row>
    <row r="971" spans="1:25">
      <c r="A971" s="2" t="s">
        <v>2166</v>
      </c>
      <c r="B971" s="2" t="s">
        <v>2109</v>
      </c>
      <c r="C971" s="2" t="s">
        <v>634</v>
      </c>
      <c r="D971" s="2" t="s">
        <v>634</v>
      </c>
      <c r="E971" s="2" t="s">
        <v>634</v>
      </c>
      <c r="F971" s="2" t="s">
        <v>634</v>
      </c>
      <c r="G971" s="2" t="s">
        <v>634</v>
      </c>
      <c r="H971" s="2" t="s">
        <v>634</v>
      </c>
      <c r="I971" s="2" t="s">
        <v>634</v>
      </c>
      <c r="J971" s="2" t="s">
        <v>634</v>
      </c>
      <c r="K971" s="2" t="s">
        <v>634</v>
      </c>
      <c r="L971" s="2" t="s">
        <v>634</v>
      </c>
      <c r="M971" s="2" t="s">
        <v>634</v>
      </c>
      <c r="N971" s="2" t="s">
        <v>634</v>
      </c>
      <c r="O971" s="2" t="s">
        <v>634</v>
      </c>
      <c r="P971" s="2" t="s">
        <v>634</v>
      </c>
      <c r="Q971" s="2" t="s">
        <v>634</v>
      </c>
      <c r="R971" s="2" t="s">
        <v>634</v>
      </c>
      <c r="S971" s="2" t="s">
        <v>634</v>
      </c>
      <c r="T971" s="2" t="s">
        <v>634</v>
      </c>
      <c r="U971" s="2" t="s">
        <v>634</v>
      </c>
      <c r="V971" s="2" t="s">
        <v>634</v>
      </c>
      <c r="W971" s="2" t="s">
        <v>634</v>
      </c>
      <c r="X971" s="2" t="s">
        <v>634</v>
      </c>
      <c r="Y971" s="2" t="s">
        <v>634</v>
      </c>
    </row>
    <row r="972" spans="1:25">
      <c r="A972" s="2" t="s">
        <v>2167</v>
      </c>
      <c r="B972" s="2" t="s">
        <v>2110</v>
      </c>
      <c r="C972" s="2" t="s">
        <v>634</v>
      </c>
      <c r="D972" s="2" t="s">
        <v>634</v>
      </c>
      <c r="E972" s="2" t="s">
        <v>634</v>
      </c>
      <c r="F972" s="2" t="s">
        <v>634</v>
      </c>
      <c r="G972" s="2" t="s">
        <v>634</v>
      </c>
      <c r="H972" s="2" t="s">
        <v>634</v>
      </c>
      <c r="I972" s="2" t="s">
        <v>634</v>
      </c>
      <c r="J972" s="2" t="s">
        <v>634</v>
      </c>
      <c r="K972" s="2" t="s">
        <v>634</v>
      </c>
      <c r="L972" s="2" t="s">
        <v>634</v>
      </c>
      <c r="M972" s="2" t="s">
        <v>634</v>
      </c>
      <c r="N972" s="2" t="s">
        <v>634</v>
      </c>
      <c r="O972" s="2" t="s">
        <v>634</v>
      </c>
      <c r="P972" s="2" t="s">
        <v>634</v>
      </c>
      <c r="Q972" s="2" t="s">
        <v>634</v>
      </c>
      <c r="R972" s="2" t="s">
        <v>634</v>
      </c>
      <c r="S972" s="2" t="s">
        <v>634</v>
      </c>
      <c r="T972" s="2" t="s">
        <v>634</v>
      </c>
      <c r="U972" s="2" t="s">
        <v>634</v>
      </c>
      <c r="V972" s="2" t="s">
        <v>634</v>
      </c>
      <c r="W972" s="2" t="s">
        <v>634</v>
      </c>
      <c r="X972" s="2" t="s">
        <v>634</v>
      </c>
      <c r="Y972" s="2" t="s">
        <v>634</v>
      </c>
    </row>
    <row r="973" spans="1:25">
      <c r="A973" s="2" t="s">
        <v>2168</v>
      </c>
      <c r="B973" s="2" t="s">
        <v>2111</v>
      </c>
      <c r="C973" s="2" t="s">
        <v>634</v>
      </c>
      <c r="D973" s="2" t="s">
        <v>634</v>
      </c>
      <c r="E973" s="2" t="s">
        <v>634</v>
      </c>
      <c r="F973" s="2" t="s">
        <v>634</v>
      </c>
      <c r="G973" s="2" t="s">
        <v>634</v>
      </c>
      <c r="H973" s="2" t="s">
        <v>634</v>
      </c>
      <c r="I973" s="2" t="s">
        <v>634</v>
      </c>
      <c r="J973" s="2" t="s">
        <v>634</v>
      </c>
      <c r="K973" s="2" t="s">
        <v>634</v>
      </c>
      <c r="L973" s="2" t="s">
        <v>634</v>
      </c>
      <c r="M973" s="2" t="s">
        <v>634</v>
      </c>
      <c r="N973" s="2" t="s">
        <v>634</v>
      </c>
      <c r="O973" s="2" t="s">
        <v>634</v>
      </c>
      <c r="P973" s="2" t="s">
        <v>634</v>
      </c>
      <c r="Q973" s="2" t="s">
        <v>634</v>
      </c>
      <c r="R973" s="2" t="s">
        <v>634</v>
      </c>
      <c r="S973" s="2" t="s">
        <v>634</v>
      </c>
      <c r="T973" s="2" t="s">
        <v>634</v>
      </c>
      <c r="U973" s="2" t="s">
        <v>634</v>
      </c>
      <c r="V973" s="2" t="s">
        <v>634</v>
      </c>
      <c r="W973" s="2" t="s">
        <v>634</v>
      </c>
      <c r="X973" s="2" t="s">
        <v>634</v>
      </c>
      <c r="Y973" s="2" t="s">
        <v>634</v>
      </c>
    </row>
    <row r="974" spans="1:25">
      <c r="A974" s="2" t="s">
        <v>2169</v>
      </c>
      <c r="B974" s="2" t="s">
        <v>2112</v>
      </c>
      <c r="C974" s="2" t="s">
        <v>634</v>
      </c>
      <c r="D974" s="2" t="s">
        <v>634</v>
      </c>
      <c r="E974" s="2" t="s">
        <v>634</v>
      </c>
      <c r="F974" s="2" t="s">
        <v>634</v>
      </c>
      <c r="G974" s="2" t="s">
        <v>634</v>
      </c>
      <c r="H974" s="2" t="s">
        <v>634</v>
      </c>
      <c r="I974" s="2" t="s">
        <v>634</v>
      </c>
      <c r="J974" s="2" t="s">
        <v>634</v>
      </c>
      <c r="K974" s="2" t="s">
        <v>634</v>
      </c>
      <c r="L974" s="2" t="s">
        <v>634</v>
      </c>
      <c r="M974" s="2" t="s">
        <v>634</v>
      </c>
      <c r="N974" s="2" t="s">
        <v>634</v>
      </c>
      <c r="O974" s="2" t="s">
        <v>634</v>
      </c>
      <c r="P974" s="2" t="s">
        <v>634</v>
      </c>
      <c r="Q974" s="2" t="s">
        <v>634</v>
      </c>
      <c r="R974" s="2" t="s">
        <v>634</v>
      </c>
      <c r="S974" s="2" t="s">
        <v>634</v>
      </c>
      <c r="T974" s="2" t="s">
        <v>634</v>
      </c>
      <c r="U974" s="2" t="s">
        <v>634</v>
      </c>
      <c r="V974" s="2" t="s">
        <v>634</v>
      </c>
      <c r="W974" s="2" t="s">
        <v>634</v>
      </c>
      <c r="X974" s="2" t="s">
        <v>634</v>
      </c>
      <c r="Y974" s="2" t="s">
        <v>634</v>
      </c>
    </row>
    <row r="975" spans="1:25">
      <c r="A975" s="2" t="s">
        <v>2170</v>
      </c>
      <c r="B975" s="2" t="s">
        <v>2113</v>
      </c>
      <c r="C975" s="2" t="s">
        <v>634</v>
      </c>
      <c r="D975" s="2" t="s">
        <v>634</v>
      </c>
      <c r="E975" s="2" t="s">
        <v>634</v>
      </c>
      <c r="F975" s="2" t="s">
        <v>634</v>
      </c>
      <c r="G975" s="2" t="s">
        <v>634</v>
      </c>
      <c r="H975" s="2" t="s">
        <v>634</v>
      </c>
      <c r="I975" s="2" t="s">
        <v>634</v>
      </c>
      <c r="J975" s="2" t="s">
        <v>634</v>
      </c>
      <c r="K975" s="2" t="s">
        <v>634</v>
      </c>
      <c r="L975" s="2" t="s">
        <v>634</v>
      </c>
      <c r="M975" s="2" t="s">
        <v>634</v>
      </c>
      <c r="N975" s="2" t="s">
        <v>634</v>
      </c>
      <c r="O975" s="2" t="s">
        <v>634</v>
      </c>
      <c r="P975" s="2" t="s">
        <v>634</v>
      </c>
      <c r="Q975" s="2" t="s">
        <v>634</v>
      </c>
      <c r="R975" s="2" t="s">
        <v>634</v>
      </c>
      <c r="S975" s="2" t="s">
        <v>634</v>
      </c>
      <c r="T975" s="2" t="s">
        <v>634</v>
      </c>
      <c r="U975" s="2" t="s">
        <v>634</v>
      </c>
      <c r="V975" s="2" t="s">
        <v>634</v>
      </c>
      <c r="W975" s="2" t="s">
        <v>634</v>
      </c>
      <c r="X975" s="2" t="s">
        <v>634</v>
      </c>
      <c r="Y975" s="2" t="s">
        <v>634</v>
      </c>
    </row>
    <row r="976" spans="1:25">
      <c r="A976" s="2" t="s">
        <v>2171</v>
      </c>
      <c r="B976" s="2" t="s">
        <v>2114</v>
      </c>
      <c r="C976" s="2" t="s">
        <v>634</v>
      </c>
      <c r="D976" s="2" t="s">
        <v>634</v>
      </c>
      <c r="E976" s="2" t="s">
        <v>634</v>
      </c>
      <c r="F976" s="2" t="s">
        <v>634</v>
      </c>
      <c r="G976" s="2" t="s">
        <v>634</v>
      </c>
      <c r="H976" s="2" t="s">
        <v>634</v>
      </c>
      <c r="I976" s="2" t="s">
        <v>634</v>
      </c>
      <c r="J976" s="2" t="s">
        <v>634</v>
      </c>
      <c r="K976" s="2" t="s">
        <v>634</v>
      </c>
      <c r="L976" s="2" t="s">
        <v>634</v>
      </c>
      <c r="M976" s="2" t="s">
        <v>634</v>
      </c>
      <c r="N976" s="2" t="s">
        <v>634</v>
      </c>
      <c r="O976" s="2" t="s">
        <v>634</v>
      </c>
      <c r="P976" s="2" t="s">
        <v>634</v>
      </c>
      <c r="Q976" s="2" t="s">
        <v>634</v>
      </c>
      <c r="R976" s="2" t="s">
        <v>634</v>
      </c>
      <c r="S976" s="2" t="s">
        <v>634</v>
      </c>
      <c r="T976" s="2" t="s">
        <v>634</v>
      </c>
      <c r="U976" s="2" t="s">
        <v>634</v>
      </c>
      <c r="V976" s="2" t="s">
        <v>634</v>
      </c>
      <c r="W976" s="2" t="s">
        <v>634</v>
      </c>
      <c r="X976" s="2" t="s">
        <v>634</v>
      </c>
      <c r="Y976" s="2" t="s">
        <v>634</v>
      </c>
    </row>
    <row r="977" spans="1:25">
      <c r="A977" s="2" t="s">
        <v>2172</v>
      </c>
      <c r="B977" s="2" t="s">
        <v>2115</v>
      </c>
      <c r="C977" s="2" t="s">
        <v>634</v>
      </c>
      <c r="D977" s="2" t="s">
        <v>634</v>
      </c>
      <c r="E977" s="2" t="s">
        <v>634</v>
      </c>
      <c r="F977" s="2" t="s">
        <v>634</v>
      </c>
      <c r="G977" s="2" t="s">
        <v>634</v>
      </c>
      <c r="H977" s="2" t="s">
        <v>634</v>
      </c>
      <c r="I977" s="2" t="s">
        <v>634</v>
      </c>
      <c r="J977" s="2" t="s">
        <v>634</v>
      </c>
      <c r="K977" s="2" t="s">
        <v>634</v>
      </c>
      <c r="L977" s="2" t="s">
        <v>634</v>
      </c>
      <c r="M977" s="2" t="s">
        <v>634</v>
      </c>
      <c r="N977" s="2" t="s">
        <v>634</v>
      </c>
      <c r="O977" s="2" t="s">
        <v>634</v>
      </c>
      <c r="P977" s="2" t="s">
        <v>634</v>
      </c>
      <c r="Q977" s="2" t="s">
        <v>634</v>
      </c>
      <c r="R977" s="2" t="s">
        <v>634</v>
      </c>
      <c r="S977" s="2" t="s">
        <v>634</v>
      </c>
      <c r="T977" s="2" t="s">
        <v>634</v>
      </c>
      <c r="U977" s="2" t="s">
        <v>634</v>
      </c>
      <c r="V977" s="2" t="s">
        <v>634</v>
      </c>
      <c r="W977" s="2" t="s">
        <v>634</v>
      </c>
      <c r="X977" s="2" t="s">
        <v>634</v>
      </c>
      <c r="Y977" s="2" t="s">
        <v>634</v>
      </c>
    </row>
    <row r="978" spans="1:25">
      <c r="A978" s="2" t="s">
        <v>2173</v>
      </c>
      <c r="B978" s="2" t="s">
        <v>2116</v>
      </c>
      <c r="C978" s="2" t="s">
        <v>634</v>
      </c>
      <c r="D978" s="2" t="s">
        <v>634</v>
      </c>
      <c r="E978" s="2" t="s">
        <v>634</v>
      </c>
      <c r="F978" s="2" t="s">
        <v>634</v>
      </c>
      <c r="G978" s="2" t="s">
        <v>634</v>
      </c>
      <c r="H978" s="2" t="s">
        <v>634</v>
      </c>
      <c r="I978" s="2" t="s">
        <v>634</v>
      </c>
      <c r="J978" s="2" t="s">
        <v>634</v>
      </c>
      <c r="K978" s="2" t="s">
        <v>634</v>
      </c>
      <c r="L978" s="2" t="s">
        <v>634</v>
      </c>
      <c r="M978" s="2" t="s">
        <v>634</v>
      </c>
      <c r="N978" s="2" t="s">
        <v>634</v>
      </c>
      <c r="O978" s="2" t="s">
        <v>634</v>
      </c>
      <c r="P978" s="2" t="s">
        <v>634</v>
      </c>
      <c r="Q978" s="2" t="s">
        <v>634</v>
      </c>
      <c r="R978" s="2" t="s">
        <v>634</v>
      </c>
      <c r="S978" s="2" t="s">
        <v>634</v>
      </c>
      <c r="T978" s="2" t="s">
        <v>634</v>
      </c>
      <c r="U978" s="2" t="s">
        <v>634</v>
      </c>
      <c r="V978" s="2" t="s">
        <v>634</v>
      </c>
      <c r="W978" s="2" t="s">
        <v>634</v>
      </c>
      <c r="X978" s="2" t="s">
        <v>634</v>
      </c>
      <c r="Y978" s="2" t="s">
        <v>634</v>
      </c>
    </row>
    <row r="979" spans="1:25">
      <c r="A979" s="2" t="s">
        <v>2174</v>
      </c>
      <c r="B979" s="2" t="s">
        <v>2117</v>
      </c>
      <c r="C979" s="2" t="s">
        <v>634</v>
      </c>
      <c r="D979" s="2" t="s">
        <v>634</v>
      </c>
      <c r="E979" s="2" t="s">
        <v>634</v>
      </c>
      <c r="F979" s="2" t="s">
        <v>634</v>
      </c>
      <c r="G979" s="2" t="s">
        <v>634</v>
      </c>
      <c r="H979" s="2" t="s">
        <v>634</v>
      </c>
      <c r="I979" s="2" t="s">
        <v>634</v>
      </c>
      <c r="J979" s="2" t="s">
        <v>634</v>
      </c>
      <c r="K979" s="2" t="s">
        <v>634</v>
      </c>
      <c r="L979" s="2" t="s">
        <v>634</v>
      </c>
      <c r="M979" s="2" t="s">
        <v>634</v>
      </c>
      <c r="N979" s="2" t="s">
        <v>634</v>
      </c>
      <c r="O979" s="2" t="s">
        <v>634</v>
      </c>
      <c r="P979" s="2" t="s">
        <v>634</v>
      </c>
      <c r="Q979" s="2" t="s">
        <v>634</v>
      </c>
      <c r="R979" s="2" t="s">
        <v>634</v>
      </c>
      <c r="S979" s="2" t="s">
        <v>634</v>
      </c>
      <c r="T979" s="2" t="s">
        <v>634</v>
      </c>
      <c r="U979" s="2" t="s">
        <v>634</v>
      </c>
      <c r="V979" s="2" t="s">
        <v>634</v>
      </c>
      <c r="W979" s="2" t="s">
        <v>634</v>
      </c>
      <c r="X979" s="2" t="s">
        <v>634</v>
      </c>
      <c r="Y979" s="2" t="s">
        <v>634</v>
      </c>
    </row>
    <row r="980" spans="1:25">
      <c r="A980" s="2" t="s">
        <v>2175</v>
      </c>
      <c r="B980" s="2" t="s">
        <v>2118</v>
      </c>
      <c r="C980" s="2" t="s">
        <v>634</v>
      </c>
      <c r="D980" s="2" t="s">
        <v>634</v>
      </c>
      <c r="E980" s="2" t="s">
        <v>634</v>
      </c>
      <c r="F980" s="2" t="s">
        <v>634</v>
      </c>
      <c r="G980" s="2" t="s">
        <v>634</v>
      </c>
      <c r="H980" s="2" t="s">
        <v>634</v>
      </c>
      <c r="I980" s="2" t="s">
        <v>634</v>
      </c>
      <c r="J980" s="2" t="s">
        <v>634</v>
      </c>
      <c r="K980" s="2" t="s">
        <v>634</v>
      </c>
      <c r="L980" s="2" t="s">
        <v>634</v>
      </c>
      <c r="M980" s="2" t="s">
        <v>634</v>
      </c>
      <c r="N980" s="2" t="s">
        <v>634</v>
      </c>
      <c r="O980" s="2" t="s">
        <v>634</v>
      </c>
      <c r="P980" s="2" t="s">
        <v>634</v>
      </c>
      <c r="Q980" s="2" t="s">
        <v>634</v>
      </c>
      <c r="R980" s="2" t="s">
        <v>634</v>
      </c>
      <c r="S980" s="2" t="s">
        <v>634</v>
      </c>
      <c r="T980" s="2" t="s">
        <v>634</v>
      </c>
      <c r="U980" s="2" t="s">
        <v>634</v>
      </c>
      <c r="V980" s="2" t="s">
        <v>634</v>
      </c>
      <c r="W980" s="2" t="s">
        <v>634</v>
      </c>
      <c r="X980" s="2" t="s">
        <v>634</v>
      </c>
      <c r="Y980" s="2" t="s">
        <v>634</v>
      </c>
    </row>
    <row r="981" spans="1:25">
      <c r="A981" s="2" t="s">
        <v>2176</v>
      </c>
      <c r="B981" s="2" t="s">
        <v>2119</v>
      </c>
      <c r="C981" s="2" t="s">
        <v>634</v>
      </c>
      <c r="D981" s="2" t="s">
        <v>634</v>
      </c>
      <c r="E981" s="2" t="s">
        <v>634</v>
      </c>
      <c r="F981" s="2" t="s">
        <v>634</v>
      </c>
      <c r="G981" s="2" t="s">
        <v>634</v>
      </c>
      <c r="H981" s="2" t="s">
        <v>634</v>
      </c>
      <c r="I981" s="2" t="s">
        <v>634</v>
      </c>
      <c r="J981" s="2" t="s">
        <v>634</v>
      </c>
      <c r="K981" s="2" t="s">
        <v>634</v>
      </c>
      <c r="L981" s="2" t="s">
        <v>634</v>
      </c>
      <c r="M981" s="2" t="s">
        <v>634</v>
      </c>
      <c r="N981" s="2" t="s">
        <v>634</v>
      </c>
      <c r="O981" s="2" t="s">
        <v>634</v>
      </c>
      <c r="P981" s="2" t="s">
        <v>634</v>
      </c>
      <c r="Q981" s="2" t="s">
        <v>634</v>
      </c>
      <c r="R981" s="2" t="s">
        <v>634</v>
      </c>
      <c r="S981" s="2" t="s">
        <v>634</v>
      </c>
      <c r="T981" s="2" t="s">
        <v>634</v>
      </c>
      <c r="U981" s="2" t="s">
        <v>634</v>
      </c>
      <c r="V981" s="2" t="s">
        <v>634</v>
      </c>
      <c r="W981" s="2" t="s">
        <v>634</v>
      </c>
      <c r="X981" s="2" t="s">
        <v>634</v>
      </c>
      <c r="Y981" s="2" t="s">
        <v>634</v>
      </c>
    </row>
    <row r="982" spans="1:25">
      <c r="A982" s="2" t="s">
        <v>2177</v>
      </c>
      <c r="B982" s="2" t="s">
        <v>2120</v>
      </c>
      <c r="C982" s="2" t="s">
        <v>634</v>
      </c>
      <c r="D982" s="2" t="s">
        <v>634</v>
      </c>
      <c r="E982" s="2" t="s">
        <v>634</v>
      </c>
      <c r="F982" s="2" t="s">
        <v>634</v>
      </c>
      <c r="G982" s="2" t="s">
        <v>634</v>
      </c>
      <c r="H982" s="2" t="s">
        <v>634</v>
      </c>
      <c r="I982" s="2" t="s">
        <v>634</v>
      </c>
      <c r="J982" s="2" t="s">
        <v>634</v>
      </c>
      <c r="K982" s="2" t="s">
        <v>634</v>
      </c>
      <c r="L982" s="2" t="s">
        <v>634</v>
      </c>
      <c r="M982" s="2" t="s">
        <v>634</v>
      </c>
      <c r="N982" s="2" t="s">
        <v>634</v>
      </c>
      <c r="O982" s="2" t="s">
        <v>634</v>
      </c>
      <c r="P982" s="2" t="s">
        <v>634</v>
      </c>
      <c r="Q982" s="2" t="s">
        <v>634</v>
      </c>
      <c r="R982" s="2" t="s">
        <v>634</v>
      </c>
      <c r="S982" s="2" t="s">
        <v>634</v>
      </c>
      <c r="T982" s="2" t="s">
        <v>634</v>
      </c>
      <c r="U982" s="2" t="s">
        <v>634</v>
      </c>
      <c r="V982" s="2" t="s">
        <v>634</v>
      </c>
      <c r="W982" s="2" t="s">
        <v>634</v>
      </c>
      <c r="X982" s="2" t="s">
        <v>634</v>
      </c>
      <c r="Y982" s="2" t="s">
        <v>634</v>
      </c>
    </row>
    <row r="983" spans="1:25">
      <c r="A983" s="2" t="s">
        <v>2178</v>
      </c>
      <c r="B983" s="2" t="s">
        <v>2121</v>
      </c>
      <c r="C983" s="2" t="s">
        <v>634</v>
      </c>
      <c r="D983" s="2" t="s">
        <v>634</v>
      </c>
      <c r="E983" s="2" t="s">
        <v>634</v>
      </c>
      <c r="F983" s="2" t="s">
        <v>634</v>
      </c>
      <c r="G983" s="2" t="s">
        <v>634</v>
      </c>
      <c r="H983" s="2" t="s">
        <v>634</v>
      </c>
      <c r="I983" s="2" t="s">
        <v>634</v>
      </c>
      <c r="J983" s="2" t="s">
        <v>634</v>
      </c>
      <c r="K983" s="2" t="s">
        <v>634</v>
      </c>
      <c r="L983" s="2" t="s">
        <v>634</v>
      </c>
      <c r="M983" s="2" t="s">
        <v>634</v>
      </c>
      <c r="N983" s="2" t="s">
        <v>634</v>
      </c>
      <c r="O983" s="2" t="s">
        <v>634</v>
      </c>
      <c r="P983" s="2" t="s">
        <v>634</v>
      </c>
      <c r="Q983" s="2" t="s">
        <v>634</v>
      </c>
      <c r="R983" s="2" t="s">
        <v>634</v>
      </c>
      <c r="S983" s="2" t="s">
        <v>634</v>
      </c>
      <c r="T983" s="2" t="s">
        <v>634</v>
      </c>
      <c r="U983" s="2" t="s">
        <v>634</v>
      </c>
      <c r="V983" s="2" t="s">
        <v>634</v>
      </c>
      <c r="W983" s="2" t="s">
        <v>634</v>
      </c>
      <c r="X983" s="2" t="s">
        <v>634</v>
      </c>
      <c r="Y983" s="2" t="s">
        <v>634</v>
      </c>
    </row>
    <row r="984" spans="1:25">
      <c r="A984" s="2" t="s">
        <v>2179</v>
      </c>
      <c r="B984" s="2" t="s">
        <v>2122</v>
      </c>
      <c r="C984" s="2" t="s">
        <v>634</v>
      </c>
      <c r="D984" s="2" t="s">
        <v>634</v>
      </c>
      <c r="E984" s="2" t="s">
        <v>634</v>
      </c>
      <c r="F984" s="2" t="s">
        <v>634</v>
      </c>
      <c r="G984" s="2" t="s">
        <v>634</v>
      </c>
      <c r="H984" s="2" t="s">
        <v>634</v>
      </c>
      <c r="I984" s="2" t="s">
        <v>634</v>
      </c>
      <c r="J984" s="2" t="s">
        <v>634</v>
      </c>
      <c r="K984" s="2" t="s">
        <v>634</v>
      </c>
      <c r="L984" s="2" t="s">
        <v>634</v>
      </c>
      <c r="M984" s="2" t="s">
        <v>634</v>
      </c>
      <c r="N984" s="2" t="s">
        <v>634</v>
      </c>
      <c r="O984" s="2" t="s">
        <v>634</v>
      </c>
      <c r="P984" s="2" t="s">
        <v>634</v>
      </c>
      <c r="Q984" s="2" t="s">
        <v>634</v>
      </c>
      <c r="R984" s="2" t="s">
        <v>634</v>
      </c>
      <c r="S984" s="2" t="s">
        <v>634</v>
      </c>
      <c r="T984" s="2" t="s">
        <v>634</v>
      </c>
      <c r="U984" s="2" t="s">
        <v>634</v>
      </c>
      <c r="V984" s="2" t="s">
        <v>634</v>
      </c>
      <c r="W984" s="2" t="s">
        <v>634</v>
      </c>
      <c r="X984" s="2" t="s">
        <v>634</v>
      </c>
      <c r="Y984" s="2" t="s">
        <v>634</v>
      </c>
    </row>
    <row r="985" spans="1:25">
      <c r="A985" s="2" t="s">
        <v>2180</v>
      </c>
      <c r="B985" s="2" t="s">
        <v>2123</v>
      </c>
      <c r="C985" s="2" t="s">
        <v>634</v>
      </c>
      <c r="D985" s="2" t="s">
        <v>634</v>
      </c>
      <c r="E985" s="2" t="s">
        <v>634</v>
      </c>
      <c r="F985" s="2" t="s">
        <v>634</v>
      </c>
      <c r="G985" s="2" t="s">
        <v>634</v>
      </c>
      <c r="H985" s="2" t="s">
        <v>634</v>
      </c>
      <c r="I985" s="2" t="s">
        <v>634</v>
      </c>
      <c r="J985" s="2" t="s">
        <v>634</v>
      </c>
      <c r="K985" s="2" t="s">
        <v>634</v>
      </c>
      <c r="L985" s="2" t="s">
        <v>634</v>
      </c>
      <c r="M985" s="2" t="s">
        <v>634</v>
      </c>
      <c r="N985" s="2" t="s">
        <v>634</v>
      </c>
      <c r="O985" s="2" t="s">
        <v>634</v>
      </c>
      <c r="P985" s="2" t="s">
        <v>634</v>
      </c>
      <c r="Q985" s="2" t="s">
        <v>634</v>
      </c>
      <c r="R985" s="2" t="s">
        <v>634</v>
      </c>
      <c r="S985" s="2" t="s">
        <v>634</v>
      </c>
      <c r="T985" s="2" t="s">
        <v>634</v>
      </c>
      <c r="U985" s="2" t="s">
        <v>634</v>
      </c>
      <c r="V985" s="2" t="s">
        <v>634</v>
      </c>
      <c r="W985" s="2" t="s">
        <v>634</v>
      </c>
      <c r="X985" s="2" t="s">
        <v>634</v>
      </c>
      <c r="Y985" s="2" t="s">
        <v>634</v>
      </c>
    </row>
    <row r="986" spans="1:25">
      <c r="A986" s="2" t="s">
        <v>2181</v>
      </c>
      <c r="B986" s="2" t="s">
        <v>2124</v>
      </c>
      <c r="C986" s="2" t="s">
        <v>634</v>
      </c>
      <c r="D986" s="2" t="s">
        <v>634</v>
      </c>
      <c r="E986" s="2" t="s">
        <v>634</v>
      </c>
      <c r="F986" s="2" t="s">
        <v>634</v>
      </c>
      <c r="G986" s="2" t="s">
        <v>634</v>
      </c>
      <c r="H986" s="2" t="s">
        <v>634</v>
      </c>
      <c r="I986" s="2" t="s">
        <v>634</v>
      </c>
      <c r="J986" s="2" t="s">
        <v>634</v>
      </c>
      <c r="K986" s="2" t="s">
        <v>634</v>
      </c>
      <c r="L986" s="2" t="s">
        <v>634</v>
      </c>
      <c r="M986" s="2" t="s">
        <v>634</v>
      </c>
      <c r="N986" s="2" t="s">
        <v>634</v>
      </c>
      <c r="O986" s="2" t="s">
        <v>634</v>
      </c>
      <c r="P986" s="2" t="s">
        <v>634</v>
      </c>
      <c r="Q986" s="2" t="s">
        <v>634</v>
      </c>
      <c r="R986" s="2" t="s">
        <v>634</v>
      </c>
      <c r="S986" s="2" t="s">
        <v>634</v>
      </c>
      <c r="T986" s="2" t="s">
        <v>634</v>
      </c>
      <c r="U986" s="2" t="s">
        <v>634</v>
      </c>
      <c r="V986" s="2" t="s">
        <v>634</v>
      </c>
      <c r="W986" s="2" t="s">
        <v>634</v>
      </c>
      <c r="X986" s="2" t="s">
        <v>634</v>
      </c>
      <c r="Y986" s="2" t="s">
        <v>634</v>
      </c>
    </row>
    <row r="987" spans="1:25">
      <c r="A987" s="2" t="s">
        <v>2182</v>
      </c>
      <c r="B987" s="2" t="s">
        <v>2125</v>
      </c>
      <c r="C987" s="2" t="s">
        <v>634</v>
      </c>
      <c r="D987" s="2" t="s">
        <v>634</v>
      </c>
      <c r="E987" s="2" t="s">
        <v>634</v>
      </c>
      <c r="F987" s="2" t="s">
        <v>634</v>
      </c>
      <c r="G987" s="2" t="s">
        <v>634</v>
      </c>
      <c r="H987" s="2" t="s">
        <v>634</v>
      </c>
      <c r="I987" s="2" t="s">
        <v>634</v>
      </c>
      <c r="J987" s="2" t="s">
        <v>634</v>
      </c>
      <c r="K987" s="2" t="s">
        <v>634</v>
      </c>
      <c r="L987" s="2" t="s">
        <v>634</v>
      </c>
      <c r="M987" s="2" t="s">
        <v>634</v>
      </c>
      <c r="N987" s="2" t="s">
        <v>634</v>
      </c>
      <c r="O987" s="2" t="s">
        <v>634</v>
      </c>
      <c r="P987" s="2" t="s">
        <v>634</v>
      </c>
      <c r="Q987" s="2" t="s">
        <v>634</v>
      </c>
      <c r="R987" s="2" t="s">
        <v>634</v>
      </c>
      <c r="S987" s="2" t="s">
        <v>634</v>
      </c>
      <c r="T987" s="2" t="s">
        <v>634</v>
      </c>
      <c r="U987" s="2" t="s">
        <v>634</v>
      </c>
      <c r="V987" s="2" t="s">
        <v>634</v>
      </c>
      <c r="W987" s="2" t="s">
        <v>634</v>
      </c>
      <c r="X987" s="2" t="s">
        <v>634</v>
      </c>
      <c r="Y987" s="2" t="s">
        <v>634</v>
      </c>
    </row>
    <row r="988" spans="1:25">
      <c r="A988" s="2" t="s">
        <v>2183</v>
      </c>
      <c r="B988" s="2" t="s">
        <v>2126</v>
      </c>
      <c r="C988" s="2" t="s">
        <v>634</v>
      </c>
      <c r="D988" s="2" t="s">
        <v>634</v>
      </c>
      <c r="E988" s="2" t="s">
        <v>634</v>
      </c>
      <c r="F988" s="2" t="s">
        <v>634</v>
      </c>
      <c r="G988" s="2" t="s">
        <v>634</v>
      </c>
      <c r="H988" s="2" t="s">
        <v>634</v>
      </c>
      <c r="I988" s="2" t="s">
        <v>634</v>
      </c>
      <c r="J988" s="2" t="s">
        <v>634</v>
      </c>
      <c r="K988" s="2" t="s">
        <v>634</v>
      </c>
      <c r="L988" s="2" t="s">
        <v>634</v>
      </c>
      <c r="M988" s="2" t="s">
        <v>634</v>
      </c>
      <c r="N988" s="2" t="s">
        <v>634</v>
      </c>
      <c r="O988" s="2" t="s">
        <v>634</v>
      </c>
      <c r="P988" s="2" t="s">
        <v>634</v>
      </c>
      <c r="Q988" s="2" t="s">
        <v>634</v>
      </c>
      <c r="R988" s="2" t="s">
        <v>634</v>
      </c>
      <c r="S988" s="2" t="s">
        <v>634</v>
      </c>
      <c r="T988" s="2" t="s">
        <v>634</v>
      </c>
      <c r="U988" s="2" t="s">
        <v>634</v>
      </c>
      <c r="V988" s="2" t="s">
        <v>634</v>
      </c>
      <c r="W988" s="2" t="s">
        <v>634</v>
      </c>
      <c r="X988" s="2" t="s">
        <v>634</v>
      </c>
      <c r="Y988" s="2" t="s">
        <v>634</v>
      </c>
    </row>
    <row r="989" spans="1:25">
      <c r="A989" s="2" t="s">
        <v>2184</v>
      </c>
      <c r="B989" s="2" t="s">
        <v>2127</v>
      </c>
      <c r="C989" s="2" t="s">
        <v>634</v>
      </c>
      <c r="D989" s="2" t="s">
        <v>634</v>
      </c>
      <c r="E989" s="2" t="s">
        <v>634</v>
      </c>
      <c r="F989" s="2" t="s">
        <v>634</v>
      </c>
      <c r="G989" s="2" t="s">
        <v>634</v>
      </c>
      <c r="H989" s="2" t="s">
        <v>634</v>
      </c>
      <c r="I989" s="2" t="s">
        <v>634</v>
      </c>
      <c r="J989" s="2" t="s">
        <v>634</v>
      </c>
      <c r="K989" s="2" t="s">
        <v>634</v>
      </c>
      <c r="L989" s="2" t="s">
        <v>634</v>
      </c>
      <c r="M989" s="2" t="s">
        <v>634</v>
      </c>
      <c r="N989" s="2" t="s">
        <v>634</v>
      </c>
      <c r="O989" s="2" t="s">
        <v>634</v>
      </c>
      <c r="P989" s="2" t="s">
        <v>634</v>
      </c>
      <c r="Q989" s="2" t="s">
        <v>634</v>
      </c>
      <c r="R989" s="2" t="s">
        <v>634</v>
      </c>
      <c r="S989" s="2" t="s">
        <v>634</v>
      </c>
      <c r="T989" s="2" t="s">
        <v>634</v>
      </c>
      <c r="U989" s="2" t="s">
        <v>634</v>
      </c>
      <c r="V989" s="2" t="s">
        <v>634</v>
      </c>
      <c r="W989" s="2" t="s">
        <v>634</v>
      </c>
      <c r="X989" s="2" t="s">
        <v>634</v>
      </c>
      <c r="Y989" s="2" t="s">
        <v>634</v>
      </c>
    </row>
    <row r="990" spans="1:25">
      <c r="A990" s="2" t="s">
        <v>2185</v>
      </c>
      <c r="B990" s="2" t="s">
        <v>2128</v>
      </c>
      <c r="C990" s="2" t="s">
        <v>634</v>
      </c>
      <c r="D990" s="2" t="s">
        <v>634</v>
      </c>
      <c r="E990" s="2" t="s">
        <v>634</v>
      </c>
      <c r="F990" s="2" t="s">
        <v>634</v>
      </c>
      <c r="G990" s="2" t="s">
        <v>634</v>
      </c>
      <c r="H990" s="2" t="s">
        <v>634</v>
      </c>
      <c r="I990" s="2" t="s">
        <v>634</v>
      </c>
      <c r="J990" s="2" t="s">
        <v>634</v>
      </c>
      <c r="K990" s="2" t="s">
        <v>634</v>
      </c>
      <c r="L990" s="2" t="s">
        <v>634</v>
      </c>
      <c r="M990" s="2" t="s">
        <v>634</v>
      </c>
      <c r="N990" s="2" t="s">
        <v>634</v>
      </c>
      <c r="O990" s="2" t="s">
        <v>634</v>
      </c>
      <c r="P990" s="2" t="s">
        <v>634</v>
      </c>
      <c r="Q990" s="2" t="s">
        <v>634</v>
      </c>
      <c r="R990" s="2" t="s">
        <v>634</v>
      </c>
      <c r="S990" s="2" t="s">
        <v>634</v>
      </c>
      <c r="T990" s="2" t="s">
        <v>634</v>
      </c>
      <c r="U990" s="2" t="s">
        <v>634</v>
      </c>
      <c r="V990" s="2" t="s">
        <v>634</v>
      </c>
      <c r="W990" s="2" t="s">
        <v>634</v>
      </c>
      <c r="X990" s="2" t="s">
        <v>634</v>
      </c>
      <c r="Y990" s="2" t="s">
        <v>634</v>
      </c>
    </row>
    <row r="991" spans="1:25">
      <c r="A991" s="2" t="s">
        <v>2186</v>
      </c>
      <c r="B991" s="2" t="s">
        <v>2129</v>
      </c>
      <c r="C991" s="2" t="s">
        <v>634</v>
      </c>
      <c r="D991" s="2" t="s">
        <v>634</v>
      </c>
      <c r="E991" s="2" t="s">
        <v>634</v>
      </c>
      <c r="F991" s="2" t="s">
        <v>634</v>
      </c>
      <c r="G991" s="2" t="s">
        <v>634</v>
      </c>
      <c r="H991" s="2" t="s">
        <v>634</v>
      </c>
      <c r="I991" s="2" t="s">
        <v>634</v>
      </c>
      <c r="J991" s="2" t="s">
        <v>634</v>
      </c>
      <c r="K991" s="2" t="s">
        <v>634</v>
      </c>
      <c r="L991" s="2" t="s">
        <v>634</v>
      </c>
      <c r="M991" s="2" t="s">
        <v>634</v>
      </c>
      <c r="N991" s="2" t="s">
        <v>634</v>
      </c>
      <c r="O991" s="2" t="s">
        <v>634</v>
      </c>
      <c r="P991" s="2" t="s">
        <v>634</v>
      </c>
      <c r="Q991" s="2" t="s">
        <v>634</v>
      </c>
      <c r="R991" s="2" t="s">
        <v>634</v>
      </c>
      <c r="S991" s="2" t="s">
        <v>634</v>
      </c>
      <c r="T991" s="2" t="s">
        <v>634</v>
      </c>
      <c r="U991" s="2" t="s">
        <v>634</v>
      </c>
      <c r="V991" s="2" t="s">
        <v>634</v>
      </c>
      <c r="W991" s="2" t="s">
        <v>634</v>
      </c>
      <c r="X991" s="2" t="s">
        <v>634</v>
      </c>
      <c r="Y991" s="2" t="s">
        <v>634</v>
      </c>
    </row>
    <row r="992" spans="1:25">
      <c r="A992" s="2" t="s">
        <v>2187</v>
      </c>
      <c r="B992" s="2" t="s">
        <v>2130</v>
      </c>
      <c r="C992" s="2" t="s">
        <v>634</v>
      </c>
      <c r="D992" s="2" t="s">
        <v>634</v>
      </c>
      <c r="E992" s="2" t="s">
        <v>634</v>
      </c>
      <c r="F992" s="2" t="s">
        <v>634</v>
      </c>
      <c r="G992" s="2" t="s">
        <v>634</v>
      </c>
      <c r="H992" s="2" t="s">
        <v>634</v>
      </c>
      <c r="I992" s="2" t="s">
        <v>634</v>
      </c>
      <c r="J992" s="2" t="s">
        <v>634</v>
      </c>
      <c r="K992" s="2" t="s">
        <v>634</v>
      </c>
      <c r="L992" s="2" t="s">
        <v>634</v>
      </c>
      <c r="M992" s="2" t="s">
        <v>634</v>
      </c>
      <c r="N992" s="2" t="s">
        <v>634</v>
      </c>
      <c r="O992" s="2" t="s">
        <v>634</v>
      </c>
      <c r="P992" s="2" t="s">
        <v>634</v>
      </c>
      <c r="Q992" s="2" t="s">
        <v>634</v>
      </c>
      <c r="R992" s="2" t="s">
        <v>634</v>
      </c>
      <c r="S992" s="2" t="s">
        <v>634</v>
      </c>
      <c r="T992" s="2" t="s">
        <v>634</v>
      </c>
      <c r="U992" s="2" t="s">
        <v>634</v>
      </c>
      <c r="V992" s="2" t="s">
        <v>634</v>
      </c>
      <c r="W992" s="2" t="s">
        <v>634</v>
      </c>
      <c r="X992" s="2" t="s">
        <v>634</v>
      </c>
      <c r="Y992" s="2" t="s">
        <v>634</v>
      </c>
    </row>
    <row r="993" spans="1:25">
      <c r="A993" s="2" t="s">
        <v>2188</v>
      </c>
      <c r="B993" s="2" t="s">
        <v>2131</v>
      </c>
      <c r="C993" s="2" t="s">
        <v>634</v>
      </c>
      <c r="D993" s="2" t="s">
        <v>634</v>
      </c>
      <c r="E993" s="2" t="s">
        <v>634</v>
      </c>
      <c r="F993" s="2" t="s">
        <v>634</v>
      </c>
      <c r="G993" s="2" t="s">
        <v>634</v>
      </c>
      <c r="H993" s="2" t="s">
        <v>634</v>
      </c>
      <c r="I993" s="2" t="s">
        <v>634</v>
      </c>
      <c r="J993" s="2" t="s">
        <v>634</v>
      </c>
      <c r="K993" s="2" t="s">
        <v>634</v>
      </c>
      <c r="L993" s="2" t="s">
        <v>634</v>
      </c>
      <c r="M993" s="2" t="s">
        <v>634</v>
      </c>
      <c r="N993" s="2" t="s">
        <v>634</v>
      </c>
      <c r="O993" s="2" t="s">
        <v>634</v>
      </c>
      <c r="P993" s="2" t="s">
        <v>634</v>
      </c>
      <c r="Q993" s="2" t="s">
        <v>634</v>
      </c>
      <c r="R993" s="2" t="s">
        <v>634</v>
      </c>
      <c r="S993" s="2" t="s">
        <v>634</v>
      </c>
      <c r="T993" s="2" t="s">
        <v>634</v>
      </c>
      <c r="U993" s="2" t="s">
        <v>634</v>
      </c>
      <c r="V993" s="2" t="s">
        <v>634</v>
      </c>
      <c r="W993" s="2" t="s">
        <v>634</v>
      </c>
      <c r="X993" s="2" t="s">
        <v>634</v>
      </c>
      <c r="Y993" s="2" t="s">
        <v>634</v>
      </c>
    </row>
    <row r="994" spans="1:25">
      <c r="A994" s="2" t="s">
        <v>1374</v>
      </c>
      <c r="B994" s="2" t="s">
        <v>1702</v>
      </c>
      <c r="C994" s="2" t="s">
        <v>2132</v>
      </c>
      <c r="D994" s="2" t="s">
        <v>306</v>
      </c>
      <c r="E994" s="2" t="s">
        <v>306</v>
      </c>
      <c r="F994" s="2" t="s">
        <v>1778</v>
      </c>
      <c r="G994" s="2">
        <v>0</v>
      </c>
      <c r="H994" s="2">
        <v>0</v>
      </c>
      <c r="I994" s="2">
        <v>0</v>
      </c>
      <c r="J994" s="2">
        <v>0</v>
      </c>
      <c r="K994" s="2">
        <v>0</v>
      </c>
      <c r="L994" s="2">
        <v>62446</v>
      </c>
      <c r="M994" s="2" t="s">
        <v>1778</v>
      </c>
      <c r="N994" s="2">
        <v>0</v>
      </c>
      <c r="O994" s="2">
        <v>0</v>
      </c>
      <c r="P994" s="2">
        <v>0</v>
      </c>
      <c r="Q994" s="2">
        <v>0</v>
      </c>
      <c r="R994" s="2">
        <v>0</v>
      </c>
      <c r="S994" s="2">
        <v>0.43999915447108645</v>
      </c>
      <c r="T994" s="2">
        <v>0</v>
      </c>
      <c r="U994" s="2">
        <v>0</v>
      </c>
      <c r="V994" s="2">
        <v>0</v>
      </c>
      <c r="W994" s="2">
        <v>0</v>
      </c>
      <c r="X994" s="2" t="s">
        <v>817</v>
      </c>
      <c r="Y994" s="2">
        <v>0</v>
      </c>
    </row>
  </sheetData>
  <sheetProtection formatCells="0"/>
  <mergeCells count="3">
    <mergeCell ref="F1:S1"/>
    <mergeCell ref="T1:Y1"/>
    <mergeCell ref="C1:E1"/>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F736-74A3-4180-8D1A-87E492EB23C8}">
  <sheetPr codeName="Sheet3">
    <tabColor rgb="FFFFFF00"/>
  </sheetPr>
  <dimension ref="A1:AZ50"/>
  <sheetViews>
    <sheetView workbookViewId="0"/>
  </sheetViews>
  <sheetFormatPr defaultColWidth="9" defaultRowHeight="13.2"/>
  <cols>
    <col min="1" max="1" width="0.88671875" style="54" customWidth="1"/>
    <col min="2" max="2" width="1.88671875" style="54" customWidth="1"/>
    <col min="3" max="3" width="27.88671875" style="54" bestFit="1" customWidth="1"/>
    <col min="4" max="4" width="9.44140625" style="54" customWidth="1"/>
    <col min="5" max="5" width="2.33203125" style="54" customWidth="1"/>
    <col min="6" max="6" width="10" style="54" customWidth="1"/>
    <col min="7" max="7" width="2.33203125" style="54" customWidth="1"/>
    <col min="8" max="8" width="10" style="54" customWidth="1"/>
    <col min="9" max="9" width="2.33203125" style="54" customWidth="1"/>
    <col min="10" max="10" width="5.88671875" style="54" customWidth="1"/>
    <col min="11" max="11" width="3.33203125" style="54" bestFit="1" customWidth="1"/>
    <col min="12" max="12" width="5.88671875" style="54" customWidth="1"/>
    <col min="13" max="13" width="3.33203125" style="54" bestFit="1" customWidth="1"/>
    <col min="14" max="14" width="1.6640625" style="54" customWidth="1"/>
    <col min="15" max="15" width="80.6640625" style="54" customWidth="1"/>
    <col min="16" max="16" width="9.44140625" style="53" bestFit="1" customWidth="1"/>
    <col min="17" max="52" width="9" style="53"/>
    <col min="53" max="16384" width="9" style="54"/>
  </cols>
  <sheetData>
    <row r="1" spans="1:52" ht="16.5" customHeight="1">
      <c r="A1" s="53"/>
      <c r="B1" s="53"/>
      <c r="C1" s="53"/>
      <c r="D1" s="53"/>
      <c r="E1" s="53"/>
      <c r="F1" s="53"/>
      <c r="G1" s="53"/>
      <c r="H1" s="53"/>
      <c r="I1" s="53"/>
      <c r="J1" s="53"/>
      <c r="K1" s="53"/>
      <c r="L1" s="53"/>
      <c r="M1" s="53"/>
      <c r="N1" s="53"/>
      <c r="O1" s="44" t="s">
        <v>2295</v>
      </c>
    </row>
    <row r="2" spans="1:52" ht="8.25" customHeight="1" thickBot="1">
      <c r="A2" s="53"/>
      <c r="B2" s="53"/>
      <c r="C2" s="53"/>
      <c r="D2" s="53"/>
      <c r="E2" s="53"/>
      <c r="F2" s="53"/>
      <c r="G2" s="53"/>
      <c r="H2" s="53"/>
      <c r="I2" s="53"/>
      <c r="J2" s="53"/>
      <c r="K2" s="53"/>
      <c r="L2" s="53"/>
      <c r="M2" s="53"/>
      <c r="N2" s="53"/>
      <c r="O2" s="55"/>
    </row>
    <row r="3" spans="1:52" ht="13.8" thickBot="1">
      <c r="A3" s="53"/>
      <c r="B3" s="53"/>
      <c r="C3" s="53"/>
      <c r="D3" s="53"/>
      <c r="E3" s="53"/>
      <c r="F3" s="53"/>
      <c r="G3" s="53"/>
      <c r="H3" s="56">
        <v>2026</v>
      </c>
      <c r="I3" s="53" t="s">
        <v>56</v>
      </c>
      <c r="J3" s="4"/>
      <c r="K3" s="54" t="s">
        <v>55</v>
      </c>
      <c r="L3" s="4"/>
      <c r="M3" s="53" t="s">
        <v>54</v>
      </c>
      <c r="N3" s="53"/>
      <c r="O3" s="57" t="s">
        <v>1705</v>
      </c>
      <c r="P3" s="58"/>
    </row>
    <row r="4" spans="1:52" s="60" customFormat="1" ht="15"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s="60" customFormat="1" ht="15" customHeight="1">
      <c r="A5" s="59"/>
      <c r="B5" s="59"/>
      <c r="C5" s="61" t="s">
        <v>57</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s="60" customFormat="1" ht="13.5" customHeight="1" thickBot="1">
      <c r="A6" s="59"/>
      <c r="B6" s="59"/>
      <c r="C6" s="62"/>
      <c r="D6" s="62"/>
      <c r="E6" s="62"/>
      <c r="F6" s="62"/>
      <c r="G6" s="62"/>
      <c r="H6" s="62"/>
      <c r="I6" s="62"/>
      <c r="J6" s="62"/>
      <c r="K6" s="62"/>
      <c r="L6" s="62"/>
      <c r="M6" s="62"/>
      <c r="N6" s="62"/>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s="60" customFormat="1" ht="30" customHeight="1">
      <c r="A7" s="59"/>
      <c r="B7" s="59"/>
      <c r="C7" s="62"/>
      <c r="D7" s="63" t="s">
        <v>52</v>
      </c>
      <c r="E7" s="62"/>
      <c r="F7" s="491" t="s">
        <v>52</v>
      </c>
      <c r="G7" s="492"/>
      <c r="H7" s="493"/>
      <c r="I7" s="494"/>
      <c r="J7" s="494"/>
      <c r="K7" s="494"/>
      <c r="L7" s="494"/>
      <c r="M7" s="495"/>
      <c r="N7" s="62"/>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s="60" customFormat="1" ht="30" customHeight="1">
      <c r="A8" s="59"/>
      <c r="B8" s="59"/>
      <c r="C8" s="62"/>
      <c r="D8" s="63"/>
      <c r="E8" s="62"/>
      <c r="F8" s="496" t="s">
        <v>1565</v>
      </c>
      <c r="G8" s="497"/>
      <c r="H8" s="498" t="str">
        <f>IFERROR(VLOOKUP(計_はじめに!$J$2,計画書事業者リスト!A4:B999,2,FALSE),"")</f>
        <v/>
      </c>
      <c r="I8" s="499"/>
      <c r="J8" s="499"/>
      <c r="K8" s="499"/>
      <c r="L8" s="499"/>
      <c r="M8" s="500"/>
      <c r="N8" s="62"/>
      <c r="O8" s="64" t="s">
        <v>1830</v>
      </c>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s="60" customFormat="1" ht="30" customHeight="1">
      <c r="A9" s="59"/>
      <c r="B9" s="59"/>
      <c r="C9" s="59"/>
      <c r="D9" s="63" t="s">
        <v>53</v>
      </c>
      <c r="E9" s="59"/>
      <c r="F9" s="496" t="s">
        <v>1566</v>
      </c>
      <c r="G9" s="497"/>
      <c r="H9" s="498"/>
      <c r="I9" s="499"/>
      <c r="J9" s="499"/>
      <c r="K9" s="499"/>
      <c r="L9" s="499"/>
      <c r="M9" s="500"/>
      <c r="N9" s="59"/>
      <c r="O9" s="465"/>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s="60" customFormat="1" ht="30" customHeight="1" thickBot="1">
      <c r="A10" s="59"/>
      <c r="B10" s="59"/>
      <c r="C10" s="59"/>
      <c r="D10" s="63"/>
      <c r="E10" s="59"/>
      <c r="F10" s="481" t="s">
        <v>1567</v>
      </c>
      <c r="G10" s="482"/>
      <c r="H10" s="483"/>
      <c r="I10" s="484"/>
      <c r="J10" s="484"/>
      <c r="K10" s="484"/>
      <c r="L10" s="484"/>
      <c r="M10" s="485"/>
      <c r="N10" s="59"/>
      <c r="O10" s="465"/>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row>
    <row r="11" spans="1:52">
      <c r="A11" s="53"/>
      <c r="B11" s="53"/>
      <c r="C11" s="53"/>
      <c r="D11" s="486" t="s">
        <v>1728</v>
      </c>
      <c r="E11" s="486"/>
      <c r="F11" s="486"/>
      <c r="G11" s="486"/>
      <c r="H11" s="486"/>
      <c r="I11" s="486"/>
      <c r="J11" s="486"/>
      <c r="K11" s="486"/>
      <c r="L11" s="486"/>
      <c r="M11" s="486"/>
      <c r="N11" s="53"/>
      <c r="O11" s="53"/>
    </row>
    <row r="12" spans="1:52">
      <c r="A12" s="53"/>
      <c r="B12" s="53"/>
      <c r="C12" s="53"/>
      <c r="D12" s="65"/>
      <c r="E12" s="65"/>
      <c r="F12" s="65"/>
      <c r="G12" s="65"/>
      <c r="H12" s="65"/>
      <c r="I12" s="65"/>
      <c r="J12" s="65"/>
      <c r="K12" s="65"/>
      <c r="L12" s="65"/>
      <c r="M12" s="65"/>
      <c r="N12" s="53"/>
      <c r="O12" s="53"/>
    </row>
    <row r="13" spans="1:52">
      <c r="A13" s="53"/>
      <c r="B13" s="53"/>
      <c r="C13" s="53"/>
      <c r="D13" s="65"/>
      <c r="E13" s="65"/>
      <c r="F13" s="65"/>
      <c r="G13" s="65"/>
      <c r="H13" s="65"/>
      <c r="I13" s="65"/>
      <c r="J13" s="65"/>
      <c r="K13" s="65"/>
      <c r="L13" s="65"/>
      <c r="M13" s="65"/>
      <c r="N13" s="53"/>
      <c r="O13" s="53"/>
    </row>
    <row r="14" spans="1:52">
      <c r="A14" s="53"/>
      <c r="B14" s="53"/>
      <c r="C14" s="53"/>
      <c r="D14" s="53"/>
      <c r="E14" s="53"/>
      <c r="F14" s="53"/>
      <c r="G14" s="53"/>
      <c r="H14" s="53"/>
      <c r="I14" s="53"/>
      <c r="J14" s="53"/>
      <c r="K14" s="53"/>
      <c r="L14" s="53"/>
      <c r="M14" s="53"/>
      <c r="N14" s="53"/>
      <c r="O14" s="53"/>
    </row>
    <row r="15" spans="1:52" ht="23.4">
      <c r="A15" s="53"/>
      <c r="B15" s="53"/>
      <c r="C15" s="487" t="s">
        <v>51</v>
      </c>
      <c r="D15" s="487"/>
      <c r="E15" s="487"/>
      <c r="F15" s="487"/>
      <c r="G15" s="487"/>
      <c r="H15" s="487"/>
      <c r="I15" s="487"/>
      <c r="J15" s="487"/>
      <c r="K15" s="487"/>
      <c r="L15" s="487"/>
      <c r="M15" s="487"/>
      <c r="N15" s="53"/>
      <c r="O15" s="53"/>
    </row>
    <row r="16" spans="1:52">
      <c r="A16" s="53"/>
      <c r="B16" s="53"/>
      <c r="C16" s="53"/>
      <c r="D16" s="53"/>
      <c r="E16" s="53"/>
      <c r="F16" s="53"/>
      <c r="G16" s="53"/>
      <c r="H16" s="53"/>
      <c r="I16" s="53"/>
      <c r="J16" s="53"/>
      <c r="K16" s="53"/>
      <c r="L16" s="53"/>
      <c r="M16" s="53"/>
      <c r="N16" s="53"/>
      <c r="O16" s="53"/>
    </row>
    <row r="17" spans="1:15">
      <c r="A17" s="53"/>
      <c r="B17" s="53"/>
      <c r="C17" s="53"/>
      <c r="D17" s="53"/>
      <c r="E17" s="53"/>
      <c r="F17" s="53"/>
      <c r="G17" s="53"/>
      <c r="H17" s="53"/>
      <c r="I17" s="53"/>
      <c r="J17" s="53"/>
      <c r="K17" s="53"/>
      <c r="L17" s="53"/>
      <c r="M17" s="53"/>
      <c r="N17" s="53"/>
      <c r="O17" s="53"/>
    </row>
    <row r="18" spans="1:15">
      <c r="A18" s="53"/>
      <c r="B18" s="53"/>
      <c r="C18" s="53"/>
      <c r="D18" s="53"/>
      <c r="E18" s="53"/>
      <c r="F18" s="53"/>
      <c r="G18" s="53"/>
      <c r="H18" s="53"/>
      <c r="I18" s="53"/>
      <c r="J18" s="53"/>
      <c r="K18" s="53"/>
      <c r="L18" s="53"/>
      <c r="M18" s="53"/>
      <c r="N18" s="53"/>
      <c r="O18" s="53"/>
    </row>
    <row r="19" spans="1:15" ht="34.5" customHeight="1">
      <c r="A19" s="53"/>
      <c r="B19" s="53"/>
      <c r="C19" s="488" t="s">
        <v>50</v>
      </c>
      <c r="D19" s="488"/>
      <c r="E19" s="488"/>
      <c r="F19" s="488"/>
      <c r="G19" s="488"/>
      <c r="H19" s="488"/>
      <c r="I19" s="488"/>
      <c r="J19" s="488"/>
      <c r="K19" s="488"/>
      <c r="L19" s="488"/>
      <c r="M19" s="488"/>
      <c r="N19" s="53"/>
      <c r="O19" s="53"/>
    </row>
    <row r="20" spans="1:15" ht="13.8" thickBot="1">
      <c r="A20" s="53"/>
      <c r="B20" s="53"/>
      <c r="C20" s="53"/>
      <c r="D20" s="53"/>
      <c r="E20" s="53"/>
      <c r="F20" s="53"/>
      <c r="G20" s="53"/>
      <c r="H20" s="53"/>
      <c r="I20" s="53"/>
      <c r="J20" s="53"/>
      <c r="K20" s="53"/>
      <c r="L20" s="53"/>
      <c r="M20" s="53"/>
      <c r="N20" s="53"/>
      <c r="O20" s="53"/>
    </row>
    <row r="21" spans="1:15" ht="39.75" customHeight="1">
      <c r="A21" s="53"/>
      <c r="B21" s="53"/>
      <c r="C21" s="66" t="s">
        <v>44</v>
      </c>
      <c r="D21" s="489" t="str">
        <f>IF(H8="","",H8)</f>
        <v/>
      </c>
      <c r="E21" s="489"/>
      <c r="F21" s="489"/>
      <c r="G21" s="489"/>
      <c r="H21" s="489"/>
      <c r="I21" s="489"/>
      <c r="J21" s="489"/>
      <c r="K21" s="489"/>
      <c r="L21" s="489"/>
      <c r="M21" s="490"/>
      <c r="N21" s="53"/>
      <c r="O21" s="67"/>
    </row>
    <row r="22" spans="1:15" ht="39.75" customHeight="1">
      <c r="A22" s="53"/>
      <c r="B22" s="53"/>
      <c r="C22" s="68" t="s">
        <v>45</v>
      </c>
      <c r="D22" s="472" t="str">
        <f>IF(H7="","",H7)</f>
        <v/>
      </c>
      <c r="E22" s="472"/>
      <c r="F22" s="472"/>
      <c r="G22" s="472"/>
      <c r="H22" s="472"/>
      <c r="I22" s="472"/>
      <c r="J22" s="472"/>
      <c r="K22" s="472"/>
      <c r="L22" s="472"/>
      <c r="M22" s="473"/>
      <c r="N22" s="53"/>
      <c r="O22" s="53"/>
    </row>
    <row r="23" spans="1:15" ht="39.75" customHeight="1">
      <c r="A23" s="53"/>
      <c r="B23" s="53"/>
      <c r="C23" s="68" t="s">
        <v>46</v>
      </c>
      <c r="D23" s="474" t="s">
        <v>47</v>
      </c>
      <c r="E23" s="474"/>
      <c r="F23" s="474"/>
      <c r="G23" s="474"/>
      <c r="H23" s="474"/>
      <c r="I23" s="474"/>
      <c r="J23" s="474"/>
      <c r="K23" s="474"/>
      <c r="L23" s="474"/>
      <c r="M23" s="475"/>
      <c r="N23" s="53"/>
      <c r="O23" s="53"/>
    </row>
    <row r="24" spans="1:15" ht="81" customHeight="1">
      <c r="A24" s="53"/>
      <c r="B24" s="53"/>
      <c r="C24" s="476" t="s">
        <v>1936</v>
      </c>
      <c r="D24" s="478"/>
      <c r="E24" s="478"/>
      <c r="F24" s="478"/>
      <c r="G24" s="478"/>
      <c r="H24" s="478"/>
      <c r="I24" s="478"/>
      <c r="J24" s="478"/>
      <c r="K24" s="478"/>
      <c r="L24" s="478"/>
      <c r="M24" s="479"/>
      <c r="N24" s="53"/>
      <c r="O24" s="463" t="s">
        <v>2243</v>
      </c>
    </row>
    <row r="25" spans="1:15" ht="29.25" customHeight="1">
      <c r="A25" s="53"/>
      <c r="B25" s="53"/>
      <c r="C25" s="477"/>
      <c r="D25" s="69" t="s">
        <v>1568</v>
      </c>
      <c r="E25" s="480"/>
      <c r="F25" s="480"/>
      <c r="G25" s="480"/>
      <c r="H25" s="480"/>
      <c r="I25" s="480"/>
      <c r="J25" s="480"/>
      <c r="K25" s="480"/>
      <c r="L25" s="480"/>
      <c r="M25" s="70" t="s">
        <v>48</v>
      </c>
      <c r="N25" s="53"/>
      <c r="O25" s="464"/>
    </row>
    <row r="26" spans="1:15" ht="36" customHeight="1" thickBot="1">
      <c r="A26" s="53"/>
      <c r="B26" s="53"/>
      <c r="C26" s="71" t="s">
        <v>1935</v>
      </c>
      <c r="D26" s="466"/>
      <c r="E26" s="467"/>
      <c r="F26" s="467"/>
      <c r="G26" s="467"/>
      <c r="H26" s="467"/>
      <c r="I26" s="467"/>
      <c r="J26" s="467"/>
      <c r="K26" s="467"/>
      <c r="L26" s="467"/>
      <c r="M26" s="468"/>
      <c r="N26" s="53"/>
      <c r="O26" s="53"/>
    </row>
    <row r="27" spans="1:15" ht="88.5" customHeight="1" thickBot="1">
      <c r="A27" s="53"/>
      <c r="B27" s="53"/>
      <c r="C27" s="469" t="s">
        <v>49</v>
      </c>
      <c r="D27" s="470"/>
      <c r="E27" s="470"/>
      <c r="F27" s="470"/>
      <c r="G27" s="470"/>
      <c r="H27" s="470"/>
      <c r="I27" s="470"/>
      <c r="J27" s="470"/>
      <c r="K27" s="470"/>
      <c r="L27" s="470"/>
      <c r="M27" s="471"/>
      <c r="N27" s="53"/>
      <c r="O27" s="53"/>
    </row>
    <row r="28" spans="1:15" s="53" customFormat="1" ht="4.5" customHeight="1"/>
    <row r="29" spans="1:15" s="53" customFormat="1"/>
    <row r="30" spans="1:15" s="53" customFormat="1"/>
    <row r="31" spans="1:15" s="53" customFormat="1">
      <c r="C31" s="72"/>
    </row>
    <row r="32" spans="1:15"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sheetData>
  <sheetProtection algorithmName="SHA-512" hashValue="XlNWOaCkYxNLfiXUDg4k0XqvN0nZ0falmIJUQD0S0N39BVow5+zb8TDRjg8irYNSdEirISlCMvVj2zTAfTPJZA==" saltValue="ilPmtOZGs69tuWx7YPoaqQ==" spinCount="100000" sheet="1" formatCells="0"/>
  <mergeCells count="21">
    <mergeCell ref="F7:G7"/>
    <mergeCell ref="H7:M7"/>
    <mergeCell ref="F8:G8"/>
    <mergeCell ref="H8:M8"/>
    <mergeCell ref="F9:G9"/>
    <mergeCell ref="H9:M9"/>
    <mergeCell ref="O24:O25"/>
    <mergeCell ref="O9:O10"/>
    <mergeCell ref="D26:M26"/>
    <mergeCell ref="C27:M27"/>
    <mergeCell ref="D22:M22"/>
    <mergeCell ref="D23:M23"/>
    <mergeCell ref="C24:C25"/>
    <mergeCell ref="D24:M24"/>
    <mergeCell ref="E25:L25"/>
    <mergeCell ref="F10:G10"/>
    <mergeCell ref="H10:M10"/>
    <mergeCell ref="D11:M11"/>
    <mergeCell ref="C15:M15"/>
    <mergeCell ref="C19:M19"/>
    <mergeCell ref="D21:M21"/>
  </mergeCells>
  <phoneticPr fontId="2"/>
  <conditionalFormatting sqref="D21:D22">
    <cfRule type="containsBlanks" dxfId="59" priority="5">
      <formula>LEN(TRIM(D21))=0</formula>
    </cfRule>
  </conditionalFormatting>
  <conditionalFormatting sqref="H8">
    <cfRule type="containsBlanks" dxfId="58" priority="6">
      <formula>LEN(TRIM(H8))=0</formula>
    </cfRule>
  </conditionalFormatting>
  <conditionalFormatting sqref="J3 L3 H7 H9:M10 D24 E25 D26">
    <cfRule type="containsBlanks" dxfId="57" priority="1">
      <formula>LEN(TRIM(D3))=0</formula>
    </cfRule>
  </conditionalFormatting>
  <printOptions horizontalCentered="1"/>
  <pageMargins left="0.70866141732283472" right="0.70866141732283472" top="0.74803149606299213" bottom="0.74803149606299213" header="0.31496062992125984" footer="0.31496062992125984"/>
  <pageSetup paperSize="9" orientation="portrait" r:id="rId1"/>
  <ignoredErrors>
    <ignoredError sqref="D22 H8"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1CCA-7A40-43C1-B6A0-E0CD2AC091E0}">
  <sheetPr codeName="Sheet4">
    <tabColor rgb="FFFFFF00"/>
    <pageSetUpPr fitToPage="1"/>
  </sheetPr>
  <dimension ref="A1:AZ49"/>
  <sheetViews>
    <sheetView zoomScale="98" zoomScaleNormal="98" zoomScaleSheetLayoutView="91" workbookViewId="0"/>
  </sheetViews>
  <sheetFormatPr defaultColWidth="9" defaultRowHeight="13.2" outlineLevelCol="1"/>
  <cols>
    <col min="1" max="1" width="2.109375" style="59" customWidth="1"/>
    <col min="2" max="2" width="1.88671875" style="59" customWidth="1"/>
    <col min="3" max="3" width="9.6640625" style="60" customWidth="1"/>
    <col min="4" max="4" width="6.6640625" style="60" customWidth="1"/>
    <col min="5" max="5" width="12.88671875" style="59" customWidth="1"/>
    <col min="6" max="6" width="2.44140625" style="60" customWidth="1"/>
    <col min="7" max="7" width="13.109375" style="60" customWidth="1"/>
    <col min="8" max="8" width="2.44140625" style="60" customWidth="1"/>
    <col min="9" max="9" width="13.109375" style="60" customWidth="1"/>
    <col min="10" max="10" width="2.44140625" style="60" customWidth="1"/>
    <col min="11" max="11" width="15" style="60" customWidth="1"/>
    <col min="12" max="12" width="2.44140625" style="60" customWidth="1"/>
    <col min="13" max="13" width="11.109375" style="60" customWidth="1"/>
    <col min="14" max="14" width="1.33203125" style="59" customWidth="1"/>
    <col min="15" max="15" width="80.6640625" style="76" customWidth="1"/>
    <col min="16" max="20" width="9" style="59" hidden="1" customWidth="1" outlineLevel="1"/>
    <col min="21" max="21" width="9" style="59" collapsed="1"/>
    <col min="22" max="52" width="9" style="59"/>
    <col min="53" max="16384" width="9" style="60"/>
  </cols>
  <sheetData>
    <row r="1" spans="3:20" s="59" customFormat="1" ht="12" customHeight="1">
      <c r="O1" s="44" t="s">
        <v>2304</v>
      </c>
    </row>
    <row r="2" spans="3:20" s="59" customFormat="1" ht="24.75" customHeight="1">
      <c r="C2" s="501" t="s">
        <v>12</v>
      </c>
      <c r="D2" s="501"/>
      <c r="E2" s="501"/>
      <c r="F2" s="501"/>
      <c r="G2" s="501"/>
      <c r="H2" s="501"/>
      <c r="I2" s="501"/>
      <c r="J2" s="501"/>
      <c r="K2" s="501"/>
      <c r="L2" s="501"/>
      <c r="M2" s="501"/>
      <c r="O2" s="73"/>
    </row>
    <row r="3" spans="3:20" s="59" customFormat="1" ht="15.75" customHeight="1">
      <c r="C3" s="501"/>
      <c r="D3" s="501"/>
      <c r="E3" s="501"/>
      <c r="F3" s="501"/>
      <c r="G3" s="501"/>
      <c r="H3" s="501"/>
      <c r="I3" s="501"/>
      <c r="J3" s="501"/>
      <c r="K3" s="501"/>
      <c r="L3" s="501"/>
      <c r="M3" s="501"/>
    </row>
    <row r="4" spans="3:20" s="59" customFormat="1" ht="6.75" customHeight="1"/>
    <row r="5" spans="3:20" s="59" customFormat="1" ht="18" customHeight="1">
      <c r="C5" s="59" t="s">
        <v>22</v>
      </c>
      <c r="O5" s="74" t="s">
        <v>1826</v>
      </c>
    </row>
    <row r="6" spans="3:20" s="59" customFormat="1" ht="18" customHeight="1" thickBot="1">
      <c r="C6" s="59" t="s">
        <v>23</v>
      </c>
    </row>
    <row r="7" spans="3:20" ht="39" customHeight="1">
      <c r="C7" s="502" t="s">
        <v>1569</v>
      </c>
      <c r="D7" s="503"/>
      <c r="E7" s="504"/>
      <c r="F7" s="511" t="s">
        <v>1565</v>
      </c>
      <c r="G7" s="512"/>
      <c r="H7" s="513" t="str">
        <f>IF(計_提出書!H8="","",計_提出書!H8)</f>
        <v/>
      </c>
      <c r="I7" s="514"/>
      <c r="J7" s="514"/>
      <c r="K7" s="514"/>
      <c r="L7" s="514"/>
      <c r="M7" s="515"/>
      <c r="O7" s="64" t="s">
        <v>1825</v>
      </c>
    </row>
    <row r="8" spans="3:20" ht="39" customHeight="1">
      <c r="C8" s="505"/>
      <c r="D8" s="506"/>
      <c r="E8" s="507"/>
      <c r="F8" s="516" t="s">
        <v>1570</v>
      </c>
      <c r="G8" s="517"/>
      <c r="H8" s="518" t="str">
        <f>IF(計_提出書!H9="","",計_提出書!H9)</f>
        <v/>
      </c>
      <c r="I8" s="519"/>
      <c r="J8" s="519"/>
      <c r="K8" s="519"/>
      <c r="L8" s="519"/>
      <c r="M8" s="520"/>
      <c r="O8" s="465"/>
    </row>
    <row r="9" spans="3:20" ht="39" customHeight="1">
      <c r="C9" s="508"/>
      <c r="D9" s="509"/>
      <c r="E9" s="510"/>
      <c r="F9" s="516" t="s">
        <v>1567</v>
      </c>
      <c r="G9" s="517"/>
      <c r="H9" s="518" t="str">
        <f>IF(計_提出書!H10="","",計_提出書!H10)</f>
        <v/>
      </c>
      <c r="I9" s="519"/>
      <c r="J9" s="519"/>
      <c r="K9" s="519"/>
      <c r="L9" s="519"/>
      <c r="M9" s="520"/>
      <c r="O9" s="465"/>
    </row>
    <row r="10" spans="3:20" ht="39" customHeight="1" thickBot="1">
      <c r="C10" s="553" t="s">
        <v>18</v>
      </c>
      <c r="D10" s="554"/>
      <c r="E10" s="555"/>
      <c r="F10" s="556" t="str">
        <f>IF(計_提出書!H7="","",計_提出書!H7)</f>
        <v/>
      </c>
      <c r="G10" s="557"/>
      <c r="H10" s="557"/>
      <c r="I10" s="557"/>
      <c r="J10" s="557"/>
      <c r="K10" s="557"/>
      <c r="L10" s="557"/>
      <c r="M10" s="558"/>
      <c r="O10" s="75"/>
    </row>
    <row r="11" spans="3:20" s="59" customFormat="1" ht="11.25" customHeight="1">
      <c r="O11" s="76"/>
    </row>
    <row r="12" spans="3:20" s="59" customFormat="1" ht="18" customHeight="1" thickBot="1">
      <c r="C12" s="59" t="s">
        <v>24</v>
      </c>
      <c r="O12" s="76"/>
    </row>
    <row r="13" spans="3:20" ht="39" customHeight="1">
      <c r="C13" s="559" t="s">
        <v>25</v>
      </c>
      <c r="D13" s="560"/>
      <c r="E13" s="560"/>
      <c r="F13" s="521"/>
      <c r="G13" s="521"/>
      <c r="H13" s="521"/>
      <c r="I13" s="521"/>
      <c r="J13" s="521"/>
      <c r="K13" s="521"/>
      <c r="L13" s="521"/>
      <c r="M13" s="522"/>
      <c r="O13" s="59"/>
      <c r="P13" s="223"/>
    </row>
    <row r="14" spans="3:20" ht="39" customHeight="1">
      <c r="C14" s="78" t="s">
        <v>43</v>
      </c>
      <c r="D14" s="79"/>
      <c r="E14" s="80"/>
      <c r="F14" s="81"/>
      <c r="G14" s="59" t="s">
        <v>39</v>
      </c>
      <c r="H14" s="59"/>
      <c r="I14" s="59" t="s">
        <v>40</v>
      </c>
      <c r="J14" s="59"/>
      <c r="K14" s="59" t="s">
        <v>41</v>
      </c>
      <c r="L14" s="59"/>
      <c r="M14" s="82" t="s">
        <v>42</v>
      </c>
      <c r="O14" s="59"/>
      <c r="P14" s="223" t="b">
        <v>0</v>
      </c>
      <c r="Q14" s="223" t="b">
        <v>0</v>
      </c>
      <c r="R14" s="223" t="b">
        <v>0</v>
      </c>
      <c r="S14" s="223" t="b">
        <v>0</v>
      </c>
      <c r="T14" s="59">
        <f>COUNTIF(P14:S14,"TRUE")</f>
        <v>0</v>
      </c>
    </row>
    <row r="15" spans="3:20" ht="27" customHeight="1">
      <c r="C15" s="525" t="s">
        <v>26</v>
      </c>
      <c r="D15" s="526"/>
      <c r="E15" s="527"/>
      <c r="F15" s="531" t="s">
        <v>1714</v>
      </c>
      <c r="G15" s="532"/>
      <c r="H15" s="533" t="str">
        <f>IF(計_提出書!D26="","",計_提出書!D26)</f>
        <v/>
      </c>
      <c r="I15" s="534"/>
      <c r="J15" s="534"/>
      <c r="K15" s="534"/>
      <c r="L15" s="534"/>
      <c r="M15" s="535"/>
      <c r="O15" s="59"/>
      <c r="P15" s="77"/>
      <c r="Q15" s="77"/>
      <c r="R15" s="77"/>
      <c r="S15" s="77"/>
    </row>
    <row r="16" spans="3:20" ht="240" customHeight="1" thickBot="1">
      <c r="C16" s="528"/>
      <c r="D16" s="529"/>
      <c r="E16" s="530"/>
      <c r="F16" s="523"/>
      <c r="G16" s="523"/>
      <c r="H16" s="523"/>
      <c r="I16" s="523"/>
      <c r="J16" s="523"/>
      <c r="K16" s="523"/>
      <c r="L16" s="523"/>
      <c r="M16" s="524"/>
      <c r="O16" s="83"/>
    </row>
    <row r="17" spans="3:16" s="59" customFormat="1" ht="11.25" customHeight="1">
      <c r="O17" s="76"/>
    </row>
    <row r="18" spans="3:16" s="59" customFormat="1" ht="15" customHeight="1" thickBot="1">
      <c r="C18" s="59" t="s">
        <v>2</v>
      </c>
      <c r="O18" s="76"/>
    </row>
    <row r="19" spans="3:16" ht="25.5" customHeight="1">
      <c r="C19" s="546" t="s">
        <v>19</v>
      </c>
      <c r="D19" s="548" t="s">
        <v>3</v>
      </c>
      <c r="E19" s="548"/>
      <c r="F19" s="549"/>
      <c r="G19" s="550"/>
      <c r="H19" s="550"/>
      <c r="I19" s="550"/>
      <c r="J19" s="550"/>
      <c r="K19" s="550"/>
      <c r="L19" s="550"/>
      <c r="M19" s="551"/>
      <c r="N19" s="84"/>
      <c r="O19" s="85"/>
    </row>
    <row r="20" spans="3:16" ht="25.5" customHeight="1">
      <c r="C20" s="537" t="s">
        <v>4</v>
      </c>
      <c r="D20" s="543" t="s">
        <v>5</v>
      </c>
      <c r="E20" s="86" t="s">
        <v>29</v>
      </c>
      <c r="F20" s="540"/>
      <c r="G20" s="541"/>
      <c r="H20" s="541"/>
      <c r="I20" s="541"/>
      <c r="J20" s="541"/>
      <c r="K20" s="541"/>
      <c r="L20" s="541"/>
      <c r="M20" s="542"/>
      <c r="N20" s="84"/>
      <c r="O20" s="59"/>
      <c r="P20" s="59">
        <f>COUNTA(F20:M21)</f>
        <v>0</v>
      </c>
    </row>
    <row r="21" spans="3:16" ht="25.5" customHeight="1">
      <c r="C21" s="547"/>
      <c r="D21" s="552"/>
      <c r="E21" s="86" t="s">
        <v>0</v>
      </c>
      <c r="F21" s="540"/>
      <c r="G21" s="541"/>
      <c r="H21" s="541"/>
      <c r="I21" s="541"/>
      <c r="J21" s="541"/>
      <c r="K21" s="541"/>
      <c r="L21" s="541"/>
      <c r="M21" s="542"/>
      <c r="N21" s="84"/>
      <c r="O21" s="87"/>
    </row>
    <row r="22" spans="3:16" ht="25.5" customHeight="1">
      <c r="C22" s="536" t="s">
        <v>20</v>
      </c>
      <c r="D22" s="539" t="s">
        <v>3</v>
      </c>
      <c r="E22" s="539"/>
      <c r="F22" s="540"/>
      <c r="G22" s="541"/>
      <c r="H22" s="541"/>
      <c r="I22" s="541"/>
      <c r="J22" s="541"/>
      <c r="K22" s="541"/>
      <c r="L22" s="541"/>
      <c r="M22" s="542"/>
      <c r="N22" s="84"/>
      <c r="O22" s="85"/>
    </row>
    <row r="23" spans="3:16" ht="25.5" customHeight="1">
      <c r="C23" s="537" t="s">
        <v>4</v>
      </c>
      <c r="D23" s="543" t="s">
        <v>5</v>
      </c>
      <c r="E23" s="86" t="s">
        <v>29</v>
      </c>
      <c r="F23" s="540"/>
      <c r="G23" s="541"/>
      <c r="H23" s="541"/>
      <c r="I23" s="541"/>
      <c r="J23" s="541"/>
      <c r="K23" s="541"/>
      <c r="L23" s="541"/>
      <c r="M23" s="542"/>
      <c r="N23" s="84"/>
      <c r="O23" s="59"/>
      <c r="P23" s="59">
        <f>COUNTA(F23:M24)</f>
        <v>0</v>
      </c>
    </row>
    <row r="24" spans="3:16" ht="25.5" customHeight="1" thickBot="1">
      <c r="C24" s="538"/>
      <c r="D24" s="544"/>
      <c r="E24" s="88" t="s">
        <v>0</v>
      </c>
      <c r="F24" s="545"/>
      <c r="G24" s="523"/>
      <c r="H24" s="523"/>
      <c r="I24" s="523"/>
      <c r="J24" s="523"/>
      <c r="K24" s="523"/>
      <c r="L24" s="523"/>
      <c r="M24" s="524"/>
      <c r="N24" s="84"/>
      <c r="O24" s="87"/>
    </row>
    <row r="25" spans="3:16" s="59" customFormat="1" ht="6.75" customHeight="1">
      <c r="C25" s="89"/>
      <c r="D25" s="89"/>
      <c r="E25" s="90"/>
      <c r="F25" s="91"/>
      <c r="G25" s="91"/>
      <c r="H25" s="91"/>
      <c r="I25" s="91"/>
      <c r="J25" s="91"/>
      <c r="K25" s="91"/>
      <c r="L25" s="91"/>
      <c r="M25" s="91"/>
      <c r="O25" s="76"/>
    </row>
    <row r="26" spans="3:16" s="59" customFormat="1" ht="11.25" customHeight="1">
      <c r="E26" s="92"/>
      <c r="F26" s="93"/>
      <c r="O26" s="76"/>
    </row>
    <row r="27" spans="3:16" s="59" customFormat="1" ht="15" customHeight="1">
      <c r="N27" s="94"/>
      <c r="O27" s="76"/>
    </row>
    <row r="28" spans="3:16" s="59" customFormat="1">
      <c r="O28" s="76"/>
    </row>
    <row r="29" spans="3:16" s="59" customFormat="1">
      <c r="O29" s="76"/>
    </row>
    <row r="30" spans="3:16" s="59" customFormat="1">
      <c r="O30" s="76"/>
    </row>
    <row r="31" spans="3:16" s="59" customFormat="1">
      <c r="O31" s="76"/>
    </row>
    <row r="32" spans="3:16" s="59" customFormat="1">
      <c r="O32" s="76"/>
    </row>
    <row r="33" spans="15:15" s="59" customFormat="1">
      <c r="O33" s="76"/>
    </row>
    <row r="34" spans="15:15" s="59" customFormat="1">
      <c r="O34" s="76"/>
    </row>
    <row r="35" spans="15:15" s="59" customFormat="1">
      <c r="O35" s="76"/>
    </row>
    <row r="36" spans="15:15" s="59" customFormat="1">
      <c r="O36" s="76"/>
    </row>
    <row r="37" spans="15:15" s="59" customFormat="1">
      <c r="O37" s="76"/>
    </row>
    <row r="38" spans="15:15" s="59" customFormat="1">
      <c r="O38" s="76"/>
    </row>
    <row r="39" spans="15:15" s="59" customFormat="1">
      <c r="O39" s="76"/>
    </row>
    <row r="40" spans="15:15" s="59" customFormat="1">
      <c r="O40" s="76"/>
    </row>
    <row r="41" spans="15:15" s="59" customFormat="1">
      <c r="O41" s="76"/>
    </row>
    <row r="42" spans="15:15" s="59" customFormat="1">
      <c r="O42" s="76"/>
    </row>
    <row r="43" spans="15:15" s="59" customFormat="1">
      <c r="O43" s="76"/>
    </row>
    <row r="44" spans="15:15" s="59" customFormat="1">
      <c r="O44" s="76"/>
    </row>
    <row r="45" spans="15:15" s="59" customFormat="1">
      <c r="O45" s="76"/>
    </row>
    <row r="46" spans="15:15" s="59" customFormat="1">
      <c r="O46" s="76"/>
    </row>
    <row r="47" spans="15:15" s="59" customFormat="1">
      <c r="O47" s="76"/>
    </row>
    <row r="48" spans="15:15" s="59" customFormat="1">
      <c r="O48" s="76"/>
    </row>
    <row r="49" spans="15:15" s="59" customFormat="1">
      <c r="O49" s="76"/>
    </row>
  </sheetData>
  <sheetProtection algorithmName="SHA-512" hashValue="/nbkKSZ3HwR1p7H7YKEmYnq29O91FOQ1aJz/wXe8fMbxZqpNFlKaWsEwF2+WAB97WIs/zmjP4h2qtytYD1UUTA==" saltValue="wGQaQC9Om7qCj/6QGnTaGw==" spinCount="100000" sheet="1" formatCells="0"/>
  <dataConsolidate function="count">
    <dataRefs count="1">
      <dataRef ref="F17:M19" sheet="その１（計画書）" r:id="rId1"/>
    </dataRefs>
  </dataConsolidate>
  <mergeCells count="29">
    <mergeCell ref="O8:O9"/>
    <mergeCell ref="C22:C24"/>
    <mergeCell ref="D22:E22"/>
    <mergeCell ref="F22:M22"/>
    <mergeCell ref="D23:D24"/>
    <mergeCell ref="F23:M23"/>
    <mergeCell ref="F24:M24"/>
    <mergeCell ref="C19:C21"/>
    <mergeCell ref="D19:E19"/>
    <mergeCell ref="F19:M19"/>
    <mergeCell ref="D20:D21"/>
    <mergeCell ref="F20:M20"/>
    <mergeCell ref="F21:M21"/>
    <mergeCell ref="C10:E10"/>
    <mergeCell ref="F10:M10"/>
    <mergeCell ref="C13:E13"/>
    <mergeCell ref="F13:M13"/>
    <mergeCell ref="F16:M16"/>
    <mergeCell ref="C15:E16"/>
    <mergeCell ref="F15:G15"/>
    <mergeCell ref="H15:M15"/>
    <mergeCell ref="C2:M3"/>
    <mergeCell ref="C7:E9"/>
    <mergeCell ref="F7:G7"/>
    <mergeCell ref="H7:M7"/>
    <mergeCell ref="F8:G8"/>
    <mergeCell ref="H8:M8"/>
    <mergeCell ref="F9:G9"/>
    <mergeCell ref="H9:M9"/>
  </mergeCells>
  <phoneticPr fontId="2"/>
  <conditionalFormatting sqref="F16 F19 F22">
    <cfRule type="containsBlanks" dxfId="56" priority="3">
      <formula>LEN(TRIM(F16))=0</formula>
    </cfRule>
  </conditionalFormatting>
  <conditionalFormatting sqref="F13:M13">
    <cfRule type="expression" dxfId="55" priority="6">
      <formula>$P$13="0"</formula>
    </cfRule>
    <cfRule type="expression" dxfId="54" priority="7" stopIfTrue="1">
      <formula>$P$13=0</formula>
    </cfRule>
  </conditionalFormatting>
  <conditionalFormatting sqref="F14:M14">
    <cfRule type="expression" dxfId="53" priority="4" stopIfTrue="1">
      <formula>$T$14=0</formula>
    </cfRule>
  </conditionalFormatting>
  <conditionalFormatting sqref="F20:M21">
    <cfRule type="expression" dxfId="52" priority="2">
      <formula>$P$20=0</formula>
    </cfRule>
  </conditionalFormatting>
  <conditionalFormatting sqref="F23:M24">
    <cfRule type="expression" dxfId="51" priority="1">
      <formula>$P$23=0</formula>
    </cfRule>
  </conditionalFormatting>
  <conditionalFormatting sqref="H7:H9 F10 H15">
    <cfRule type="containsBlanks" dxfId="50" priority="8">
      <formula>LEN(TRIM(F7))=0</formula>
    </cfRule>
  </conditionalFormatting>
  <printOptions horizontalCentered="1"/>
  <pageMargins left="0.35433070866141736" right="0.27559055118110237" top="0.5" bottom="0.39370078740157483" header="0.23622047244094491" footer="0.19685039370078741"/>
  <pageSetup paperSize="9" orientation="portrait" verticalDpi="300" r:id="rId2"/>
  <headerFooter alignWithMargins="0">
    <oddHeader>&amp;L第１号様式　その１</oddHeader>
  </headerFooter>
  <ignoredErrors>
    <ignoredError sqref="F8:M9 H15 H7 F10:M10"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2529" r:id="rId5" name="Group Box 1">
              <controlPr defaultSize="0" autoFill="0" autoPict="0">
                <anchor moveWithCells="1">
                  <from>
                    <xdr:col>5</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2530" r:id="rId6" name="Check Box 2">
              <controlPr defaultSize="0" autoFill="0" autoLine="0" autoPict="0">
                <anchor moveWithCells="1">
                  <from>
                    <xdr:col>5</xdr:col>
                    <xdr:colOff>7620</xdr:colOff>
                    <xdr:row>13</xdr:row>
                    <xdr:rowOff>144780</xdr:rowOff>
                  </from>
                  <to>
                    <xdr:col>6</xdr:col>
                    <xdr:colOff>121920</xdr:colOff>
                    <xdr:row>13</xdr:row>
                    <xdr:rowOff>350520</xdr:rowOff>
                  </to>
                </anchor>
              </controlPr>
            </control>
          </mc:Choice>
        </mc:AlternateContent>
        <mc:AlternateContent xmlns:mc="http://schemas.openxmlformats.org/markup-compatibility/2006">
          <mc:Choice Requires="x14">
            <control shapeId="22531" r:id="rId7" name="Check Box 3">
              <controlPr defaultSize="0" autoFill="0" autoLine="0" autoPict="0">
                <anchor moveWithCells="1">
                  <from>
                    <xdr:col>6</xdr:col>
                    <xdr:colOff>944880</xdr:colOff>
                    <xdr:row>13</xdr:row>
                    <xdr:rowOff>152400</xdr:rowOff>
                  </from>
                  <to>
                    <xdr:col>8</xdr:col>
                    <xdr:colOff>45720</xdr:colOff>
                    <xdr:row>13</xdr:row>
                    <xdr:rowOff>373380</xdr:rowOff>
                  </to>
                </anchor>
              </controlPr>
            </control>
          </mc:Choice>
        </mc:AlternateContent>
        <mc:AlternateContent xmlns:mc="http://schemas.openxmlformats.org/markup-compatibility/2006">
          <mc:Choice Requires="x14">
            <control shapeId="22532" r:id="rId8" name="Check Box 4">
              <controlPr defaultSize="0" autoFill="0" autoLine="0" autoPict="0">
                <anchor moveWithCells="1">
                  <from>
                    <xdr:col>8</xdr:col>
                    <xdr:colOff>906780</xdr:colOff>
                    <xdr:row>13</xdr:row>
                    <xdr:rowOff>144780</xdr:rowOff>
                  </from>
                  <to>
                    <xdr:col>10</xdr:col>
                    <xdr:colOff>7620</xdr:colOff>
                    <xdr:row>13</xdr:row>
                    <xdr:rowOff>350520</xdr:rowOff>
                  </to>
                </anchor>
              </controlPr>
            </control>
          </mc:Choice>
        </mc:AlternateContent>
        <mc:AlternateContent xmlns:mc="http://schemas.openxmlformats.org/markup-compatibility/2006">
          <mc:Choice Requires="x14">
            <control shapeId="22533" r:id="rId9" name="Check Box 5">
              <controlPr defaultSize="0" autoFill="0" autoLine="0" autoPict="0">
                <anchor moveWithCells="1">
                  <from>
                    <xdr:col>10</xdr:col>
                    <xdr:colOff>1059180</xdr:colOff>
                    <xdr:row>13</xdr:row>
                    <xdr:rowOff>152400</xdr:rowOff>
                  </from>
                  <to>
                    <xdr:col>12</xdr:col>
                    <xdr:colOff>30480</xdr:colOff>
                    <xdr:row>13</xdr:row>
                    <xdr:rowOff>373380</xdr:rowOff>
                  </to>
                </anchor>
              </controlPr>
            </control>
          </mc:Choice>
        </mc:AlternateContent>
        <mc:AlternateContent xmlns:mc="http://schemas.openxmlformats.org/markup-compatibility/2006">
          <mc:Choice Requires="x14">
            <control shapeId="22534" r:id="rId10" name="Group Box 6">
              <controlPr defaultSize="0" autoFill="0" autoPict="0">
                <anchor moveWithCells="1">
                  <from>
                    <xdr:col>5</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2535" r:id="rId11" name="Option Button 7">
              <controlPr defaultSize="0" autoFill="0" autoLine="0" autoPict="0">
                <anchor moveWithCells="1">
                  <from>
                    <xdr:col>5</xdr:col>
                    <xdr:colOff>144780</xdr:colOff>
                    <xdr:row>12</xdr:row>
                    <xdr:rowOff>144780</xdr:rowOff>
                  </from>
                  <to>
                    <xdr:col>6</xdr:col>
                    <xdr:colOff>731520</xdr:colOff>
                    <xdr:row>12</xdr:row>
                    <xdr:rowOff>342900</xdr:rowOff>
                  </to>
                </anchor>
              </controlPr>
            </control>
          </mc:Choice>
        </mc:AlternateContent>
        <mc:AlternateContent xmlns:mc="http://schemas.openxmlformats.org/markup-compatibility/2006">
          <mc:Choice Requires="x14">
            <control shapeId="22536" r:id="rId12" name="Option Button 8">
              <controlPr defaultSize="0" autoFill="0" autoLine="0" autoPict="0">
                <anchor moveWithCells="1">
                  <from>
                    <xdr:col>8</xdr:col>
                    <xdr:colOff>45720</xdr:colOff>
                    <xdr:row>12</xdr:row>
                    <xdr:rowOff>152400</xdr:rowOff>
                  </from>
                  <to>
                    <xdr:col>8</xdr:col>
                    <xdr:colOff>838200</xdr:colOff>
                    <xdr:row>12</xdr:row>
                    <xdr:rowOff>350520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AZ48"/>
  <sheetViews>
    <sheetView zoomScaleNormal="100" zoomScaleSheetLayoutView="82" workbookViewId="0"/>
  </sheetViews>
  <sheetFormatPr defaultColWidth="9" defaultRowHeight="13.2" outlineLevelCol="1"/>
  <cols>
    <col min="1" max="2" width="2.109375" style="59" customWidth="1"/>
    <col min="3" max="3" width="11.44140625" style="60" customWidth="1"/>
    <col min="4" max="4" width="3.109375" style="60" customWidth="1"/>
    <col min="5" max="5" width="9.109375" style="60" customWidth="1"/>
    <col min="6" max="6" width="3.109375" style="60" customWidth="1"/>
    <col min="7" max="7" width="4.33203125" style="60" customWidth="1"/>
    <col min="8" max="8" width="3.21875" style="60" customWidth="1"/>
    <col min="9" max="9" width="5.21875" style="60" customWidth="1"/>
    <col min="10" max="10" width="2.88671875" style="60" customWidth="1"/>
    <col min="11" max="11" width="5.21875" style="60" customWidth="1"/>
    <col min="12" max="12" width="2.88671875" style="60" customWidth="1"/>
    <col min="13" max="13" width="5.109375" style="60" customWidth="1"/>
    <col min="14" max="14" width="4.88671875" style="60" customWidth="1"/>
    <col min="15" max="15" width="2.77734375" style="60" customWidth="1"/>
    <col min="16" max="16" width="4.6640625" style="60" customWidth="1"/>
    <col min="17" max="17" width="3.109375" style="60" customWidth="1"/>
    <col min="18" max="18" width="4.33203125" style="60" customWidth="1"/>
    <col min="19" max="19" width="2.77734375" style="60" customWidth="1"/>
    <col min="20" max="20" width="4.77734375" style="60" customWidth="1"/>
    <col min="21" max="21" width="2.109375" style="59" customWidth="1"/>
    <col min="22" max="22" width="80.6640625" style="76" customWidth="1"/>
    <col min="23" max="23" width="10.6640625" style="59" hidden="1" customWidth="1" outlineLevel="1"/>
    <col min="24" max="27" width="9" style="59" hidden="1" customWidth="1" outlineLevel="1"/>
    <col min="28" max="28" width="9" style="59" collapsed="1"/>
    <col min="29" max="31" width="9" style="59"/>
    <col min="32" max="32" width="9.44140625" style="59" bestFit="1" customWidth="1"/>
    <col min="33" max="52" width="9" style="59"/>
    <col min="53" max="16384" width="9" style="60"/>
  </cols>
  <sheetData>
    <row r="1" spans="3:27" s="59" customFormat="1" ht="9.75" customHeight="1">
      <c r="V1" s="44" t="s">
        <v>2296</v>
      </c>
    </row>
    <row r="2" spans="3:27" s="59" customFormat="1" ht="9" customHeight="1">
      <c r="C2" s="89"/>
      <c r="D2" s="89"/>
      <c r="E2" s="89"/>
      <c r="F2" s="95"/>
      <c r="G2" s="95"/>
      <c r="H2" s="95"/>
      <c r="I2" s="95"/>
      <c r="J2" s="95"/>
      <c r="K2" s="95"/>
      <c r="L2" s="95"/>
      <c r="M2" s="95"/>
      <c r="N2" s="95"/>
      <c r="O2" s="95"/>
      <c r="P2" s="95"/>
      <c r="Q2" s="95"/>
      <c r="R2" s="95"/>
      <c r="S2" s="95"/>
      <c r="T2" s="95"/>
    </row>
    <row r="3" spans="3:27" s="59" customFormat="1" ht="18" customHeight="1" thickBot="1">
      <c r="C3" s="59" t="s">
        <v>28</v>
      </c>
      <c r="H3" s="96"/>
    </row>
    <row r="4" spans="3:27" ht="18" customHeight="1">
      <c r="C4" s="564" t="s">
        <v>6</v>
      </c>
      <c r="D4" s="565"/>
      <c r="E4" s="565"/>
      <c r="F4" s="97"/>
      <c r="G4" s="581" t="str">
        <f>W4</f>
        <v/>
      </c>
      <c r="H4" s="581"/>
      <c r="I4" s="581"/>
      <c r="J4" s="581"/>
      <c r="K4" s="581"/>
      <c r="L4" s="581"/>
      <c r="M4" s="98" t="s">
        <v>27</v>
      </c>
      <c r="N4" s="586">
        <v>20270731</v>
      </c>
      <c r="O4" s="586"/>
      <c r="P4" s="586"/>
      <c r="Q4" s="586"/>
      <c r="R4" s="586"/>
      <c r="S4" s="586"/>
      <c r="T4" s="587"/>
      <c r="U4" s="95"/>
      <c r="V4" s="64"/>
      <c r="W4" s="99" t="str">
        <f>IF(計_提出書!J3="","",計_提出書!H3*10000+計_提出書!J3*100+計_提出書!L3)</f>
        <v/>
      </c>
      <c r="X4" s="100"/>
      <c r="Y4" s="101"/>
      <c r="Z4" s="101"/>
      <c r="AA4" s="101"/>
    </row>
    <row r="5" spans="3:27" ht="18" customHeight="1">
      <c r="C5" s="566" t="s">
        <v>1464</v>
      </c>
      <c r="D5" s="567"/>
      <c r="E5" s="568"/>
      <c r="F5" s="102"/>
      <c r="G5" s="575" t="s">
        <v>32</v>
      </c>
      <c r="H5" s="575"/>
      <c r="I5" s="576"/>
      <c r="J5" s="588" t="s">
        <v>33</v>
      </c>
      <c r="K5" s="589"/>
      <c r="L5" s="589"/>
      <c r="M5" s="590"/>
      <c r="N5" s="590"/>
      <c r="O5" s="590"/>
      <c r="P5" s="590"/>
      <c r="Q5" s="590"/>
      <c r="R5" s="590"/>
      <c r="S5" s="590"/>
      <c r="T5" s="591"/>
      <c r="U5" s="95"/>
      <c r="V5" s="64"/>
      <c r="W5" s="223" t="b">
        <v>0</v>
      </c>
      <c r="X5" s="9">
        <f>COUNTA(M5)</f>
        <v>0</v>
      </c>
      <c r="Y5" s="103" t="str">
        <f>IF(COUNTA(M5)=0,"FALSE","TRUE")</f>
        <v>FALSE</v>
      </c>
    </row>
    <row r="6" spans="3:27" ht="18" customHeight="1">
      <c r="C6" s="569"/>
      <c r="D6" s="570"/>
      <c r="E6" s="571"/>
      <c r="F6" s="102"/>
      <c r="G6" s="578" t="s">
        <v>7</v>
      </c>
      <c r="H6" s="578"/>
      <c r="I6" s="578"/>
      <c r="J6" s="592" t="s">
        <v>21</v>
      </c>
      <c r="K6" s="593"/>
      <c r="L6" s="593"/>
      <c r="M6" s="590"/>
      <c r="N6" s="590"/>
      <c r="O6" s="590"/>
      <c r="P6" s="590"/>
      <c r="Q6" s="590"/>
      <c r="R6" s="590"/>
      <c r="S6" s="590"/>
      <c r="T6" s="591"/>
      <c r="U6" s="95"/>
      <c r="V6" s="59"/>
      <c r="W6" s="223" t="b">
        <v>0</v>
      </c>
      <c r="X6" s="9">
        <f>COUNTA(M6:T8)</f>
        <v>0</v>
      </c>
      <c r="Y6" s="103"/>
    </row>
    <row r="7" spans="3:27" ht="18" customHeight="1">
      <c r="C7" s="569"/>
      <c r="D7" s="570"/>
      <c r="E7" s="571"/>
      <c r="F7" s="104"/>
      <c r="G7" s="105"/>
      <c r="H7" s="105"/>
      <c r="I7" s="105"/>
      <c r="J7" s="582" t="s">
        <v>8</v>
      </c>
      <c r="K7" s="583"/>
      <c r="L7" s="583"/>
      <c r="M7" s="596"/>
      <c r="N7" s="596"/>
      <c r="O7" s="596"/>
      <c r="P7" s="596"/>
      <c r="Q7" s="596"/>
      <c r="R7" s="596"/>
      <c r="S7" s="596"/>
      <c r="T7" s="597"/>
      <c r="U7" s="95"/>
      <c r="V7" s="59"/>
      <c r="X7" s="103"/>
      <c r="Y7" s="103"/>
    </row>
    <row r="8" spans="3:27" ht="18" customHeight="1">
      <c r="C8" s="569"/>
      <c r="D8" s="570"/>
      <c r="E8" s="571"/>
      <c r="F8" s="106"/>
      <c r="G8" s="107"/>
      <c r="H8" s="107"/>
      <c r="I8" s="107"/>
      <c r="J8" s="584" t="s">
        <v>9</v>
      </c>
      <c r="K8" s="585"/>
      <c r="L8" s="585"/>
      <c r="M8" s="594"/>
      <c r="N8" s="594"/>
      <c r="O8" s="594"/>
      <c r="P8" s="594"/>
      <c r="Q8" s="594"/>
      <c r="R8" s="594"/>
      <c r="S8" s="594"/>
      <c r="T8" s="595"/>
      <c r="U8" s="95"/>
      <c r="V8" s="59"/>
      <c r="X8" s="103"/>
      <c r="Y8" s="103"/>
    </row>
    <row r="9" spans="3:27" ht="18" customHeight="1">
      <c r="C9" s="569"/>
      <c r="D9" s="570"/>
      <c r="E9" s="571"/>
      <c r="F9" s="102"/>
      <c r="G9" s="579" t="s">
        <v>17</v>
      </c>
      <c r="H9" s="579"/>
      <c r="I9" s="580"/>
      <c r="J9" s="592" t="s">
        <v>10</v>
      </c>
      <c r="K9" s="593"/>
      <c r="L9" s="593"/>
      <c r="M9" s="590"/>
      <c r="N9" s="590"/>
      <c r="O9" s="590"/>
      <c r="P9" s="590"/>
      <c r="Q9" s="590"/>
      <c r="R9" s="590"/>
      <c r="S9" s="590"/>
      <c r="T9" s="591"/>
      <c r="U9" s="95"/>
      <c r="V9" s="59"/>
      <c r="W9" s="223" t="b">
        <v>0</v>
      </c>
      <c r="X9" s="9">
        <f>COUNTA(M9:T10)</f>
        <v>0</v>
      </c>
      <c r="Y9" s="103"/>
    </row>
    <row r="10" spans="3:27" ht="18" customHeight="1">
      <c r="C10" s="569"/>
      <c r="D10" s="570"/>
      <c r="E10" s="571"/>
      <c r="F10" s="108"/>
      <c r="G10" s="107"/>
      <c r="H10" s="107"/>
      <c r="I10" s="107"/>
      <c r="J10" s="584" t="s">
        <v>11</v>
      </c>
      <c r="K10" s="585"/>
      <c r="L10" s="585"/>
      <c r="M10" s="594"/>
      <c r="N10" s="594"/>
      <c r="O10" s="594"/>
      <c r="P10" s="594"/>
      <c r="Q10" s="594"/>
      <c r="R10" s="594"/>
      <c r="S10" s="594"/>
      <c r="T10" s="595"/>
      <c r="U10" s="95"/>
      <c r="V10" s="59"/>
      <c r="X10" s="103"/>
      <c r="Y10" s="103"/>
    </row>
    <row r="11" spans="3:27" ht="18" customHeight="1" thickBot="1">
      <c r="C11" s="572"/>
      <c r="D11" s="573"/>
      <c r="E11" s="574"/>
      <c r="F11" s="109"/>
      <c r="G11" s="577" t="s">
        <v>1</v>
      </c>
      <c r="H11" s="577"/>
      <c r="I11" s="577"/>
      <c r="J11" s="561"/>
      <c r="K11" s="562"/>
      <c r="L11" s="562"/>
      <c r="M11" s="562"/>
      <c r="N11" s="562"/>
      <c r="O11" s="562"/>
      <c r="P11" s="562"/>
      <c r="Q11" s="562"/>
      <c r="R11" s="562"/>
      <c r="S11" s="562"/>
      <c r="T11" s="563"/>
      <c r="U11" s="95"/>
      <c r="V11" s="59"/>
      <c r="W11" s="223" t="b">
        <v>0</v>
      </c>
      <c r="X11" s="9">
        <f>COUNTA(M11)</f>
        <v>0</v>
      </c>
      <c r="Y11" s="103"/>
    </row>
    <row r="12" spans="3:27" s="59" customFormat="1" ht="15" customHeight="1">
      <c r="C12" s="89"/>
      <c r="D12" s="89"/>
      <c r="E12" s="89"/>
      <c r="F12" s="110"/>
      <c r="G12" s="111"/>
      <c r="H12" s="110"/>
      <c r="I12" s="110"/>
      <c r="J12" s="110"/>
      <c r="K12" s="110"/>
      <c r="L12" s="95"/>
      <c r="M12" s="95"/>
      <c r="N12" s="95"/>
      <c r="O12" s="95"/>
      <c r="P12" s="95"/>
      <c r="Q12" s="95"/>
      <c r="R12" s="95"/>
      <c r="S12" s="95"/>
      <c r="T12" s="95"/>
    </row>
    <row r="13" spans="3:27" s="59" customFormat="1" ht="15" customHeight="1" thickBot="1">
      <c r="C13" s="59" t="s">
        <v>1712</v>
      </c>
      <c r="G13" s="96"/>
      <c r="W13" s="112"/>
    </row>
    <row r="14" spans="3:27" ht="140.25" customHeight="1" thickBot="1">
      <c r="C14" s="598"/>
      <c r="D14" s="599"/>
      <c r="E14" s="599"/>
      <c r="F14" s="599"/>
      <c r="G14" s="599"/>
      <c r="H14" s="599"/>
      <c r="I14" s="599"/>
      <c r="J14" s="599"/>
      <c r="K14" s="599"/>
      <c r="L14" s="599"/>
      <c r="M14" s="599"/>
      <c r="N14" s="599"/>
      <c r="O14" s="599"/>
      <c r="P14" s="599"/>
      <c r="Q14" s="599"/>
      <c r="R14" s="599"/>
      <c r="S14" s="599"/>
      <c r="T14" s="600"/>
      <c r="V14" s="59"/>
    </row>
    <row r="15" spans="3:27" s="59" customFormat="1" ht="7.5" customHeight="1">
      <c r="C15" s="113"/>
      <c r="D15" s="113"/>
      <c r="E15" s="113"/>
      <c r="F15" s="113"/>
      <c r="G15" s="113"/>
      <c r="H15" s="113"/>
      <c r="I15" s="113"/>
      <c r="J15" s="113"/>
      <c r="K15" s="113"/>
      <c r="L15" s="113"/>
      <c r="M15" s="113"/>
      <c r="N15" s="113"/>
      <c r="O15" s="113"/>
      <c r="P15" s="113"/>
      <c r="Q15" s="113"/>
      <c r="R15" s="113"/>
      <c r="S15" s="113"/>
      <c r="T15" s="113"/>
    </row>
    <row r="16" spans="3:27" s="59" customFormat="1" ht="15" customHeight="1" thickBot="1">
      <c r="C16" s="114" t="s">
        <v>1713</v>
      </c>
      <c r="D16" s="114"/>
      <c r="E16" s="114"/>
      <c r="F16" s="114"/>
      <c r="G16" s="114"/>
      <c r="H16" s="114"/>
      <c r="I16" s="114"/>
      <c r="J16" s="114"/>
      <c r="K16" s="114"/>
      <c r="L16" s="114"/>
      <c r="M16" s="114"/>
      <c r="N16" s="114"/>
      <c r="O16" s="114"/>
      <c r="P16" s="114"/>
      <c r="Q16" s="114"/>
      <c r="R16" s="114"/>
      <c r="S16" s="114"/>
      <c r="T16" s="114"/>
    </row>
    <row r="17" spans="3:22" ht="140.25" customHeight="1" thickBot="1">
      <c r="C17" s="598"/>
      <c r="D17" s="599"/>
      <c r="E17" s="599"/>
      <c r="F17" s="599"/>
      <c r="G17" s="599"/>
      <c r="H17" s="599"/>
      <c r="I17" s="599"/>
      <c r="J17" s="599"/>
      <c r="K17" s="599"/>
      <c r="L17" s="599"/>
      <c r="M17" s="599"/>
      <c r="N17" s="599"/>
      <c r="O17" s="599"/>
      <c r="P17" s="599"/>
      <c r="Q17" s="599"/>
      <c r="R17" s="599"/>
      <c r="S17" s="599"/>
      <c r="T17" s="600"/>
      <c r="V17" s="59"/>
    </row>
    <row r="18" spans="3:22" s="59" customFormat="1" ht="7.5" customHeight="1">
      <c r="C18" s="95"/>
      <c r="D18" s="95"/>
      <c r="E18" s="95"/>
      <c r="F18" s="95"/>
      <c r="G18" s="95"/>
      <c r="H18" s="95"/>
      <c r="I18" s="95"/>
      <c r="J18" s="95"/>
      <c r="K18" s="95"/>
      <c r="L18" s="95"/>
      <c r="M18" s="95"/>
      <c r="N18" s="95"/>
      <c r="O18" s="95"/>
      <c r="P18" s="95"/>
      <c r="Q18" s="95"/>
      <c r="R18" s="95"/>
      <c r="S18" s="95"/>
      <c r="T18" s="95"/>
    </row>
    <row r="19" spans="3:22" s="59" customFormat="1" ht="18" customHeight="1">
      <c r="C19" s="59" t="s">
        <v>30</v>
      </c>
    </row>
    <row r="20" spans="3:22" s="59" customFormat="1" ht="18" customHeight="1" thickBot="1">
      <c r="C20" s="59" t="s">
        <v>1966</v>
      </c>
      <c r="P20" s="59" t="s">
        <v>1965</v>
      </c>
    </row>
    <row r="21" spans="3:22" ht="24.75" customHeight="1">
      <c r="C21" s="602" t="s">
        <v>13</v>
      </c>
      <c r="D21" s="603"/>
      <c r="E21" s="603"/>
      <c r="F21" s="604" t="s">
        <v>1968</v>
      </c>
      <c r="G21" s="605"/>
      <c r="H21" s="605"/>
      <c r="I21" s="605"/>
      <c r="J21" s="606"/>
      <c r="K21" s="604" t="s">
        <v>1969</v>
      </c>
      <c r="L21" s="605"/>
      <c r="M21" s="605"/>
      <c r="N21" s="605"/>
      <c r="O21" s="606"/>
      <c r="P21" s="613" t="s">
        <v>1970</v>
      </c>
      <c r="Q21" s="548"/>
      <c r="R21" s="548"/>
      <c r="S21" s="604"/>
      <c r="T21" s="614"/>
      <c r="V21" s="59"/>
    </row>
    <row r="22" spans="3:22" ht="24.75" customHeight="1">
      <c r="C22" s="615" t="s">
        <v>14</v>
      </c>
      <c r="D22" s="616"/>
      <c r="E22" s="616"/>
      <c r="F22" s="617"/>
      <c r="G22" s="618"/>
      <c r="H22" s="618"/>
      <c r="I22" s="618"/>
      <c r="J22" s="619"/>
      <c r="K22" s="617"/>
      <c r="L22" s="618"/>
      <c r="M22" s="618"/>
      <c r="N22" s="618"/>
      <c r="O22" s="619"/>
      <c r="P22" s="617"/>
      <c r="Q22" s="618"/>
      <c r="R22" s="618"/>
      <c r="S22" s="618"/>
      <c r="T22" s="620"/>
      <c r="V22" s="59"/>
    </row>
    <row r="23" spans="3:22" ht="24.75" customHeight="1" thickBot="1">
      <c r="C23" s="607" t="s">
        <v>15</v>
      </c>
      <c r="D23" s="608"/>
      <c r="E23" s="608"/>
      <c r="F23" s="609" t="str">
        <f>IFERROR(VLOOKUP(計_はじめに!$J$2,計画書事業者リスト!$A$4:$S$999,3,FALSE),"")</f>
        <v/>
      </c>
      <c r="G23" s="610"/>
      <c r="H23" s="610"/>
      <c r="I23" s="610"/>
      <c r="J23" s="611"/>
      <c r="K23" s="609" t="str">
        <f>IFERROR(VLOOKUP(計_はじめに!$J$2,計画書事業者リスト!$A$4:$S$999,4,FALSE),"")</f>
        <v/>
      </c>
      <c r="L23" s="610"/>
      <c r="M23" s="610"/>
      <c r="N23" s="610"/>
      <c r="O23" s="611"/>
      <c r="P23" s="609" t="str">
        <f>IFERROR(VLOOKUP(計_はじめに!$J$2,計画書事業者リスト!$A$4:$S$999,5,FALSE),"")</f>
        <v/>
      </c>
      <c r="Q23" s="610"/>
      <c r="R23" s="610"/>
      <c r="S23" s="610"/>
      <c r="T23" s="612"/>
      <c r="V23" s="83"/>
    </row>
    <row r="24" spans="3:22" s="59" customFormat="1" ht="13.5" customHeight="1">
      <c r="V24" s="115"/>
    </row>
    <row r="25" spans="3:22" s="59" customFormat="1" ht="15" customHeight="1" thickBot="1">
      <c r="C25" s="59" t="s">
        <v>1743</v>
      </c>
      <c r="V25" s="601"/>
    </row>
    <row r="26" spans="3:22" ht="140.25" customHeight="1" thickBot="1">
      <c r="C26" s="598"/>
      <c r="D26" s="599"/>
      <c r="E26" s="599"/>
      <c r="F26" s="599"/>
      <c r="G26" s="599"/>
      <c r="H26" s="599"/>
      <c r="I26" s="599"/>
      <c r="J26" s="599"/>
      <c r="K26" s="599"/>
      <c r="L26" s="599"/>
      <c r="M26" s="599"/>
      <c r="N26" s="599"/>
      <c r="O26" s="599"/>
      <c r="P26" s="599"/>
      <c r="Q26" s="599"/>
      <c r="R26" s="599"/>
      <c r="S26" s="599"/>
      <c r="T26" s="600"/>
      <c r="V26" s="601"/>
    </row>
    <row r="27" spans="3:22" s="59" customFormat="1" ht="12">
      <c r="V27" s="601"/>
    </row>
    <row r="28" spans="3:22" s="59" customFormat="1" ht="12">
      <c r="V28" s="601"/>
    </row>
    <row r="29" spans="3:22" s="59" customFormat="1" ht="12">
      <c r="V29" s="601"/>
    </row>
    <row r="30" spans="3:22" s="59" customFormat="1">
      <c r="V30" s="76"/>
    </row>
    <row r="31" spans="3:22" s="59" customFormat="1">
      <c r="U31" s="94"/>
      <c r="V31" s="76"/>
    </row>
    <row r="32" spans="3:22" s="59" customFormat="1">
      <c r="V32" s="76"/>
    </row>
    <row r="33" spans="22:22" s="59" customFormat="1">
      <c r="V33" s="76"/>
    </row>
    <row r="34" spans="22:22" s="59" customFormat="1">
      <c r="V34" s="76"/>
    </row>
    <row r="35" spans="22:22" s="59" customFormat="1">
      <c r="V35" s="76"/>
    </row>
    <row r="36" spans="22:22" s="59" customFormat="1">
      <c r="V36" s="76"/>
    </row>
    <row r="37" spans="22:22" s="59" customFormat="1">
      <c r="V37" s="76"/>
    </row>
    <row r="38" spans="22:22" s="59" customFormat="1">
      <c r="V38" s="76"/>
    </row>
    <row r="39" spans="22:22" s="59" customFormat="1">
      <c r="V39" s="76"/>
    </row>
    <row r="40" spans="22:22" s="59" customFormat="1">
      <c r="V40" s="76"/>
    </row>
    <row r="41" spans="22:22" s="59" customFormat="1">
      <c r="V41" s="76"/>
    </row>
    <row r="42" spans="22:22" s="59" customFormat="1">
      <c r="V42" s="76"/>
    </row>
    <row r="43" spans="22:22" s="59" customFormat="1">
      <c r="V43" s="76"/>
    </row>
    <row r="44" spans="22:22" s="59" customFormat="1">
      <c r="V44" s="76"/>
    </row>
    <row r="45" spans="22:22" s="59" customFormat="1">
      <c r="V45" s="76"/>
    </row>
    <row r="46" spans="22:22" s="59" customFormat="1">
      <c r="V46" s="76"/>
    </row>
    <row r="47" spans="22:22" s="59" customFormat="1">
      <c r="V47" s="76"/>
    </row>
    <row r="48" spans="22:22" s="59" customFormat="1">
      <c r="V48" s="76"/>
    </row>
  </sheetData>
  <sheetProtection algorithmName="SHA-512" hashValue="zxCPUnrlA3KEj/3iWVK+LCh2SXA0ChF+YlF5E1uF9PoRqGVg4cBTasJ/p/ImN6Y4rgIGwnRtjPs1L1sjncKZsg==" saltValue="NGQW1rxUHhDTCtwEkT5YYw==" spinCount="100000" sheet="1" formatCells="0"/>
  <mergeCells count="37">
    <mergeCell ref="C26:T26"/>
    <mergeCell ref="V25:V29"/>
    <mergeCell ref="C21:E21"/>
    <mergeCell ref="F21:J21"/>
    <mergeCell ref="C14:T14"/>
    <mergeCell ref="C23:E23"/>
    <mergeCell ref="F23:J23"/>
    <mergeCell ref="K23:O23"/>
    <mergeCell ref="P23:T23"/>
    <mergeCell ref="K21:O21"/>
    <mergeCell ref="P21:T21"/>
    <mergeCell ref="C22:E22"/>
    <mergeCell ref="F22:J22"/>
    <mergeCell ref="K22:O22"/>
    <mergeCell ref="P22:T22"/>
    <mergeCell ref="C17:T17"/>
    <mergeCell ref="J10:L10"/>
    <mergeCell ref="M8:T8"/>
    <mergeCell ref="M9:T9"/>
    <mergeCell ref="M7:T7"/>
    <mergeCell ref="M10:T10"/>
    <mergeCell ref="J11:T11"/>
    <mergeCell ref="C4:E4"/>
    <mergeCell ref="C5:E11"/>
    <mergeCell ref="G5:I5"/>
    <mergeCell ref="G11:I11"/>
    <mergeCell ref="G6:I6"/>
    <mergeCell ref="G9:I9"/>
    <mergeCell ref="G4:L4"/>
    <mergeCell ref="J7:L7"/>
    <mergeCell ref="J8:L8"/>
    <mergeCell ref="N4:T4"/>
    <mergeCell ref="J5:L5"/>
    <mergeCell ref="M6:T6"/>
    <mergeCell ref="J9:L9"/>
    <mergeCell ref="M5:T5"/>
    <mergeCell ref="J6:L6"/>
  </mergeCells>
  <phoneticPr fontId="2"/>
  <conditionalFormatting sqref="F22 K22 P22">
    <cfRule type="containsBlanks" dxfId="49" priority="2" stopIfTrue="1">
      <formula>LEN(TRIM(F22))=0</formula>
    </cfRule>
  </conditionalFormatting>
  <conditionalFormatting sqref="F5:I11">
    <cfRule type="expression" dxfId="48" priority="5" stopIfTrue="1">
      <formula>OR($W$5,$W$6,$W$9,$W$11)=TRUE</formula>
    </cfRule>
  </conditionalFormatting>
  <conditionalFormatting sqref="F23:T23">
    <cfRule type="containsBlanks" dxfId="47" priority="28">
      <formula>LEN(TRIM(F23))=0</formula>
    </cfRule>
  </conditionalFormatting>
  <conditionalFormatting sqref="G4:L4 C14:T14 C17:T17 C26">
    <cfRule type="containsBlanks" dxfId="46" priority="17" stopIfTrue="1">
      <formula>LEN(TRIM(C4))=0</formula>
    </cfRule>
  </conditionalFormatting>
  <conditionalFormatting sqref="G4:L4">
    <cfRule type="cellIs" dxfId="45" priority="18" stopIfTrue="1" operator="notBetween">
      <formula>20260701</formula>
      <formula>20261231</formula>
    </cfRule>
  </conditionalFormatting>
  <conditionalFormatting sqref="J11:T11">
    <cfRule type="notContainsBlanks" dxfId="44" priority="16" stopIfTrue="1">
      <formula>LEN(TRIM(J11))&gt;0</formula>
    </cfRule>
    <cfRule type="expression" dxfId="43" priority="27" stopIfTrue="1">
      <formula>$W$11=TRUE</formula>
    </cfRule>
  </conditionalFormatting>
  <conditionalFormatting sqref="M5">
    <cfRule type="notContainsBlanks" dxfId="42" priority="23" stopIfTrue="1">
      <formula>LEN(TRIM(M5))&gt;0</formula>
    </cfRule>
    <cfRule type="expression" dxfId="41" priority="24" stopIfTrue="1">
      <formula>W5=TRUE</formula>
    </cfRule>
  </conditionalFormatting>
  <conditionalFormatting sqref="M6:T8">
    <cfRule type="expression" dxfId="40" priority="25" stopIfTrue="1">
      <formula>$W$6=TRUE</formula>
    </cfRule>
  </conditionalFormatting>
  <conditionalFormatting sqref="M6:T10">
    <cfRule type="notContainsBlanks" dxfId="39" priority="6" stopIfTrue="1">
      <formula>LEN(TRIM(M6))&gt;0</formula>
    </cfRule>
  </conditionalFormatting>
  <conditionalFormatting sqref="M9:T10">
    <cfRule type="expression" dxfId="38" priority="26" stopIfTrue="1">
      <formula>$W$9=TRUE</formula>
    </cfRule>
  </conditionalFormatting>
  <dataValidations count="1">
    <dataValidation type="custom" allowBlank="1" showInputMessage="1" showErrorMessage="1" error="「－」は入力できません。_x000a_目標値がない場合は「0」を入力してください。" sqref="F22 K22 P22" xr:uid="{00000000-0002-0000-0300-000000000000}">
      <formula1>NOT(OR(F22="ー",F22="-",F22="－",F22="‐",F22="—",F22="⁻"))</formula1>
    </dataValidation>
  </dataValidations>
  <printOptions horizontalCentered="1"/>
  <pageMargins left="0.39370078740157483" right="0.39370078740157483" top="0.48958333333333331" bottom="0.39370078740157483" header="0.23622047244094491" footer="0.19685039370078741"/>
  <pageSetup paperSize="9" orientation="portrait" r:id="rId1"/>
  <headerFooter alignWithMargins="0">
    <oddHeader xml:space="preserve">&amp;L第１号様式　その２
</oddHeader>
  </headerFooter>
  <ignoredErrors>
    <ignoredError sqref="G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22860</xdr:colOff>
                    <xdr:row>4</xdr:row>
                    <xdr:rowOff>7620</xdr:rowOff>
                  </from>
                  <to>
                    <xdr:col>6</xdr:col>
                    <xdr:colOff>83820</xdr:colOff>
                    <xdr:row>4</xdr:row>
                    <xdr:rowOff>220980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22860</xdr:colOff>
                    <xdr:row>5</xdr:row>
                    <xdr:rowOff>0</xdr:rowOff>
                  </from>
                  <to>
                    <xdr:col>6</xdr:col>
                    <xdr:colOff>83820</xdr:colOff>
                    <xdr:row>5</xdr:row>
                    <xdr:rowOff>213360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22860</xdr:colOff>
                    <xdr:row>8</xdr:row>
                    <xdr:rowOff>7620</xdr:rowOff>
                  </from>
                  <to>
                    <xdr:col>6</xdr:col>
                    <xdr:colOff>83820</xdr:colOff>
                    <xdr:row>8</xdr:row>
                    <xdr:rowOff>220980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7620</xdr:colOff>
                    <xdr:row>10</xdr:row>
                    <xdr:rowOff>0</xdr:rowOff>
                  </from>
                  <to>
                    <xdr:col>6</xdr:col>
                    <xdr:colOff>76200</xdr:colOff>
                    <xdr:row>10</xdr:row>
                    <xdr:rowOff>213360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880B-C788-42A8-9E78-0799B106B560}">
  <sheetPr codeName="Sheet10">
    <tabColor rgb="FF7030A0"/>
  </sheetPr>
  <dimension ref="C1:V37"/>
  <sheetViews>
    <sheetView zoomScaleNormal="100" workbookViewId="0"/>
  </sheetViews>
  <sheetFormatPr defaultColWidth="9" defaultRowHeight="13.2" outlineLevelCol="1"/>
  <cols>
    <col min="1" max="1" width="2.6640625" style="53" customWidth="1"/>
    <col min="2" max="2" width="1.33203125" style="53" customWidth="1"/>
    <col min="3" max="13" width="9.77734375" style="53" customWidth="1"/>
    <col min="14" max="14" width="2.6640625" style="53" customWidth="1"/>
    <col min="15" max="15" width="5.6640625" style="53" customWidth="1"/>
    <col min="16" max="16" width="13.44140625" style="53" customWidth="1"/>
    <col min="17" max="17" width="12.109375" style="53" customWidth="1"/>
    <col min="18" max="19" width="14" style="53" customWidth="1" outlineLevel="1"/>
    <col min="20" max="22" width="9" style="53" customWidth="1"/>
    <col min="23" max="16384" width="9" style="53"/>
  </cols>
  <sheetData>
    <row r="1" spans="3:21" ht="19.5" customHeight="1">
      <c r="C1" s="116" t="s">
        <v>1628</v>
      </c>
      <c r="P1" s="179" t="s">
        <v>2303</v>
      </c>
      <c r="Q1" s="44"/>
    </row>
    <row r="2" spans="3:21" ht="106.5" customHeight="1" thickBot="1">
      <c r="C2" s="53" t="s">
        <v>1717</v>
      </c>
      <c r="P2" s="85"/>
      <c r="Q2" s="85"/>
    </row>
    <row r="3" spans="3:21" ht="26.25" customHeight="1" thickBot="1">
      <c r="C3" s="117"/>
      <c r="D3" s="118" t="s">
        <v>1967</v>
      </c>
      <c r="E3" s="118"/>
      <c r="F3" s="118"/>
      <c r="G3" s="119" t="s">
        <v>1741</v>
      </c>
      <c r="H3" s="120" t="s">
        <v>1735</v>
      </c>
      <c r="I3" s="121" t="s">
        <v>1742</v>
      </c>
      <c r="J3" s="121" t="s">
        <v>1737</v>
      </c>
      <c r="K3" s="121" t="s">
        <v>1738</v>
      </c>
      <c r="L3" s="121" t="s">
        <v>1739</v>
      </c>
      <c r="M3" s="122" t="s">
        <v>1740</v>
      </c>
    </row>
    <row r="4" spans="3:21" ht="26.25" customHeight="1" thickTop="1">
      <c r="C4" s="621" t="s">
        <v>1953</v>
      </c>
      <c r="D4" s="622"/>
      <c r="E4" s="622"/>
      <c r="F4" s="622"/>
      <c r="G4" s="224"/>
      <c r="H4" s="227"/>
      <c r="I4" s="37"/>
      <c r="J4" s="37"/>
      <c r="K4" s="37"/>
      <c r="L4" s="37"/>
      <c r="M4" s="38"/>
    </row>
    <row r="5" spans="3:21" ht="26.25" customHeight="1">
      <c r="C5" s="629" t="s">
        <v>1604</v>
      </c>
      <c r="D5" s="630"/>
      <c r="E5" s="623" t="s">
        <v>1605</v>
      </c>
      <c r="F5" s="624"/>
      <c r="G5" s="225"/>
      <c r="H5" s="228"/>
      <c r="I5" s="11"/>
      <c r="J5" s="11"/>
      <c r="K5" s="11"/>
      <c r="L5" s="11"/>
      <c r="M5" s="12"/>
      <c r="O5" s="320" t="str">
        <f>IF(OR(I5+I6&gt;I4,J5+J6&gt;J4,K6+K5&gt;K4,L5+L6&gt;L4,M5+M6&gt;M4),"再生可能エネルギー利用量は電力供給量を超えないようにしてください","")</f>
        <v/>
      </c>
    </row>
    <row r="6" spans="3:21" ht="26.25" customHeight="1">
      <c r="C6" s="631"/>
      <c r="D6" s="632"/>
      <c r="E6" s="625" t="s">
        <v>1606</v>
      </c>
      <c r="F6" s="626"/>
      <c r="G6" s="226"/>
      <c r="H6" s="229"/>
      <c r="I6" s="13"/>
      <c r="J6" s="13"/>
      <c r="K6" s="13"/>
      <c r="L6" s="13"/>
      <c r="M6" s="14"/>
    </row>
    <row r="7" spans="3:21" ht="26.25" customHeight="1" thickBot="1">
      <c r="C7" s="627" t="s">
        <v>1607</v>
      </c>
      <c r="D7" s="628"/>
      <c r="E7" s="628"/>
      <c r="F7" s="628"/>
      <c r="G7" s="230"/>
      <c r="H7" s="231"/>
      <c r="I7" s="123">
        <f>IF(AND(I5="",I6=""),0,
 IF(ISTEXT(I5),I5,IFERROR(MIN((I5+I6)/I4,1),0)))</f>
        <v>0</v>
      </c>
      <c r="J7" s="123">
        <f t="shared" ref="J7:M7" si="0">IF(AND(J5="",J6=""),0,
 IF(ISTEXT(J5),J5,IFERROR(MIN((J5+J6)/J4,1),0)))</f>
        <v>0</v>
      </c>
      <c r="K7" s="123">
        <f t="shared" si="0"/>
        <v>0</v>
      </c>
      <c r="L7" s="123">
        <f t="shared" si="0"/>
        <v>0</v>
      </c>
      <c r="M7" s="321">
        <f t="shared" si="0"/>
        <v>0</v>
      </c>
    </row>
    <row r="8" spans="3:21" ht="9" customHeight="1" thickBot="1"/>
    <row r="9" spans="3:21" ht="26.25" customHeight="1" thickBot="1">
      <c r="C9" s="635" t="s">
        <v>2245</v>
      </c>
      <c r="D9" s="636"/>
      <c r="E9" s="636"/>
      <c r="F9" s="637"/>
      <c r="G9" s="244">
        <f>IFERROR(IF(K9&gt;I7,I7,K9),"")</f>
        <v>0</v>
      </c>
      <c r="J9" s="125" t="s">
        <v>1951</v>
      </c>
      <c r="K9" s="124">
        <f>IFERROR(SUM(G14:G26),0)</f>
        <v>0</v>
      </c>
    </row>
    <row r="10" spans="3:21" ht="9" customHeight="1" thickBot="1"/>
    <row r="11" spans="3:21" s="59" customFormat="1" ht="15" customHeight="1">
      <c r="C11" s="638" t="s">
        <v>1588</v>
      </c>
      <c r="D11" s="639"/>
      <c r="E11" s="640"/>
      <c r="F11" s="648" t="s">
        <v>1952</v>
      </c>
      <c r="G11" s="649"/>
      <c r="H11" s="649"/>
      <c r="I11" s="650"/>
    </row>
    <row r="12" spans="3:21" s="59" customFormat="1" ht="36.75" customHeight="1">
      <c r="C12" s="641"/>
      <c r="D12" s="642"/>
      <c r="E12" s="643"/>
      <c r="F12" s="647" t="s">
        <v>1718</v>
      </c>
      <c r="G12" s="647"/>
      <c r="H12" s="651" t="s">
        <v>1954</v>
      </c>
      <c r="I12" s="652"/>
      <c r="K12" s="657"/>
      <c r="L12" s="657"/>
    </row>
    <row r="13" spans="3:21" s="59" customFormat="1" ht="25.5" customHeight="1" thickBot="1">
      <c r="C13" s="644"/>
      <c r="D13" s="645"/>
      <c r="E13" s="646"/>
      <c r="F13" s="126" t="s">
        <v>1950</v>
      </c>
      <c r="G13" s="127" t="s">
        <v>1589</v>
      </c>
      <c r="H13" s="128" t="s">
        <v>1950</v>
      </c>
      <c r="I13" s="129" t="s">
        <v>1589</v>
      </c>
      <c r="K13" s="245"/>
      <c r="L13" s="245"/>
      <c r="P13" s="237"/>
      <c r="Q13" s="238"/>
      <c r="R13" s="53" t="s">
        <v>1627</v>
      </c>
    </row>
    <row r="14" spans="3:21" s="59" customFormat="1" ht="24" customHeight="1" thickTop="1">
      <c r="C14" s="130" t="s">
        <v>1988</v>
      </c>
      <c r="D14" s="653" t="s">
        <v>1979</v>
      </c>
      <c r="E14" s="654"/>
      <c r="F14" s="392">
        <f>IFERROR($I$4*G14,"")</f>
        <v>0</v>
      </c>
      <c r="G14" s="390"/>
      <c r="H14" s="393">
        <f>IFERROR($I$4*I14,"")</f>
        <v>0</v>
      </c>
      <c r="I14" s="391"/>
      <c r="J14" s="318" t="str">
        <f t="shared" ref="J14:J19" si="1">IF(OR(G14&lt;0,G14&gt;1),"利用率は0%～100%を記載してください",IF(OR(I14&lt;0,I14&gt;1),"利用率は0%～100%を記載してください",IF(G14&lt;I14,"I列値はG列値を超えないでください","")))</f>
        <v/>
      </c>
      <c r="R14" s="234" t="s">
        <v>1991</v>
      </c>
      <c r="S14" s="239" t="e">
        <f>IF(OR(G36=0,G36="-"),NA(),G36)</f>
        <v>#N/A</v>
      </c>
      <c r="U14" s="131"/>
    </row>
    <row r="15" spans="3:21" s="59" customFormat="1" ht="24" customHeight="1">
      <c r="C15" s="130" t="s">
        <v>1988</v>
      </c>
      <c r="D15" s="655" t="s">
        <v>1980</v>
      </c>
      <c r="E15" s="656"/>
      <c r="F15" s="392">
        <f t="shared" ref="F15:F34" si="2">IFERROR($I$4*G15,"")</f>
        <v>0</v>
      </c>
      <c r="G15" s="390"/>
      <c r="H15" s="393">
        <f t="shared" ref="H15:H19" si="3">IFERROR($I$4*I15,"")</f>
        <v>0</v>
      </c>
      <c r="I15" s="391"/>
      <c r="J15" s="318" t="str">
        <f t="shared" si="1"/>
        <v/>
      </c>
      <c r="R15" s="235" t="s">
        <v>2018</v>
      </c>
      <c r="S15" s="240" t="e">
        <f>IF(OR(G15=0,G15="-"),NA(),G15)</f>
        <v>#N/A</v>
      </c>
      <c r="U15" s="131"/>
    </row>
    <row r="16" spans="3:21" s="59" customFormat="1" ht="24" customHeight="1">
      <c r="C16" s="132" t="s">
        <v>1988</v>
      </c>
      <c r="D16" s="633" t="s">
        <v>1981</v>
      </c>
      <c r="E16" s="634"/>
      <c r="F16" s="392">
        <f t="shared" si="2"/>
        <v>0</v>
      </c>
      <c r="G16" s="390"/>
      <c r="H16" s="393">
        <f t="shared" si="3"/>
        <v>0</v>
      </c>
      <c r="I16" s="391"/>
      <c r="J16" s="318" t="str">
        <f t="shared" si="1"/>
        <v/>
      </c>
      <c r="R16" s="235" t="s">
        <v>2019</v>
      </c>
      <c r="S16" s="240" t="e">
        <f>IF(OR(G17=0,G17="-"),NA(),G17)</f>
        <v>#N/A</v>
      </c>
      <c r="U16" s="131"/>
    </row>
    <row r="17" spans="3:21" s="59" customFormat="1" ht="24" customHeight="1">
      <c r="C17" s="132" t="s">
        <v>1988</v>
      </c>
      <c r="D17" s="633" t="s">
        <v>1982</v>
      </c>
      <c r="E17" s="634"/>
      <c r="F17" s="392">
        <f t="shared" si="2"/>
        <v>0</v>
      </c>
      <c r="G17" s="390"/>
      <c r="H17" s="393">
        <f t="shared" si="3"/>
        <v>0</v>
      </c>
      <c r="I17" s="391"/>
      <c r="J17" s="318" t="str">
        <f t="shared" si="1"/>
        <v/>
      </c>
      <c r="R17" s="235" t="s">
        <v>1948</v>
      </c>
      <c r="S17" s="240" t="e">
        <f>IF(OR(G19=0,G19="-"),NA(),G19)</f>
        <v>#N/A</v>
      </c>
      <c r="U17" s="131"/>
    </row>
    <row r="18" spans="3:21" s="59" customFormat="1" ht="24" customHeight="1">
      <c r="C18" s="132" t="s">
        <v>1608</v>
      </c>
      <c r="D18" s="633" t="s">
        <v>1992</v>
      </c>
      <c r="E18" s="634"/>
      <c r="F18" s="392">
        <f t="shared" si="2"/>
        <v>0</v>
      </c>
      <c r="G18" s="390"/>
      <c r="H18" s="393">
        <f t="shared" si="3"/>
        <v>0</v>
      </c>
      <c r="I18" s="391"/>
      <c r="J18" s="318" t="str">
        <f t="shared" si="1"/>
        <v/>
      </c>
      <c r="R18" s="235" t="s">
        <v>1974</v>
      </c>
      <c r="S18" s="241" t="e">
        <f>IF(OR(G20=0,G20="-"),NA(),G20)</f>
        <v>#N/A</v>
      </c>
      <c r="U18" s="131"/>
    </row>
    <row r="19" spans="3:21" s="59" customFormat="1" ht="24" customHeight="1">
      <c r="C19" s="132" t="s">
        <v>1608</v>
      </c>
      <c r="D19" s="633" t="s">
        <v>1977</v>
      </c>
      <c r="E19" s="634"/>
      <c r="F19" s="392">
        <f t="shared" si="2"/>
        <v>0</v>
      </c>
      <c r="G19" s="390"/>
      <c r="H19" s="393">
        <f t="shared" si="3"/>
        <v>0</v>
      </c>
      <c r="I19" s="391"/>
      <c r="J19" s="318" t="str">
        <f t="shared" si="1"/>
        <v/>
      </c>
      <c r="P19" s="233"/>
      <c r="Q19" s="233"/>
      <c r="R19" s="235" t="s">
        <v>2020</v>
      </c>
      <c r="S19" s="241" t="e">
        <f>IF(OR(G22=0,G22="-"),NA(),G22)</f>
        <v>#N/A</v>
      </c>
      <c r="U19" s="131"/>
    </row>
    <row r="20" spans="3:21" s="59" customFormat="1" ht="24" customHeight="1">
      <c r="C20" s="132" t="s">
        <v>1608</v>
      </c>
      <c r="D20" s="633" t="s">
        <v>2214</v>
      </c>
      <c r="E20" s="634"/>
      <c r="F20" s="392">
        <f t="shared" si="2"/>
        <v>0</v>
      </c>
      <c r="G20" s="390"/>
      <c r="H20" s="394"/>
      <c r="I20" s="133"/>
      <c r="J20" s="318" t="str">
        <f>IF(OR(G20&lt;0,G20&gt;1),"利用率は0%～100%を記載してください","")</f>
        <v/>
      </c>
      <c r="P20" s="233"/>
      <c r="Q20" s="233"/>
      <c r="R20" s="235" t="s">
        <v>2242</v>
      </c>
      <c r="S20" s="241" t="e">
        <f>IF(OR(G24=0,G24="-"),NA(),G24)</f>
        <v>#N/A</v>
      </c>
      <c r="U20" s="131"/>
    </row>
    <row r="21" spans="3:21" s="59" customFormat="1" ht="24" customHeight="1">
      <c r="C21" s="132" t="s">
        <v>1608</v>
      </c>
      <c r="D21" s="633" t="s">
        <v>1993</v>
      </c>
      <c r="E21" s="634"/>
      <c r="F21" s="392">
        <f t="shared" si="2"/>
        <v>0</v>
      </c>
      <c r="G21" s="390"/>
      <c r="H21" s="393">
        <f t="shared" ref="H21:H26" si="4">IFERROR($I$4*I21,"")</f>
        <v>0</v>
      </c>
      <c r="I21" s="391"/>
      <c r="J21" s="318" t="str">
        <f t="shared" ref="J21:J25" si="5">IF(OR(G21&lt;0,G21&gt;1),"利用率は0%～100%を記載してください",IF(OR(I21&lt;0,I21&gt;1),"利用率は0%～100%を記載してください",IF(G21&lt;I21,"I列値はG列値を超えないでください","")))</f>
        <v/>
      </c>
      <c r="P21" s="233"/>
      <c r="Q21" s="233"/>
      <c r="R21" s="235" t="s">
        <v>2021</v>
      </c>
      <c r="S21" s="241" t="e">
        <f t="shared" ref="S21" si="6">IF(OR(G26=0,G26="-"),NA(),G26)</f>
        <v>#N/A</v>
      </c>
      <c r="U21" s="131"/>
    </row>
    <row r="22" spans="3:21" s="59" customFormat="1" ht="24" customHeight="1">
      <c r="C22" s="132" t="s">
        <v>1608</v>
      </c>
      <c r="D22" s="633" t="s">
        <v>1978</v>
      </c>
      <c r="E22" s="634"/>
      <c r="F22" s="392">
        <f t="shared" si="2"/>
        <v>0</v>
      </c>
      <c r="G22" s="390"/>
      <c r="H22" s="393">
        <f t="shared" si="4"/>
        <v>0</v>
      </c>
      <c r="I22" s="391"/>
      <c r="J22" s="318" t="str">
        <f t="shared" si="5"/>
        <v/>
      </c>
      <c r="P22" s="233"/>
      <c r="Q22" s="233"/>
      <c r="R22" s="235" t="s">
        <v>1610</v>
      </c>
      <c r="S22" s="241" t="e">
        <f t="shared" ref="S22:S29" si="7">IF(OR(G27=0,G27="-"),NA(),G27)</f>
        <v>#N/A</v>
      </c>
      <c r="U22" s="131"/>
    </row>
    <row r="23" spans="3:21" s="59" customFormat="1" ht="24" customHeight="1">
      <c r="C23" s="132" t="s">
        <v>1609</v>
      </c>
      <c r="D23" s="633" t="s">
        <v>2233</v>
      </c>
      <c r="E23" s="634"/>
      <c r="F23" s="392">
        <f t="shared" si="2"/>
        <v>0</v>
      </c>
      <c r="G23" s="390"/>
      <c r="H23" s="393">
        <f t="shared" si="4"/>
        <v>0</v>
      </c>
      <c r="I23" s="391"/>
      <c r="J23" s="318" t="str">
        <f t="shared" si="5"/>
        <v/>
      </c>
      <c r="P23" s="233"/>
      <c r="Q23" s="233"/>
      <c r="R23" s="235" t="s">
        <v>2213</v>
      </c>
      <c r="S23" s="241" t="e">
        <f t="shared" si="7"/>
        <v>#N/A</v>
      </c>
      <c r="U23" s="131"/>
    </row>
    <row r="24" spans="3:21" s="59" customFormat="1" ht="24" customHeight="1">
      <c r="C24" s="132" t="s">
        <v>1609</v>
      </c>
      <c r="D24" s="633" t="s">
        <v>2234</v>
      </c>
      <c r="E24" s="634"/>
      <c r="F24" s="392">
        <f t="shared" si="2"/>
        <v>0</v>
      </c>
      <c r="G24" s="390"/>
      <c r="H24" s="393">
        <f t="shared" si="4"/>
        <v>0</v>
      </c>
      <c r="I24" s="391"/>
      <c r="J24" s="318" t="str">
        <f t="shared" si="5"/>
        <v/>
      </c>
      <c r="P24" s="233"/>
      <c r="Q24" s="233"/>
      <c r="R24" s="235" t="s">
        <v>1984</v>
      </c>
      <c r="S24" s="241" t="e">
        <f t="shared" si="7"/>
        <v>#N/A</v>
      </c>
      <c r="U24" s="131"/>
    </row>
    <row r="25" spans="3:21" s="59" customFormat="1" ht="24" customHeight="1">
      <c r="C25" s="132" t="s">
        <v>1994</v>
      </c>
      <c r="D25" s="633" t="s">
        <v>2224</v>
      </c>
      <c r="E25" s="634"/>
      <c r="F25" s="392">
        <f t="shared" si="2"/>
        <v>0</v>
      </c>
      <c r="G25" s="390"/>
      <c r="H25" s="393">
        <f t="shared" si="4"/>
        <v>0</v>
      </c>
      <c r="I25" s="391"/>
      <c r="J25" s="318" t="str">
        <f t="shared" si="5"/>
        <v/>
      </c>
      <c r="R25" s="235" t="s">
        <v>1985</v>
      </c>
      <c r="S25" s="241" t="e">
        <f t="shared" si="7"/>
        <v>#N/A</v>
      </c>
      <c r="U25" s="131"/>
    </row>
    <row r="26" spans="3:21" s="59" customFormat="1" ht="24" customHeight="1">
      <c r="C26" s="132" t="s">
        <v>1994</v>
      </c>
      <c r="D26" s="633" t="s">
        <v>2291</v>
      </c>
      <c r="E26" s="634"/>
      <c r="F26" s="392">
        <f t="shared" si="2"/>
        <v>0</v>
      </c>
      <c r="G26" s="390"/>
      <c r="H26" s="393">
        <f t="shared" si="4"/>
        <v>0</v>
      </c>
      <c r="I26" s="391"/>
      <c r="J26" s="318" t="str">
        <f>IF(OR(G26&lt;0,G26&gt;1),"利用率は0%～100%を記載してください",IF(OR(I26&lt;0,I26&gt;1),"利用率は0%～100%を記載してください",IF(G26&lt;I26,"I列値はG列値を超えないでください","")))</f>
        <v/>
      </c>
      <c r="R26" s="235" t="s">
        <v>1986</v>
      </c>
      <c r="S26" s="241" t="e">
        <f t="shared" si="7"/>
        <v>#N/A</v>
      </c>
      <c r="U26" s="131"/>
    </row>
    <row r="27" spans="3:21" s="59" customFormat="1" ht="24" customHeight="1">
      <c r="C27" s="132" t="s">
        <v>1988</v>
      </c>
      <c r="D27" s="660" t="s">
        <v>1983</v>
      </c>
      <c r="E27" s="661"/>
      <c r="F27" s="392">
        <f t="shared" si="2"/>
        <v>0</v>
      </c>
      <c r="G27" s="390"/>
      <c r="H27" s="394"/>
      <c r="I27" s="133"/>
      <c r="J27" s="318" t="str">
        <f t="shared" ref="J27:J31" si="8">IF(OR(G27&lt;0,G27&gt;1),"利用率は0%～100%を記載してください","")</f>
        <v/>
      </c>
      <c r="R27" s="235" t="s">
        <v>2017</v>
      </c>
      <c r="S27" s="241" t="e">
        <f t="shared" si="7"/>
        <v>#N/A</v>
      </c>
      <c r="U27" s="131"/>
    </row>
    <row r="28" spans="3:21" s="59" customFormat="1" ht="24" customHeight="1">
      <c r="C28" s="132" t="s">
        <v>1989</v>
      </c>
      <c r="D28" s="660" t="s">
        <v>2213</v>
      </c>
      <c r="E28" s="661"/>
      <c r="F28" s="392">
        <f t="shared" si="2"/>
        <v>0</v>
      </c>
      <c r="G28" s="390"/>
      <c r="H28" s="394"/>
      <c r="I28" s="133"/>
      <c r="J28" s="318" t="str">
        <f t="shared" si="8"/>
        <v/>
      </c>
      <c r="R28" s="235" t="s">
        <v>1987</v>
      </c>
      <c r="S28" s="241" t="e">
        <f t="shared" si="7"/>
        <v>#N/A</v>
      </c>
      <c r="U28" s="131"/>
    </row>
    <row r="29" spans="3:21" s="59" customFormat="1" ht="24" customHeight="1">
      <c r="C29" s="132" t="s">
        <v>1989</v>
      </c>
      <c r="D29" s="660" t="s">
        <v>1984</v>
      </c>
      <c r="E29" s="661"/>
      <c r="F29" s="392">
        <f t="shared" si="2"/>
        <v>0</v>
      </c>
      <c r="G29" s="390"/>
      <c r="H29" s="394"/>
      <c r="I29" s="134"/>
      <c r="J29" s="318" t="str">
        <f t="shared" si="8"/>
        <v/>
      </c>
      <c r="R29" s="236" t="s">
        <v>1584</v>
      </c>
      <c r="S29" s="437">
        <f t="shared" si="7"/>
        <v>1</v>
      </c>
      <c r="U29" s="131"/>
    </row>
    <row r="30" spans="3:21" s="59" customFormat="1" ht="24" customHeight="1">
      <c r="C30" s="132" t="s">
        <v>1989</v>
      </c>
      <c r="D30" s="660" t="s">
        <v>1985</v>
      </c>
      <c r="E30" s="661"/>
      <c r="F30" s="392">
        <f t="shared" si="2"/>
        <v>0</v>
      </c>
      <c r="G30" s="390"/>
      <c r="H30" s="394"/>
      <c r="I30" s="133"/>
      <c r="J30" s="318" t="str">
        <f t="shared" si="8"/>
        <v/>
      </c>
      <c r="U30" s="131"/>
    </row>
    <row r="31" spans="3:21" s="59" customFormat="1" ht="24" customHeight="1">
      <c r="C31" s="132" t="s">
        <v>1989</v>
      </c>
      <c r="D31" s="660" t="s">
        <v>1986</v>
      </c>
      <c r="E31" s="661"/>
      <c r="F31" s="392">
        <f t="shared" si="2"/>
        <v>0</v>
      </c>
      <c r="G31" s="390"/>
      <c r="H31" s="394"/>
      <c r="I31" s="133"/>
      <c r="J31" s="318" t="str">
        <f t="shared" si="8"/>
        <v/>
      </c>
      <c r="U31" s="131"/>
    </row>
    <row r="32" spans="3:21" s="59" customFormat="1" ht="24" customHeight="1">
      <c r="C32" s="132" t="s">
        <v>1990</v>
      </c>
      <c r="D32" s="660" t="s">
        <v>2017</v>
      </c>
      <c r="E32" s="661"/>
      <c r="F32" s="392">
        <f t="shared" si="2"/>
        <v>0</v>
      </c>
      <c r="G32" s="390"/>
      <c r="H32" s="394"/>
      <c r="I32" s="133"/>
      <c r="J32" s="318" t="str">
        <f>IF(OR(G32&lt;0,G32&gt;1),"利用率は0%～100%を記載してください","")</f>
        <v/>
      </c>
      <c r="U32" s="131"/>
    </row>
    <row r="33" spans="3:22" s="59" customFormat="1" ht="24" customHeight="1">
      <c r="C33" s="132" t="s">
        <v>1990</v>
      </c>
      <c r="D33" s="660" t="s">
        <v>1987</v>
      </c>
      <c r="E33" s="661"/>
      <c r="F33" s="392">
        <f t="shared" si="2"/>
        <v>0</v>
      </c>
      <c r="G33" s="390"/>
      <c r="H33" s="394"/>
      <c r="I33" s="134"/>
      <c r="J33" s="318" t="str">
        <f>IF(OR(G33&lt;0,G33&gt;1),"利用率は0%～100%を記載してください","")</f>
        <v/>
      </c>
      <c r="R33" s="135" t="s">
        <v>1611</v>
      </c>
      <c r="S33" s="438">
        <f>IF(I7="-",NA(),I7)</f>
        <v>0</v>
      </c>
      <c r="U33" s="131"/>
    </row>
    <row r="34" spans="3:22" s="59" customFormat="1" ht="24" customHeight="1" thickBot="1">
      <c r="C34" s="136" t="s">
        <v>1584</v>
      </c>
      <c r="D34" s="658" t="s">
        <v>1584</v>
      </c>
      <c r="E34" s="659"/>
      <c r="F34" s="392">
        <f t="shared" si="2"/>
        <v>0</v>
      </c>
      <c r="G34" s="319">
        <f>1-SUM(G14:G33)</f>
        <v>1</v>
      </c>
      <c r="H34" s="395"/>
      <c r="I34" s="137"/>
      <c r="J34" s="318" t="str">
        <f>IF(OR(G34&lt;0,G34&gt;1),"未定の利用率が0%～100%未満になるように、設定してください","")</f>
        <v/>
      </c>
      <c r="R34" s="135" t="s">
        <v>1618</v>
      </c>
      <c r="S34" s="438">
        <f>IF(IFERROR(1-S33,"-")="-",NA(),IFERROR(1-S33,"-"))</f>
        <v>1</v>
      </c>
      <c r="U34" s="131"/>
    </row>
    <row r="35" spans="3:22" s="59" customFormat="1" ht="24" customHeight="1" thickTop="1" thickBot="1">
      <c r="C35" s="282" t="s">
        <v>2191</v>
      </c>
      <c r="D35" s="283"/>
      <c r="E35" s="284"/>
      <c r="F35" s="287">
        <f>IFERROR(SUM(F14:F34),"")</f>
        <v>0</v>
      </c>
      <c r="G35" s="285">
        <f>IFERROR(SUM(G14:G34),"")</f>
        <v>1</v>
      </c>
      <c r="H35" s="302">
        <f>IFERROR(SUM(H14:H19)+SUM(H21:H26),"")</f>
        <v>0</v>
      </c>
      <c r="I35" s="286">
        <f>IFERROR(SUM(I14:I19)+SUM(I21:I26),"")</f>
        <v>0</v>
      </c>
      <c r="J35" s="131"/>
      <c r="K35" s="138"/>
      <c r="R35" s="131"/>
      <c r="S35" s="141"/>
      <c r="U35" s="131"/>
      <c r="V35" s="138"/>
    </row>
    <row r="36" spans="3:22" s="59" customFormat="1" ht="23.25" customHeight="1" thickBot="1">
      <c r="C36" s="279" t="s">
        <v>2192</v>
      </c>
      <c r="D36" s="280"/>
      <c r="E36" s="280"/>
      <c r="F36" s="281">
        <f>IFERROR(F14+F16+F18+F21+F23+F25,"")</f>
        <v>0</v>
      </c>
      <c r="G36" s="288">
        <f>IFERROR(G14+G16+G18+G21+G23+G25,"")</f>
        <v>0</v>
      </c>
      <c r="H36" s="139"/>
      <c r="I36" s="118"/>
      <c r="P36" s="140"/>
      <c r="Q36" s="140"/>
      <c r="R36" s="53"/>
      <c r="S36" s="53"/>
    </row>
    <row r="37" spans="3:22" ht="23.25" customHeight="1"/>
  </sheetData>
  <sheetProtection algorithmName="SHA-512" hashValue="q9eBJ05DjwsvK6NFzdiTbvsKfrHksOc24/DteQ1lyGV+yKBEqXHppJ5ZGTh2XGYIrQWnCQ29qbcmgU66u9oTPg==" saltValue="EtrNWOI5CaToLQgyF0J08A==" spinCount="100000" sheet="1" formatCells="0"/>
  <mergeCells count="32">
    <mergeCell ref="K12:L12"/>
    <mergeCell ref="D34:E34"/>
    <mergeCell ref="D30:E30"/>
    <mergeCell ref="D33:E33"/>
    <mergeCell ref="D27:E27"/>
    <mergeCell ref="D28:E28"/>
    <mergeCell ref="D31:E31"/>
    <mergeCell ref="D32:E32"/>
    <mergeCell ref="D29:E29"/>
    <mergeCell ref="D23:E23"/>
    <mergeCell ref="D24:E24"/>
    <mergeCell ref="D25:E25"/>
    <mergeCell ref="D26:E26"/>
    <mergeCell ref="D19:E19"/>
    <mergeCell ref="D20:E20"/>
    <mergeCell ref="D21:E21"/>
    <mergeCell ref="D22:E22"/>
    <mergeCell ref="C9:F9"/>
    <mergeCell ref="D18:E18"/>
    <mergeCell ref="C11:E13"/>
    <mergeCell ref="F12:G12"/>
    <mergeCell ref="F11:I11"/>
    <mergeCell ref="H12:I12"/>
    <mergeCell ref="D14:E14"/>
    <mergeCell ref="D15:E15"/>
    <mergeCell ref="D16:E16"/>
    <mergeCell ref="D17:E17"/>
    <mergeCell ref="C4:F4"/>
    <mergeCell ref="E5:F5"/>
    <mergeCell ref="E6:F6"/>
    <mergeCell ref="C7:F7"/>
    <mergeCell ref="C5:D6"/>
  </mergeCells>
  <phoneticPr fontId="2"/>
  <conditionalFormatting sqref="G14:G34">
    <cfRule type="expression" dxfId="37" priority="2">
      <formula>OR($G14&lt;0,$G14&gt;1)</formula>
    </cfRule>
  </conditionalFormatting>
  <conditionalFormatting sqref="I14:I19 I21:I26">
    <cfRule type="expression" dxfId="36" priority="1">
      <formula>OR($I14&lt;0,$I14&gt;1)</formula>
    </cfRule>
    <cfRule type="expression" dxfId="35" priority="8">
      <formula>G14&lt;I14</formula>
    </cfRule>
  </conditionalFormatting>
  <conditionalFormatting sqref="I4:M6 I14:I19 I21:I26 G14:G33">
    <cfRule type="containsBlanks" dxfId="34" priority="39">
      <formula>LEN(TRIM(G4))=0</formula>
    </cfRule>
  </conditionalFormatting>
  <conditionalFormatting sqref="I5:M6">
    <cfRule type="expression" dxfId="33" priority="9">
      <formula>I$5+I$6&gt;I$4</formula>
    </cfRule>
  </conditionalFormatting>
  <pageMargins left="0.7" right="0.7" top="0.75" bottom="0.75" header="0.3" footer="0.3"/>
  <pageSetup paperSize="9" scale="72" orientation="portrait" r:id="rId1"/>
  <rowBreaks count="1" manualBreakCount="1">
    <brk id="36" max="12" man="1"/>
  </rowBreaks>
  <colBreaks count="1" manualBreakCount="1">
    <brk id="13" max="1048575" man="1"/>
  </colBreaks>
  <ignoredErrors>
    <ignoredError sqref="F24:F25 F14 H14 F15 H15 F16:F22 H16:I22 F35:I35 F23 H23:I23 F26 H26 F27:F33 H27:I33 F34 H34:I34 H24:I25 G36:I36 S32:S34" unlockedFormula="1"/>
    <ignoredError sqref="J20"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647A-219D-43A4-804F-18C64214C26F}">
  <sheetPr codeName="Sheet5">
    <tabColor rgb="FFFFFF00"/>
    <pageSetUpPr fitToPage="1"/>
  </sheetPr>
  <dimension ref="B1:P25"/>
  <sheetViews>
    <sheetView zoomScaleNormal="100" zoomScaleSheetLayoutView="62" workbookViewId="0"/>
  </sheetViews>
  <sheetFormatPr defaultColWidth="9" defaultRowHeight="13.2"/>
  <cols>
    <col min="1" max="1" width="2.109375" style="59" customWidth="1"/>
    <col min="2" max="2" width="1.6640625" style="59" customWidth="1"/>
    <col min="3" max="6" width="6.88671875" style="59" customWidth="1"/>
    <col min="7" max="12" width="9" style="59" customWidth="1"/>
    <col min="13" max="13" width="9" style="76" customWidth="1"/>
    <col min="14" max="14" width="1.33203125" style="59" customWidth="1"/>
    <col min="15" max="15" width="71.77734375" style="59" customWidth="1"/>
    <col min="16" max="16384" width="9" style="59"/>
  </cols>
  <sheetData>
    <row r="1" spans="3:16" ht="13.5" customHeight="1">
      <c r="O1" s="44" t="s">
        <v>2297</v>
      </c>
    </row>
    <row r="2" spans="3:16" ht="16.5" customHeight="1">
      <c r="C2" s="142" t="s">
        <v>1722</v>
      </c>
      <c r="D2" s="142"/>
      <c r="E2" s="142"/>
      <c r="F2" s="142"/>
      <c r="G2" s="142"/>
      <c r="H2" s="142"/>
      <c r="I2" s="142"/>
      <c r="J2" s="142"/>
      <c r="K2" s="142"/>
      <c r="L2" s="142"/>
      <c r="M2" s="143"/>
    </row>
    <row r="3" spans="3:16" ht="14.25" customHeight="1" thickBot="1">
      <c r="C3" s="142" t="s">
        <v>1723</v>
      </c>
      <c r="D3" s="142"/>
      <c r="E3" s="142"/>
      <c r="F3" s="142"/>
      <c r="G3" s="142"/>
      <c r="H3" s="142"/>
      <c r="I3" s="142"/>
      <c r="J3" s="142"/>
      <c r="K3" s="142"/>
      <c r="L3" s="142"/>
      <c r="M3" s="142"/>
    </row>
    <row r="4" spans="3:16" ht="15.75" customHeight="1">
      <c r="C4" s="144"/>
      <c r="D4" s="145"/>
      <c r="E4" s="145"/>
      <c r="F4" s="145"/>
      <c r="G4" s="146" t="s">
        <v>1734</v>
      </c>
      <c r="H4" s="147" t="s">
        <v>1735</v>
      </c>
      <c r="I4" s="148" t="s">
        <v>1736</v>
      </c>
      <c r="J4" s="148" t="s">
        <v>1737</v>
      </c>
      <c r="K4" s="148" t="s">
        <v>1738</v>
      </c>
      <c r="L4" s="148" t="s">
        <v>1739</v>
      </c>
      <c r="M4" s="149" t="s">
        <v>1740</v>
      </c>
      <c r="P4" s="76"/>
    </row>
    <row r="5" spans="3:16" ht="33.75" customHeight="1">
      <c r="C5" s="679" t="s">
        <v>1615</v>
      </c>
      <c r="D5" s="680"/>
      <c r="E5" s="685" t="s">
        <v>1571</v>
      </c>
      <c r="F5" s="686"/>
      <c r="G5" s="296"/>
      <c r="H5" s="298"/>
      <c r="I5" s="352" t="str">
        <f>IF(AND('B1'!I5="",'B1'!I6=""),"",IFERROR('B1'!I5+'B1'!I6,'B1'!I5))</f>
        <v/>
      </c>
      <c r="J5" s="352" t="str">
        <f>IF(AND('B1'!J5="",'B1'!J6=""),"",IFERROR('B1'!J5+'B1'!J6,'B1'!J5))</f>
        <v/>
      </c>
      <c r="K5" s="352" t="str">
        <f>IF(AND('B1'!K5="",'B1'!K6=""),"",IFERROR('B1'!K5+'B1'!K6,'B1'!K5))</f>
        <v/>
      </c>
      <c r="L5" s="352" t="str">
        <f>IF(AND('B1'!L5="",'B1'!L6=""),"",IFERROR('B1'!L5+'B1'!L6,'B1'!L5))</f>
        <v/>
      </c>
      <c r="M5" s="353" t="str">
        <f>IF(AND('B1'!M5="",'B1'!M6=""),"",IFERROR('B1'!M5+'B1'!M6,'B1'!M5))</f>
        <v/>
      </c>
      <c r="O5" s="463" t="s">
        <v>1827</v>
      </c>
      <c r="P5" s="76"/>
    </row>
    <row r="6" spans="3:16" ht="33.75" customHeight="1">
      <c r="C6" s="681"/>
      <c r="D6" s="682"/>
      <c r="E6" s="687" t="s">
        <v>1572</v>
      </c>
      <c r="F6" s="688"/>
      <c r="G6" s="297"/>
      <c r="H6" s="299"/>
      <c r="I6" s="378">
        <f>IFERROR('B1'!I7,"")</f>
        <v>0</v>
      </c>
      <c r="J6" s="378">
        <f>IFERROR('B1'!J7,"")</f>
        <v>0</v>
      </c>
      <c r="K6" s="378">
        <f>IFERROR('B1'!K7,"")</f>
        <v>0</v>
      </c>
      <c r="L6" s="378">
        <f>IFERROR('B1'!L7,"")</f>
        <v>0</v>
      </c>
      <c r="M6" s="379">
        <f>IFERROR('B1'!M7,"")</f>
        <v>0</v>
      </c>
      <c r="O6" s="463"/>
      <c r="P6" s="76"/>
    </row>
    <row r="7" spans="3:16" ht="33.75" customHeight="1">
      <c r="C7" s="679" t="s">
        <v>1616</v>
      </c>
      <c r="D7" s="680"/>
      <c r="E7" s="685" t="s">
        <v>1573</v>
      </c>
      <c r="F7" s="686"/>
      <c r="G7" s="260"/>
      <c r="H7" s="350" t="str">
        <f>IFERROR(VLOOKUP(計_はじめに!$J$2,計画書事業者リスト!$A$4:$S$999,7,FALSE),"")</f>
        <v/>
      </c>
      <c r="I7" s="350" t="str">
        <f>IFERROR(VLOOKUP(計_はじめに!$J$2,計画書事業者リスト!$A$4:$S$999,8,FALSE),"")</f>
        <v/>
      </c>
      <c r="J7" s="350" t="str">
        <f>IFERROR(VLOOKUP(計_はじめに!$J$2,計画書事業者リスト!$A$4:$S$999,9,FALSE),"")</f>
        <v/>
      </c>
      <c r="K7" s="350" t="str">
        <f>IFERROR(VLOOKUP(計_はじめに!$J$2,計画書事業者リスト!$A$4:$S$999,10,FALSE),"")</f>
        <v/>
      </c>
      <c r="L7" s="350" t="str">
        <f>IFERROR(VLOOKUP(計_はじめに!$J$2,計画書事業者リスト!$A$4:$S$999,11,FALSE),"")</f>
        <v/>
      </c>
      <c r="M7" s="351" t="str">
        <f>IFERROR(VLOOKUP(計_はじめに!$J$2,計画書事業者リスト!$A$4:$S$999,12,FALSE),"")</f>
        <v/>
      </c>
      <c r="O7" s="662" t="s">
        <v>1828</v>
      </c>
      <c r="P7" s="76"/>
    </row>
    <row r="8" spans="3:16" ht="33.75" customHeight="1" thickBot="1">
      <c r="C8" s="683"/>
      <c r="D8" s="684"/>
      <c r="E8" s="689" t="s">
        <v>1574</v>
      </c>
      <c r="F8" s="690"/>
      <c r="G8" s="295"/>
      <c r="H8" s="376" t="str">
        <f>IFERROR(VLOOKUP(計_はじめに!$J$2,計画書事業者リスト!$A$4:$S$999,14,FALSE),"")</f>
        <v/>
      </c>
      <c r="I8" s="376" t="str">
        <f>IFERROR(VLOOKUP(計_はじめに!$J$2,計画書事業者リスト!$A$4:$S$999,15,FALSE),"")</f>
        <v/>
      </c>
      <c r="J8" s="376" t="str">
        <f>IFERROR(VLOOKUP(計_はじめに!$J$2,計画書事業者リスト!$A$4:$S$999,16,FALSE),"")</f>
        <v/>
      </c>
      <c r="K8" s="376" t="str">
        <f>IFERROR(VLOOKUP(計_はじめに!$J$2,計画書事業者リスト!$A$4:$S$999,17,FALSE),"")</f>
        <v/>
      </c>
      <c r="L8" s="376" t="str">
        <f>IFERROR(VLOOKUP(計_はじめに!$J$2,計画書事業者リスト!$A$4:$S$999,18,FALSE),"")</f>
        <v/>
      </c>
      <c r="M8" s="377" t="str">
        <f>IFERROR(VLOOKUP(計_はじめに!$J$2,計画書事業者リスト!$A$4:$S$999,19,FALSE),"")</f>
        <v/>
      </c>
      <c r="O8" s="662"/>
      <c r="P8" s="76"/>
    </row>
    <row r="9" spans="3:16" ht="22.5" customHeight="1" thickBot="1">
      <c r="C9" s="142" t="s">
        <v>1724</v>
      </c>
      <c r="D9" s="142"/>
      <c r="E9" s="142"/>
      <c r="F9" s="142"/>
      <c r="G9" s="142"/>
      <c r="H9" s="142"/>
      <c r="I9" s="142"/>
      <c r="J9" s="142"/>
      <c r="K9" s="142"/>
      <c r="L9" s="142"/>
      <c r="M9" s="150"/>
    </row>
    <row r="10" spans="3:16" ht="116.25" customHeight="1" thickBot="1">
      <c r="C10" s="663"/>
      <c r="D10" s="664"/>
      <c r="E10" s="664"/>
      <c r="F10" s="664"/>
      <c r="G10" s="664"/>
      <c r="H10" s="664"/>
      <c r="I10" s="664"/>
      <c r="J10" s="664"/>
      <c r="K10" s="664"/>
      <c r="L10" s="664"/>
      <c r="M10" s="665"/>
    </row>
    <row r="11" spans="3:16" ht="12.75" customHeight="1">
      <c r="C11" s="151"/>
      <c r="D11" s="151"/>
      <c r="E11" s="151"/>
      <c r="F11" s="151"/>
      <c r="G11" s="151"/>
      <c r="H11" s="152"/>
      <c r="I11" s="153"/>
      <c r="J11" s="153"/>
      <c r="K11" s="153"/>
      <c r="L11" s="153"/>
      <c r="M11" s="153"/>
      <c r="P11" s="76"/>
    </row>
    <row r="12" spans="3:16" ht="18" customHeight="1">
      <c r="C12" s="154" t="s">
        <v>1725</v>
      </c>
      <c r="D12" s="155"/>
      <c r="E12" s="155"/>
      <c r="F12" s="155"/>
      <c r="G12" s="155"/>
      <c r="H12" s="156"/>
      <c r="I12" s="142"/>
      <c r="J12" s="142"/>
      <c r="K12" s="142"/>
      <c r="L12" s="142"/>
      <c r="M12" s="142"/>
      <c r="P12" s="76"/>
    </row>
    <row r="13" spans="3:16" ht="18" customHeight="1">
      <c r="C13" s="110" t="s">
        <v>1575</v>
      </c>
      <c r="D13" s="89"/>
      <c r="E13" s="89"/>
      <c r="F13" s="89"/>
      <c r="G13" s="89"/>
      <c r="H13" s="157"/>
      <c r="M13" s="59"/>
      <c r="P13" s="76"/>
    </row>
    <row r="14" spans="3:16" ht="54" customHeight="1">
      <c r="C14" s="110"/>
      <c r="D14" s="89"/>
      <c r="E14" s="89"/>
      <c r="F14" s="89"/>
      <c r="G14" s="89"/>
      <c r="H14" s="157"/>
      <c r="M14" s="59"/>
      <c r="O14" s="64" t="s">
        <v>1829</v>
      </c>
      <c r="P14" s="76"/>
    </row>
    <row r="15" spans="3:16" ht="54" customHeight="1">
      <c r="C15" s="110"/>
      <c r="D15" s="89"/>
      <c r="E15" s="89"/>
      <c r="F15" s="89"/>
      <c r="G15" s="89"/>
      <c r="H15" s="157"/>
      <c r="M15" s="59"/>
      <c r="P15" s="76"/>
    </row>
    <row r="16" spans="3:16" ht="54" customHeight="1">
      <c r="C16" s="110"/>
      <c r="D16" s="89"/>
      <c r="E16" s="89"/>
      <c r="F16" s="89"/>
      <c r="G16" s="89"/>
      <c r="H16" s="157"/>
      <c r="M16" s="59"/>
      <c r="P16" s="76"/>
    </row>
    <row r="17" spans="2:16" ht="54" customHeight="1">
      <c r="C17" s="110"/>
      <c r="D17" s="89"/>
      <c r="E17" s="89"/>
      <c r="F17" s="89"/>
      <c r="G17" s="89"/>
      <c r="H17" s="157"/>
      <c r="M17" s="59"/>
      <c r="P17" s="76"/>
    </row>
    <row r="18" spans="2:16" ht="18.75" customHeight="1">
      <c r="C18" s="110"/>
      <c r="D18" s="89"/>
      <c r="E18" s="89"/>
      <c r="F18" s="89"/>
      <c r="G18" s="89"/>
      <c r="H18" s="157"/>
      <c r="M18" s="59"/>
      <c r="P18" s="76"/>
    </row>
    <row r="19" spans="2:16" ht="27.75" customHeight="1" thickBot="1">
      <c r="C19" s="110" t="s">
        <v>1727</v>
      </c>
      <c r="D19" s="89"/>
      <c r="E19" s="89"/>
      <c r="F19" s="89"/>
      <c r="G19" s="89"/>
      <c r="H19" s="157"/>
      <c r="M19" s="59"/>
      <c r="P19" s="76"/>
    </row>
    <row r="20" spans="2:16" ht="27.75" customHeight="1">
      <c r="C20" s="666" t="s">
        <v>1615</v>
      </c>
      <c r="D20" s="667"/>
      <c r="E20" s="670" t="s">
        <v>1617</v>
      </c>
      <c r="F20" s="670"/>
      <c r="G20" s="671"/>
      <c r="H20" s="672">
        <f>'B1'!G9</f>
        <v>0</v>
      </c>
      <c r="I20" s="673">
        <f>IFERROR('B1'!I22,"")</f>
        <v>0</v>
      </c>
      <c r="M20" s="59"/>
      <c r="O20" s="463" t="s">
        <v>1827</v>
      </c>
      <c r="P20" s="76"/>
    </row>
    <row r="21" spans="2:16" ht="27.75" customHeight="1" thickBot="1">
      <c r="C21" s="668"/>
      <c r="D21" s="669"/>
      <c r="E21" s="674" t="s">
        <v>2244</v>
      </c>
      <c r="F21" s="675"/>
      <c r="G21" s="676"/>
      <c r="H21" s="677">
        <f>MIN('B1'!I35, H20)</f>
        <v>0</v>
      </c>
      <c r="I21" s="678" t="str">
        <f>IFERROR('B1'!#REF!,"")</f>
        <v/>
      </c>
      <c r="M21" s="59"/>
      <c r="O21" s="463"/>
      <c r="P21" s="76"/>
    </row>
    <row r="22" spans="2:16" ht="27.75" customHeight="1" thickBot="1">
      <c r="C22" s="59" t="s">
        <v>1576</v>
      </c>
      <c r="M22" s="59"/>
    </row>
    <row r="23" spans="2:16" ht="121.5" customHeight="1" thickBot="1">
      <c r="B23" s="158"/>
      <c r="C23" s="598"/>
      <c r="D23" s="599"/>
      <c r="E23" s="599"/>
      <c r="F23" s="599"/>
      <c r="G23" s="599"/>
      <c r="H23" s="599"/>
      <c r="I23" s="599"/>
      <c r="J23" s="599"/>
      <c r="K23" s="599"/>
      <c r="L23" s="599"/>
      <c r="M23" s="600"/>
    </row>
    <row r="24" spans="2:16" ht="15.75" customHeight="1">
      <c r="B24" s="158"/>
      <c r="C24" s="158"/>
      <c r="D24" s="158"/>
      <c r="E24" s="158"/>
      <c r="F24" s="158"/>
      <c r="G24" s="158"/>
      <c r="H24" s="158"/>
      <c r="I24" s="158"/>
      <c r="J24" s="158"/>
      <c r="K24" s="158"/>
      <c r="M24" s="158"/>
    </row>
    <row r="25" spans="2:16" ht="22.5" customHeight="1">
      <c r="B25" s="158"/>
      <c r="C25" s="158"/>
      <c r="D25" s="158"/>
      <c r="E25" s="158"/>
      <c r="F25" s="158"/>
      <c r="G25" s="158"/>
      <c r="H25" s="158"/>
      <c r="I25" s="158"/>
      <c r="J25" s="158"/>
      <c r="K25" s="158"/>
      <c r="M25" s="158"/>
    </row>
  </sheetData>
  <sheetProtection algorithmName="SHA-512" hashValue="4XtzzEzXsKx9v2pI1mMUSVLXrNmIYPImJsXCwsHLDfepEzV80DyQwMHWIybbcYC8CoB7T2qwvspBgzdY0Aw4Pw==" saltValue="Y4zoGS0CRD5c7GcVivH7Kw==" spinCount="100000" sheet="1" formatCells="0"/>
  <mergeCells count="16">
    <mergeCell ref="O20:O21"/>
    <mergeCell ref="O5:O6"/>
    <mergeCell ref="O7:O8"/>
    <mergeCell ref="C23:M23"/>
    <mergeCell ref="C10:M10"/>
    <mergeCell ref="C20:D21"/>
    <mergeCell ref="E20:G20"/>
    <mergeCell ref="H20:I20"/>
    <mergeCell ref="E21:G21"/>
    <mergeCell ref="H21:I21"/>
    <mergeCell ref="C5:D6"/>
    <mergeCell ref="C7:D8"/>
    <mergeCell ref="E5:F5"/>
    <mergeCell ref="E6:F6"/>
    <mergeCell ref="E7:F7"/>
    <mergeCell ref="E8:F8"/>
  </mergeCells>
  <phoneticPr fontId="2"/>
  <conditionalFormatting sqref="C10 C23">
    <cfRule type="containsBlanks" dxfId="32" priority="16">
      <formula>LEN(TRIM(C10))=0</formula>
    </cfRule>
  </conditionalFormatting>
  <conditionalFormatting sqref="I5:M6 H7:M8 H20:I21">
    <cfRule type="containsBlanks" dxfId="31" priority="1">
      <formula>LEN(TRIM(H5))=0</formula>
    </cfRule>
  </conditionalFormatting>
  <printOptions horizontalCentered="1"/>
  <pageMargins left="0.39370078740157483" right="0.39370078740157483" top="0.59055118110236227" bottom="0.31496062992125984" header="0.23622047244094491" footer="0.19685039370078741"/>
  <pageSetup paperSize="9" orientation="portrait" r:id="rId1"/>
  <headerFooter alignWithMargins="0">
    <oddHeader>&amp;L第１号様式　その３</oddHeader>
  </headerFooter>
  <ignoredErrors>
    <ignoredError sqref="I6:M6 J5:M5"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00D2-FB3E-47A1-A081-F1C1E3D3ADFA}">
  <sheetPr codeName="Sheet6">
    <tabColor rgb="FFFFFF00"/>
    <pageSetUpPr fitToPage="1"/>
  </sheetPr>
  <dimension ref="C1:V108"/>
  <sheetViews>
    <sheetView zoomScaleNormal="100" workbookViewId="0"/>
  </sheetViews>
  <sheetFormatPr defaultColWidth="9" defaultRowHeight="13.2" outlineLevelCol="1"/>
  <cols>
    <col min="1" max="1" width="1.109375" style="59" customWidth="1"/>
    <col min="2" max="2" width="2.33203125" style="59" customWidth="1"/>
    <col min="3" max="3" width="5.6640625" style="95" customWidth="1"/>
    <col min="4" max="4" width="13.6640625" style="59" customWidth="1"/>
    <col min="5" max="6" width="14.6640625" style="59" customWidth="1"/>
    <col min="7" max="7" width="13" style="59" customWidth="1"/>
    <col min="8" max="8" width="8.77734375" style="59" customWidth="1"/>
    <col min="9" max="9" width="8.6640625" style="174" customWidth="1"/>
    <col min="10" max="10" width="8.77734375" style="59" customWidth="1"/>
    <col min="11" max="11" width="10.6640625" style="76" customWidth="1"/>
    <col min="12" max="12" width="1.88671875" style="59" customWidth="1"/>
    <col min="13" max="13" width="78.88671875" style="59" customWidth="1"/>
    <col min="14" max="15" width="5.33203125" style="59" customWidth="1"/>
    <col min="16" max="17" width="22" style="59" hidden="1" customWidth="1" outlineLevel="1"/>
    <col min="18" max="19" width="9" style="59" hidden="1" customWidth="1" outlineLevel="1"/>
    <col min="20" max="20" width="11" style="59" hidden="1" customWidth="1" outlineLevel="1"/>
    <col min="21" max="21" width="9" style="59" hidden="1" customWidth="1" outlineLevel="1"/>
    <col min="22" max="22" width="9" style="59" collapsed="1"/>
    <col min="23" max="16384" width="9" style="59"/>
  </cols>
  <sheetData>
    <row r="1" spans="3:20" s="160" customFormat="1" ht="174.75" customHeight="1">
      <c r="C1" s="161" t="s">
        <v>1955</v>
      </c>
      <c r="D1" s="159"/>
      <c r="E1" s="159"/>
      <c r="F1" s="159"/>
      <c r="M1" s="305" t="s">
        <v>2298</v>
      </c>
      <c r="N1" s="161"/>
      <c r="O1" s="161"/>
    </row>
    <row r="2" spans="3:20" ht="26.25" customHeight="1" thickBot="1">
      <c r="C2" s="110" t="s">
        <v>1726</v>
      </c>
      <c r="G2" s="693"/>
      <c r="H2" s="693"/>
      <c r="I2" s="693"/>
      <c r="J2" s="693"/>
      <c r="K2" s="693"/>
      <c r="M2" s="694"/>
      <c r="N2" s="303"/>
      <c r="O2" s="303"/>
    </row>
    <row r="3" spans="3:20" ht="47.25" customHeight="1">
      <c r="C3" s="162" t="s">
        <v>1625</v>
      </c>
      <c r="D3" s="163" t="s">
        <v>1577</v>
      </c>
      <c r="E3" s="164" t="s">
        <v>1578</v>
      </c>
      <c r="F3" s="164" t="s">
        <v>1579</v>
      </c>
      <c r="G3" s="691" t="s">
        <v>2216</v>
      </c>
      <c r="H3" s="692"/>
      <c r="I3" s="165" t="s">
        <v>1626</v>
      </c>
      <c r="J3" s="166" t="s">
        <v>1581</v>
      </c>
      <c r="K3" s="167" t="s">
        <v>1752</v>
      </c>
      <c r="M3" s="694"/>
      <c r="N3" s="303"/>
      <c r="O3" s="303"/>
      <c r="P3" s="168" t="s">
        <v>1614</v>
      </c>
      <c r="Q3" s="168" t="s">
        <v>2221</v>
      </c>
      <c r="R3" s="168" t="s">
        <v>2220</v>
      </c>
      <c r="S3" s="168" t="s">
        <v>2219</v>
      </c>
    </row>
    <row r="4" spans="3:20" ht="23.25" customHeight="1" thickBot="1">
      <c r="C4" s="169">
        <v>1</v>
      </c>
      <c r="D4" s="15"/>
      <c r="E4" s="16"/>
      <c r="F4" s="16"/>
      <c r="G4" s="17"/>
      <c r="H4" s="18"/>
      <c r="I4" s="6"/>
      <c r="J4" s="19"/>
      <c r="K4" s="20"/>
      <c r="M4" s="306" t="str">
        <f>IF(N4=2, "エネルギーの種別はプルダウンメニューから選択してください",
 IF(N4=1, "エネルギーの種別はFIT/FIP/非FIT非FIPを選択してください",
 IF(N4="", "")))</f>
        <v/>
      </c>
      <c r="N4" s="307" t="str">
        <f>IF(AND(G4&lt;&gt;"太陽光",G4&lt;&gt;"風力",G4&lt;&gt;"水力（3万kW未満）",G4&lt;&gt;"水力（3万kW以上）",G4&lt;&gt;"地熱",G4&lt;&gt;"バイオマス",G4&lt;&gt;"原子力",G4&lt;&gt;"未利用エネルギー",G4&lt;&gt;"火力（石炭）",G4&lt;&gt;"火力（LNG）",G4&lt;&gt;"火力（石油・その他）",G4&lt;&gt;""), 2,
 IF(AND(H4&lt;&gt;"FIT",H4&lt;&gt;"FIP",H4&lt;&gt;"非FIT非FIP",H4&lt;&gt;""), 1,""))</f>
        <v/>
      </c>
      <c r="O4" s="170"/>
      <c r="P4" s="171"/>
      <c r="Q4" s="171"/>
    </row>
    <row r="5" spans="3:20" ht="23.25" customHeight="1" thickBot="1">
      <c r="C5" s="169">
        <v>2</v>
      </c>
      <c r="D5" s="15"/>
      <c r="E5" s="21"/>
      <c r="F5" s="21"/>
      <c r="G5" s="17"/>
      <c r="H5" s="18"/>
      <c r="I5" s="6"/>
      <c r="J5" s="19"/>
      <c r="K5" s="20"/>
      <c r="M5" s="306" t="str">
        <f t="shared" ref="M5:M68" si="0">IF(N5=2, "エネルギーの種別はプルダウンメニューから選択してください",
 IF(N5=1, "エネルギーの種別はFIT/FIP/非FIT非FIPを選択してください",
 IF(N5="", "")))</f>
        <v/>
      </c>
      <c r="N5" s="307" t="str">
        <f t="shared" ref="N5:N68" si="1">IF(AND(G5&lt;&gt;"太陽光",G5&lt;&gt;"風力",G5&lt;&gt;"水力（3万kW未満）",G5&lt;&gt;"水力（3万kW以上）",G5&lt;&gt;"地熱",G5&lt;&gt;"バイオマス",G5&lt;&gt;"原子力",G5&lt;&gt;"未利用エネルギー",G5&lt;&gt;"火力（石炭）",G5&lt;&gt;"火力（LNG）",G5&lt;&gt;"火力（石油・その他）",G5&lt;&gt;""), 2,
 IF(AND(H5&lt;&gt;"FIT",H5&lt;&gt;"FIP",H5&lt;&gt;"非FIT非FIP",H5&lt;&gt;""), 1,""))</f>
        <v/>
      </c>
      <c r="O5" s="64"/>
      <c r="P5" s="242" t="s">
        <v>2222</v>
      </c>
      <c r="Q5" s="328" t="s">
        <v>1582</v>
      </c>
      <c r="R5" s="328" t="s">
        <v>2217</v>
      </c>
      <c r="S5" s="331"/>
      <c r="T5" s="171"/>
    </row>
    <row r="6" spans="3:20" ht="23.25" customHeight="1" thickBot="1">
      <c r="C6" s="169">
        <v>3</v>
      </c>
      <c r="D6" s="15"/>
      <c r="E6" s="21"/>
      <c r="F6" s="21"/>
      <c r="G6" s="17"/>
      <c r="H6" s="18"/>
      <c r="I6" s="6"/>
      <c r="J6" s="19"/>
      <c r="K6" s="20"/>
      <c r="M6" s="306" t="str">
        <f t="shared" si="0"/>
        <v/>
      </c>
      <c r="N6" s="307" t="str">
        <f t="shared" si="1"/>
        <v/>
      </c>
      <c r="O6" s="64"/>
      <c r="P6" s="242" t="s">
        <v>2223</v>
      </c>
      <c r="Q6" s="329" t="s">
        <v>2217</v>
      </c>
      <c r="R6" s="330" t="s">
        <v>2218</v>
      </c>
      <c r="T6" s="171"/>
    </row>
    <row r="7" spans="3:20" ht="23.25" customHeight="1" thickBot="1">
      <c r="C7" s="169">
        <v>4</v>
      </c>
      <c r="D7" s="15"/>
      <c r="E7" s="21"/>
      <c r="F7" s="21"/>
      <c r="G7" s="17"/>
      <c r="H7" s="18"/>
      <c r="I7" s="6"/>
      <c r="J7" s="19"/>
      <c r="K7" s="20"/>
      <c r="M7" s="306" t="str">
        <f t="shared" si="0"/>
        <v/>
      </c>
      <c r="N7" s="307" t="str">
        <f t="shared" si="1"/>
        <v/>
      </c>
      <c r="P7" s="242" t="s">
        <v>1948</v>
      </c>
      <c r="Q7" s="330" t="s">
        <v>2218</v>
      </c>
      <c r="T7" s="171"/>
    </row>
    <row r="8" spans="3:20" ht="23.25" customHeight="1">
      <c r="C8" s="169">
        <v>5</v>
      </c>
      <c r="D8" s="15"/>
      <c r="E8" s="21"/>
      <c r="F8" s="21"/>
      <c r="G8" s="17"/>
      <c r="H8" s="18"/>
      <c r="I8" s="6"/>
      <c r="J8" s="19"/>
      <c r="K8" s="20"/>
      <c r="M8" s="306" t="str">
        <f t="shared" si="0"/>
        <v/>
      </c>
      <c r="N8" s="307" t="str">
        <f t="shared" si="1"/>
        <v/>
      </c>
      <c r="P8" s="242" t="s">
        <v>1949</v>
      </c>
      <c r="Q8" s="142"/>
      <c r="T8" s="171"/>
    </row>
    <row r="9" spans="3:20" ht="23.25" customHeight="1">
      <c r="C9" s="169">
        <v>6</v>
      </c>
      <c r="D9" s="15"/>
      <c r="E9" s="21"/>
      <c r="F9" s="21"/>
      <c r="G9" s="17"/>
      <c r="H9" s="18"/>
      <c r="I9" s="6"/>
      <c r="J9" s="19"/>
      <c r="K9" s="20"/>
      <c r="M9" s="306" t="str">
        <f t="shared" si="0"/>
        <v/>
      </c>
      <c r="N9" s="307" t="str">
        <f t="shared" si="1"/>
        <v/>
      </c>
      <c r="P9" s="242" t="s">
        <v>1583</v>
      </c>
      <c r="Q9" s="142"/>
      <c r="T9" s="171"/>
    </row>
    <row r="10" spans="3:20" ht="23.25" customHeight="1">
      <c r="C10" s="169">
        <v>7</v>
      </c>
      <c r="D10" s="15"/>
      <c r="E10" s="21"/>
      <c r="F10" s="21"/>
      <c r="G10" s="17"/>
      <c r="H10" s="18"/>
      <c r="I10" s="6"/>
      <c r="J10" s="19"/>
      <c r="K10" s="20"/>
      <c r="M10" s="306" t="str">
        <f t="shared" si="0"/>
        <v/>
      </c>
      <c r="N10" s="307" t="str">
        <f t="shared" si="1"/>
        <v/>
      </c>
      <c r="P10" s="242" t="s">
        <v>2242</v>
      </c>
      <c r="Q10" s="142"/>
      <c r="T10" s="171"/>
    </row>
    <row r="11" spans="3:20" ht="23.25" customHeight="1">
      <c r="C11" s="169">
        <v>8</v>
      </c>
      <c r="D11" s="15"/>
      <c r="E11" s="21"/>
      <c r="F11" s="21"/>
      <c r="G11" s="17"/>
      <c r="H11" s="18"/>
      <c r="I11" s="6"/>
      <c r="J11" s="19"/>
      <c r="K11" s="20"/>
      <c r="M11" s="306" t="str">
        <f t="shared" si="0"/>
        <v/>
      </c>
      <c r="N11" s="307" t="str">
        <f t="shared" si="1"/>
        <v/>
      </c>
      <c r="P11" s="242" t="s">
        <v>1996</v>
      </c>
      <c r="Q11" s="168" t="s">
        <v>1744</v>
      </c>
      <c r="T11" s="171"/>
    </row>
    <row r="12" spans="3:20" ht="23.25" customHeight="1">
      <c r="C12" s="169">
        <v>9</v>
      </c>
      <c r="D12" s="15"/>
      <c r="E12" s="21"/>
      <c r="F12" s="21"/>
      <c r="G12" s="17"/>
      <c r="H12" s="18"/>
      <c r="I12" s="6"/>
      <c r="J12" s="19"/>
      <c r="K12" s="20"/>
      <c r="M12" s="306" t="str">
        <f t="shared" si="0"/>
        <v/>
      </c>
      <c r="N12" s="307" t="str">
        <f t="shared" si="1"/>
        <v/>
      </c>
      <c r="P12" s="242" t="s">
        <v>2213</v>
      </c>
      <c r="Q12" s="172"/>
      <c r="T12" s="171"/>
    </row>
    <row r="13" spans="3:20" ht="23.25" customHeight="1">
      <c r="C13" s="169">
        <v>10</v>
      </c>
      <c r="D13" s="22"/>
      <c r="E13" s="23"/>
      <c r="F13" s="23"/>
      <c r="G13" s="17"/>
      <c r="H13" s="18"/>
      <c r="I13" s="7"/>
      <c r="J13" s="24"/>
      <c r="K13" s="25"/>
      <c r="M13" s="306" t="str">
        <f t="shared" si="0"/>
        <v/>
      </c>
      <c r="N13" s="307" t="str">
        <f t="shared" si="1"/>
        <v/>
      </c>
      <c r="P13" s="242" t="s">
        <v>1703</v>
      </c>
      <c r="Q13" s="172" t="s">
        <v>1706</v>
      </c>
      <c r="T13" s="171"/>
    </row>
    <row r="14" spans="3:20" ht="23.25" customHeight="1">
      <c r="C14" s="169">
        <v>11</v>
      </c>
      <c r="D14" s="15"/>
      <c r="E14" s="16"/>
      <c r="F14" s="16"/>
      <c r="G14" s="17"/>
      <c r="H14" s="18"/>
      <c r="I14" s="6"/>
      <c r="J14" s="19"/>
      <c r="K14" s="20"/>
      <c r="M14" s="306" t="str">
        <f t="shared" si="0"/>
        <v/>
      </c>
      <c r="N14" s="307" t="str">
        <f t="shared" si="1"/>
        <v/>
      </c>
      <c r="P14" s="242" t="s">
        <v>1704</v>
      </c>
      <c r="Q14" s="172" t="s">
        <v>1707</v>
      </c>
      <c r="T14" s="171"/>
    </row>
    <row r="15" spans="3:20" ht="23.25" customHeight="1">
      <c r="C15" s="169">
        <v>12</v>
      </c>
      <c r="D15" s="15"/>
      <c r="E15" s="21"/>
      <c r="F15" s="21"/>
      <c r="G15" s="17"/>
      <c r="H15" s="18"/>
      <c r="I15" s="6"/>
      <c r="J15" s="19"/>
      <c r="K15" s="20"/>
      <c r="M15" s="306" t="str">
        <f t="shared" si="0"/>
        <v/>
      </c>
      <c r="N15" s="307" t="str">
        <f t="shared" si="1"/>
        <v/>
      </c>
      <c r="P15" s="242" t="s">
        <v>1997</v>
      </c>
      <c r="Q15" s="172" t="s">
        <v>1708</v>
      </c>
      <c r="T15" s="171"/>
    </row>
    <row r="16" spans="3:20" ht="23.25" customHeight="1">
      <c r="C16" s="169">
        <v>13</v>
      </c>
      <c r="D16" s="15"/>
      <c r="E16" s="21"/>
      <c r="F16" s="21"/>
      <c r="G16" s="17"/>
      <c r="H16" s="18"/>
      <c r="I16" s="6"/>
      <c r="J16" s="19"/>
      <c r="K16" s="20"/>
      <c r="M16" s="306" t="str">
        <f t="shared" si="0"/>
        <v/>
      </c>
      <c r="N16" s="307" t="str">
        <f t="shared" si="1"/>
        <v/>
      </c>
      <c r="P16" s="171"/>
      <c r="Q16" s="172" t="s">
        <v>1709</v>
      </c>
      <c r="T16" s="171"/>
    </row>
    <row r="17" spans="3:20" ht="23.25" customHeight="1">
      <c r="C17" s="169">
        <v>14</v>
      </c>
      <c r="D17" s="15"/>
      <c r="E17" s="21"/>
      <c r="F17" s="21"/>
      <c r="G17" s="17"/>
      <c r="H17" s="18"/>
      <c r="I17" s="6"/>
      <c r="J17" s="19"/>
      <c r="K17" s="20"/>
      <c r="M17" s="306" t="str">
        <f t="shared" si="0"/>
        <v/>
      </c>
      <c r="N17" s="307" t="str">
        <f t="shared" si="1"/>
        <v/>
      </c>
      <c r="Q17" s="172" t="s">
        <v>1710</v>
      </c>
      <c r="T17" s="171"/>
    </row>
    <row r="18" spans="3:20" ht="23.25" customHeight="1">
      <c r="C18" s="169">
        <v>15</v>
      </c>
      <c r="D18" s="15"/>
      <c r="E18" s="21"/>
      <c r="F18" s="21"/>
      <c r="G18" s="17"/>
      <c r="H18" s="18"/>
      <c r="I18" s="6"/>
      <c r="J18" s="19"/>
      <c r="K18" s="20"/>
      <c r="M18" s="306" t="str">
        <f t="shared" si="0"/>
        <v/>
      </c>
      <c r="N18" s="307" t="str">
        <f t="shared" si="1"/>
        <v/>
      </c>
      <c r="P18" s="171"/>
      <c r="Q18" s="172" t="s">
        <v>1711</v>
      </c>
      <c r="T18" s="171"/>
    </row>
    <row r="19" spans="3:20" ht="23.25" customHeight="1">
      <c r="C19" s="169">
        <v>16</v>
      </c>
      <c r="D19" s="15"/>
      <c r="E19" s="21"/>
      <c r="F19" s="21"/>
      <c r="G19" s="17"/>
      <c r="H19" s="18"/>
      <c r="I19" s="6"/>
      <c r="J19" s="19"/>
      <c r="K19" s="20"/>
      <c r="M19" s="306" t="str">
        <f t="shared" si="0"/>
        <v/>
      </c>
      <c r="N19" s="307" t="str">
        <f t="shared" si="1"/>
        <v/>
      </c>
      <c r="P19" s="171"/>
      <c r="Q19" s="142"/>
      <c r="T19" s="171"/>
    </row>
    <row r="20" spans="3:20" ht="23.25" customHeight="1">
      <c r="C20" s="169">
        <v>17</v>
      </c>
      <c r="D20" s="15"/>
      <c r="E20" s="21"/>
      <c r="F20" s="21"/>
      <c r="G20" s="17"/>
      <c r="H20" s="18"/>
      <c r="I20" s="6"/>
      <c r="J20" s="19"/>
      <c r="K20" s="20"/>
      <c r="M20" s="306" t="str">
        <f t="shared" si="0"/>
        <v/>
      </c>
      <c r="N20" s="307" t="str">
        <f t="shared" si="1"/>
        <v/>
      </c>
      <c r="P20" s="171"/>
      <c r="Q20" s="142"/>
      <c r="T20" s="171"/>
    </row>
    <row r="21" spans="3:20" ht="23.25" customHeight="1">
      <c r="C21" s="169">
        <v>18</v>
      </c>
      <c r="D21" s="15"/>
      <c r="E21" s="21"/>
      <c r="F21" s="21"/>
      <c r="G21" s="17"/>
      <c r="H21" s="18"/>
      <c r="I21" s="6"/>
      <c r="J21" s="19"/>
      <c r="K21" s="20"/>
      <c r="M21" s="306" t="str">
        <f t="shared" si="0"/>
        <v/>
      </c>
      <c r="N21" s="307" t="str">
        <f t="shared" si="1"/>
        <v/>
      </c>
      <c r="T21" s="196"/>
    </row>
    <row r="22" spans="3:20" ht="23.25" customHeight="1">
      <c r="C22" s="169">
        <v>19</v>
      </c>
      <c r="D22" s="15"/>
      <c r="E22" s="21"/>
      <c r="F22" s="21"/>
      <c r="G22" s="17"/>
      <c r="H22" s="18"/>
      <c r="I22" s="6"/>
      <c r="J22" s="19"/>
      <c r="K22" s="20"/>
      <c r="M22" s="306" t="str">
        <f t="shared" si="0"/>
        <v/>
      </c>
      <c r="N22" s="307" t="str">
        <f t="shared" si="1"/>
        <v/>
      </c>
      <c r="T22" s="190"/>
    </row>
    <row r="23" spans="3:20" ht="23.25" customHeight="1">
      <c r="C23" s="169">
        <v>20</v>
      </c>
      <c r="D23" s="22"/>
      <c r="E23" s="23"/>
      <c r="F23" s="23"/>
      <c r="G23" s="17"/>
      <c r="H23" s="18"/>
      <c r="I23" s="7"/>
      <c r="J23" s="24"/>
      <c r="K23" s="25"/>
      <c r="M23" s="306" t="str">
        <f t="shared" si="0"/>
        <v/>
      </c>
      <c r="N23" s="307" t="str">
        <f t="shared" si="1"/>
        <v/>
      </c>
      <c r="T23" s="59" t="str">
        <f t="shared" ref="T23:T33" si="2">CONCATENATE(G23,H23)</f>
        <v/>
      </c>
    </row>
    <row r="24" spans="3:20" ht="23.25" customHeight="1">
      <c r="C24" s="169">
        <v>21</v>
      </c>
      <c r="D24" s="15"/>
      <c r="E24" s="21"/>
      <c r="F24" s="21"/>
      <c r="G24" s="17"/>
      <c r="H24" s="18"/>
      <c r="I24" s="6"/>
      <c r="J24" s="19"/>
      <c r="K24" s="20"/>
      <c r="M24" s="306" t="str">
        <f t="shared" si="0"/>
        <v/>
      </c>
      <c r="N24" s="307" t="str">
        <f t="shared" si="1"/>
        <v/>
      </c>
      <c r="T24" s="59" t="str">
        <f t="shared" si="2"/>
        <v/>
      </c>
    </row>
    <row r="25" spans="3:20" ht="23.25" customHeight="1">
      <c r="C25" s="169">
        <v>22</v>
      </c>
      <c r="D25" s="15"/>
      <c r="E25" s="21"/>
      <c r="F25" s="21"/>
      <c r="G25" s="17"/>
      <c r="H25" s="18"/>
      <c r="I25" s="6"/>
      <c r="J25" s="19"/>
      <c r="K25" s="20"/>
      <c r="M25" s="306" t="str">
        <f t="shared" si="0"/>
        <v/>
      </c>
      <c r="N25" s="307" t="str">
        <f t="shared" si="1"/>
        <v/>
      </c>
      <c r="T25" s="59" t="str">
        <f t="shared" si="2"/>
        <v/>
      </c>
    </row>
    <row r="26" spans="3:20" ht="23.25" customHeight="1">
      <c r="C26" s="169">
        <v>23</v>
      </c>
      <c r="D26" s="15"/>
      <c r="E26" s="21"/>
      <c r="F26" s="21"/>
      <c r="G26" s="17"/>
      <c r="H26" s="18"/>
      <c r="I26" s="6"/>
      <c r="J26" s="19"/>
      <c r="K26" s="20"/>
      <c r="M26" s="306" t="str">
        <f t="shared" si="0"/>
        <v/>
      </c>
      <c r="N26" s="307" t="str">
        <f t="shared" si="1"/>
        <v/>
      </c>
      <c r="T26" s="59" t="str">
        <f t="shared" si="2"/>
        <v/>
      </c>
    </row>
    <row r="27" spans="3:20" ht="23.25" customHeight="1">
      <c r="C27" s="169">
        <v>24</v>
      </c>
      <c r="D27" s="15"/>
      <c r="E27" s="21"/>
      <c r="F27" s="21"/>
      <c r="G27" s="17"/>
      <c r="H27" s="18"/>
      <c r="I27" s="6"/>
      <c r="J27" s="19"/>
      <c r="K27" s="20"/>
      <c r="M27" s="306" t="str">
        <f t="shared" si="0"/>
        <v/>
      </c>
      <c r="N27" s="307" t="str">
        <f t="shared" si="1"/>
        <v/>
      </c>
      <c r="T27" s="59" t="str">
        <f t="shared" si="2"/>
        <v/>
      </c>
    </row>
    <row r="28" spans="3:20" ht="23.25" customHeight="1">
      <c r="C28" s="169">
        <v>25</v>
      </c>
      <c r="D28" s="15"/>
      <c r="E28" s="21"/>
      <c r="F28" s="21"/>
      <c r="G28" s="17"/>
      <c r="H28" s="18"/>
      <c r="I28" s="6"/>
      <c r="J28" s="19"/>
      <c r="K28" s="20"/>
      <c r="M28" s="306" t="str">
        <f t="shared" si="0"/>
        <v/>
      </c>
      <c r="N28" s="307" t="str">
        <f t="shared" si="1"/>
        <v/>
      </c>
      <c r="T28" s="59" t="str">
        <f t="shared" si="2"/>
        <v/>
      </c>
    </row>
    <row r="29" spans="3:20" ht="23.25" customHeight="1">
      <c r="C29" s="169">
        <v>26</v>
      </c>
      <c r="D29" s="15"/>
      <c r="E29" s="21"/>
      <c r="F29" s="21"/>
      <c r="G29" s="17"/>
      <c r="H29" s="18"/>
      <c r="I29" s="6"/>
      <c r="J29" s="19"/>
      <c r="K29" s="20"/>
      <c r="M29" s="306" t="str">
        <f t="shared" si="0"/>
        <v/>
      </c>
      <c r="N29" s="307" t="str">
        <f t="shared" si="1"/>
        <v/>
      </c>
      <c r="T29" s="59" t="str">
        <f t="shared" si="2"/>
        <v/>
      </c>
    </row>
    <row r="30" spans="3:20" ht="23.25" customHeight="1">
      <c r="C30" s="169">
        <v>27</v>
      </c>
      <c r="D30" s="15"/>
      <c r="E30" s="21"/>
      <c r="F30" s="21"/>
      <c r="G30" s="17"/>
      <c r="H30" s="18"/>
      <c r="I30" s="6"/>
      <c r="J30" s="19"/>
      <c r="K30" s="20"/>
      <c r="M30" s="306" t="str">
        <f t="shared" si="0"/>
        <v/>
      </c>
      <c r="N30" s="307" t="str">
        <f t="shared" si="1"/>
        <v/>
      </c>
      <c r="T30" s="59" t="str">
        <f t="shared" si="2"/>
        <v/>
      </c>
    </row>
    <row r="31" spans="3:20" ht="23.25" customHeight="1">
      <c r="C31" s="169">
        <v>28</v>
      </c>
      <c r="D31" s="15"/>
      <c r="E31" s="21"/>
      <c r="F31" s="21"/>
      <c r="G31" s="17"/>
      <c r="H31" s="18"/>
      <c r="I31" s="6"/>
      <c r="J31" s="19"/>
      <c r="K31" s="20"/>
      <c r="M31" s="306" t="str">
        <f t="shared" si="0"/>
        <v/>
      </c>
      <c r="N31" s="307" t="str">
        <f t="shared" si="1"/>
        <v/>
      </c>
      <c r="T31" s="59" t="str">
        <f t="shared" si="2"/>
        <v/>
      </c>
    </row>
    <row r="32" spans="3:20" ht="23.25" customHeight="1">
      <c r="C32" s="169">
        <v>29</v>
      </c>
      <c r="D32" s="15"/>
      <c r="E32" s="21"/>
      <c r="F32" s="21"/>
      <c r="G32" s="17"/>
      <c r="H32" s="18"/>
      <c r="I32" s="6"/>
      <c r="J32" s="19"/>
      <c r="K32" s="20"/>
      <c r="M32" s="306" t="str">
        <f t="shared" si="0"/>
        <v/>
      </c>
      <c r="N32" s="307" t="str">
        <f t="shared" si="1"/>
        <v/>
      </c>
      <c r="T32" s="59" t="str">
        <f t="shared" si="2"/>
        <v/>
      </c>
    </row>
    <row r="33" spans="3:20" ht="23.25" customHeight="1">
      <c r="C33" s="173">
        <v>30</v>
      </c>
      <c r="D33" s="22"/>
      <c r="E33" s="23"/>
      <c r="F33" s="23"/>
      <c r="G33" s="26"/>
      <c r="H33" s="27"/>
      <c r="I33" s="7"/>
      <c r="J33" s="24"/>
      <c r="K33" s="25"/>
      <c r="M33" s="306" t="str">
        <f t="shared" si="0"/>
        <v/>
      </c>
      <c r="N33" s="307" t="str">
        <f t="shared" si="1"/>
        <v/>
      </c>
      <c r="T33" s="59" t="str">
        <f t="shared" si="2"/>
        <v/>
      </c>
    </row>
    <row r="34" spans="3:20" ht="23.25" customHeight="1">
      <c r="C34" s="169">
        <v>31</v>
      </c>
      <c r="D34" s="15"/>
      <c r="E34" s="21"/>
      <c r="F34" s="21"/>
      <c r="G34" s="17"/>
      <c r="H34" s="18"/>
      <c r="I34" s="6"/>
      <c r="J34" s="19"/>
      <c r="K34" s="20"/>
      <c r="M34" s="306" t="str">
        <f t="shared" si="0"/>
        <v/>
      </c>
      <c r="N34" s="307" t="str">
        <f t="shared" si="1"/>
        <v/>
      </c>
    </row>
    <row r="35" spans="3:20" ht="23.25" customHeight="1">
      <c r="C35" s="169">
        <v>32</v>
      </c>
      <c r="D35" s="15"/>
      <c r="E35" s="21"/>
      <c r="F35" s="21"/>
      <c r="G35" s="17"/>
      <c r="H35" s="18"/>
      <c r="I35" s="6"/>
      <c r="J35" s="19"/>
      <c r="K35" s="20"/>
      <c r="M35" s="306" t="str">
        <f t="shared" si="0"/>
        <v/>
      </c>
      <c r="N35" s="307" t="str">
        <f t="shared" si="1"/>
        <v/>
      </c>
    </row>
    <row r="36" spans="3:20" ht="23.25" customHeight="1">
      <c r="C36" s="169">
        <v>33</v>
      </c>
      <c r="D36" s="15"/>
      <c r="E36" s="21"/>
      <c r="F36" s="21"/>
      <c r="G36" s="17"/>
      <c r="H36" s="18"/>
      <c r="I36" s="6"/>
      <c r="J36" s="19"/>
      <c r="K36" s="20"/>
      <c r="M36" s="306" t="str">
        <f t="shared" si="0"/>
        <v/>
      </c>
      <c r="N36" s="307" t="str">
        <f t="shared" si="1"/>
        <v/>
      </c>
    </row>
    <row r="37" spans="3:20" ht="23.25" customHeight="1">
      <c r="C37" s="169">
        <v>34</v>
      </c>
      <c r="D37" s="15"/>
      <c r="E37" s="21"/>
      <c r="F37" s="21"/>
      <c r="G37" s="17"/>
      <c r="H37" s="18"/>
      <c r="I37" s="6"/>
      <c r="J37" s="19"/>
      <c r="K37" s="20"/>
      <c r="M37" s="306" t="str">
        <f t="shared" si="0"/>
        <v/>
      </c>
      <c r="N37" s="307" t="str">
        <f t="shared" si="1"/>
        <v/>
      </c>
    </row>
    <row r="38" spans="3:20" ht="23.25" customHeight="1" thickBot="1">
      <c r="C38" s="309">
        <v>35</v>
      </c>
      <c r="D38" s="28"/>
      <c r="E38" s="29"/>
      <c r="F38" s="29"/>
      <c r="G38" s="30"/>
      <c r="H38" s="31"/>
      <c r="I38" s="8"/>
      <c r="J38" s="32"/>
      <c r="K38" s="33"/>
      <c r="M38" s="306" t="str">
        <f t="shared" si="0"/>
        <v/>
      </c>
      <c r="N38" s="307" t="str">
        <f t="shared" si="1"/>
        <v/>
      </c>
      <c r="T38" s="59" t="str">
        <f t="shared" ref="T38" si="3">CONCATENATE(G38,H38)</f>
        <v/>
      </c>
    </row>
    <row r="39" spans="3:20" ht="23.25" customHeight="1">
      <c r="C39" s="310">
        <v>36</v>
      </c>
      <c r="D39" s="311"/>
      <c r="E39" s="312"/>
      <c r="F39" s="312"/>
      <c r="G39" s="313"/>
      <c r="H39" s="314"/>
      <c r="I39" s="315"/>
      <c r="J39" s="316"/>
      <c r="K39" s="317"/>
      <c r="M39" s="306" t="str">
        <f t="shared" si="0"/>
        <v/>
      </c>
      <c r="N39" s="307" t="str">
        <f t="shared" si="1"/>
        <v/>
      </c>
    </row>
    <row r="40" spans="3:20" ht="23.25" customHeight="1">
      <c r="C40" s="308">
        <v>37</v>
      </c>
      <c r="D40" s="15"/>
      <c r="E40" s="21"/>
      <c r="F40" s="21"/>
      <c r="G40" s="17"/>
      <c r="H40" s="18"/>
      <c r="I40" s="6"/>
      <c r="J40" s="19"/>
      <c r="K40" s="20"/>
      <c r="M40" s="306" t="str">
        <f t="shared" si="0"/>
        <v/>
      </c>
      <c r="N40" s="307" t="str">
        <f t="shared" si="1"/>
        <v/>
      </c>
    </row>
    <row r="41" spans="3:20" ht="23.25" customHeight="1">
      <c r="C41" s="308">
        <v>38</v>
      </c>
      <c r="D41" s="15"/>
      <c r="E41" s="21"/>
      <c r="F41" s="21"/>
      <c r="G41" s="17"/>
      <c r="H41" s="18"/>
      <c r="I41" s="6"/>
      <c r="J41" s="19"/>
      <c r="K41" s="20"/>
      <c r="M41" s="306" t="str">
        <f t="shared" si="0"/>
        <v/>
      </c>
      <c r="N41" s="307" t="str">
        <f t="shared" si="1"/>
        <v/>
      </c>
    </row>
    <row r="42" spans="3:20" ht="23.25" customHeight="1">
      <c r="C42" s="308">
        <v>39</v>
      </c>
      <c r="D42" s="15"/>
      <c r="E42" s="21"/>
      <c r="F42" s="21"/>
      <c r="G42" s="17"/>
      <c r="H42" s="18"/>
      <c r="I42" s="6"/>
      <c r="J42" s="19"/>
      <c r="K42" s="20"/>
      <c r="M42" s="306" t="str">
        <f t="shared" si="0"/>
        <v/>
      </c>
      <c r="N42" s="307" t="str">
        <f t="shared" si="1"/>
        <v/>
      </c>
    </row>
    <row r="43" spans="3:20" ht="23.25" customHeight="1">
      <c r="C43" s="308">
        <v>40</v>
      </c>
      <c r="D43" s="15"/>
      <c r="E43" s="21"/>
      <c r="F43" s="21"/>
      <c r="G43" s="17"/>
      <c r="H43" s="18"/>
      <c r="I43" s="6"/>
      <c r="J43" s="19"/>
      <c r="K43" s="20"/>
      <c r="M43" s="306" t="str">
        <f t="shared" si="0"/>
        <v/>
      </c>
      <c r="N43" s="307" t="str">
        <f t="shared" si="1"/>
        <v/>
      </c>
    </row>
    <row r="44" spans="3:20" ht="23.25" customHeight="1">
      <c r="C44" s="308">
        <v>41</v>
      </c>
      <c r="D44" s="15"/>
      <c r="E44" s="21"/>
      <c r="F44" s="21"/>
      <c r="G44" s="17"/>
      <c r="H44" s="18"/>
      <c r="I44" s="6"/>
      <c r="J44" s="19"/>
      <c r="K44" s="20"/>
      <c r="M44" s="306" t="str">
        <f t="shared" si="0"/>
        <v/>
      </c>
      <c r="N44" s="307" t="str">
        <f t="shared" si="1"/>
        <v/>
      </c>
    </row>
    <row r="45" spans="3:20" ht="23.25" customHeight="1">
      <c r="C45" s="308">
        <v>42</v>
      </c>
      <c r="D45" s="15"/>
      <c r="E45" s="21"/>
      <c r="F45" s="21"/>
      <c r="G45" s="17"/>
      <c r="H45" s="18"/>
      <c r="I45" s="6"/>
      <c r="J45" s="19"/>
      <c r="K45" s="20"/>
      <c r="M45" s="306" t="str">
        <f t="shared" si="0"/>
        <v/>
      </c>
      <c r="N45" s="307" t="str">
        <f t="shared" si="1"/>
        <v/>
      </c>
    </row>
    <row r="46" spans="3:20" ht="23.25" customHeight="1">
      <c r="C46" s="308">
        <v>43</v>
      </c>
      <c r="D46" s="15"/>
      <c r="E46" s="21"/>
      <c r="F46" s="21"/>
      <c r="G46" s="17"/>
      <c r="H46" s="18"/>
      <c r="I46" s="6"/>
      <c r="J46" s="19"/>
      <c r="K46" s="20"/>
      <c r="M46" s="306" t="str">
        <f t="shared" si="0"/>
        <v/>
      </c>
      <c r="N46" s="307" t="str">
        <f t="shared" si="1"/>
        <v/>
      </c>
    </row>
    <row r="47" spans="3:20" ht="23.25" customHeight="1">
      <c r="C47" s="308">
        <v>44</v>
      </c>
      <c r="D47" s="15"/>
      <c r="E47" s="21"/>
      <c r="F47" s="21"/>
      <c r="G47" s="17"/>
      <c r="H47" s="18"/>
      <c r="I47" s="6"/>
      <c r="J47" s="19"/>
      <c r="K47" s="20"/>
      <c r="M47" s="306" t="str">
        <f t="shared" si="0"/>
        <v/>
      </c>
      <c r="N47" s="307" t="str">
        <f t="shared" si="1"/>
        <v/>
      </c>
    </row>
    <row r="48" spans="3:20" ht="23.25" customHeight="1">
      <c r="C48" s="308">
        <v>45</v>
      </c>
      <c r="D48" s="22"/>
      <c r="E48" s="23"/>
      <c r="F48" s="23"/>
      <c r="G48" s="17"/>
      <c r="H48" s="18"/>
      <c r="I48" s="7"/>
      <c r="J48" s="24"/>
      <c r="K48" s="25"/>
      <c r="M48" s="306" t="str">
        <f t="shared" si="0"/>
        <v/>
      </c>
      <c r="N48" s="307" t="str">
        <f t="shared" si="1"/>
        <v/>
      </c>
    </row>
    <row r="49" spans="3:14" ht="23.25" customHeight="1">
      <c r="C49" s="308">
        <v>46</v>
      </c>
      <c r="D49" s="15"/>
      <c r="E49" s="16"/>
      <c r="F49" s="16"/>
      <c r="G49" s="17"/>
      <c r="H49" s="18"/>
      <c r="I49" s="6"/>
      <c r="J49" s="19"/>
      <c r="K49" s="20"/>
      <c r="M49" s="306" t="str">
        <f t="shared" si="0"/>
        <v/>
      </c>
      <c r="N49" s="307" t="str">
        <f t="shared" si="1"/>
        <v/>
      </c>
    </row>
    <row r="50" spans="3:14" ht="23.25" customHeight="1">
      <c r="C50" s="308">
        <v>47</v>
      </c>
      <c r="D50" s="15"/>
      <c r="E50" s="21"/>
      <c r="F50" s="21"/>
      <c r="G50" s="17"/>
      <c r="H50" s="18"/>
      <c r="I50" s="6"/>
      <c r="J50" s="19"/>
      <c r="K50" s="20"/>
      <c r="M50" s="306" t="str">
        <f t="shared" si="0"/>
        <v/>
      </c>
      <c r="N50" s="307" t="str">
        <f t="shared" si="1"/>
        <v/>
      </c>
    </row>
    <row r="51" spans="3:14" ht="23.25" customHeight="1">
      <c r="C51" s="308">
        <v>48</v>
      </c>
      <c r="D51" s="15"/>
      <c r="E51" s="21"/>
      <c r="F51" s="21"/>
      <c r="G51" s="17"/>
      <c r="H51" s="18"/>
      <c r="I51" s="6"/>
      <c r="J51" s="19"/>
      <c r="K51" s="20"/>
      <c r="M51" s="306" t="str">
        <f t="shared" si="0"/>
        <v/>
      </c>
      <c r="N51" s="307" t="str">
        <f t="shared" si="1"/>
        <v/>
      </c>
    </row>
    <row r="52" spans="3:14" ht="23.25" customHeight="1">
      <c r="C52" s="308">
        <v>49</v>
      </c>
      <c r="D52" s="15"/>
      <c r="E52" s="21"/>
      <c r="F52" s="21"/>
      <c r="G52" s="17"/>
      <c r="H52" s="18"/>
      <c r="I52" s="6"/>
      <c r="J52" s="19"/>
      <c r="K52" s="20"/>
      <c r="M52" s="306" t="str">
        <f t="shared" si="0"/>
        <v/>
      </c>
      <c r="N52" s="307" t="str">
        <f t="shared" si="1"/>
        <v/>
      </c>
    </row>
    <row r="53" spans="3:14" ht="23.25" customHeight="1">
      <c r="C53" s="308">
        <v>50</v>
      </c>
      <c r="D53" s="15"/>
      <c r="E53" s="21"/>
      <c r="F53" s="21"/>
      <c r="G53" s="17"/>
      <c r="H53" s="18"/>
      <c r="I53" s="6"/>
      <c r="J53" s="19"/>
      <c r="K53" s="20"/>
      <c r="M53" s="306" t="str">
        <f t="shared" si="0"/>
        <v/>
      </c>
      <c r="N53" s="307" t="str">
        <f t="shared" si="1"/>
        <v/>
      </c>
    </row>
    <row r="54" spans="3:14" ht="23.25" customHeight="1">
      <c r="C54" s="308">
        <v>51</v>
      </c>
      <c r="D54" s="15"/>
      <c r="E54" s="21"/>
      <c r="F54" s="21"/>
      <c r="G54" s="17"/>
      <c r="H54" s="18"/>
      <c r="I54" s="6"/>
      <c r="J54" s="19"/>
      <c r="K54" s="20"/>
      <c r="M54" s="306" t="str">
        <f t="shared" si="0"/>
        <v/>
      </c>
      <c r="N54" s="307" t="str">
        <f t="shared" si="1"/>
        <v/>
      </c>
    </row>
    <row r="55" spans="3:14" ht="23.25" customHeight="1">
      <c r="C55" s="308">
        <v>52</v>
      </c>
      <c r="D55" s="15"/>
      <c r="E55" s="21"/>
      <c r="F55" s="21"/>
      <c r="G55" s="17"/>
      <c r="H55" s="18"/>
      <c r="I55" s="6"/>
      <c r="J55" s="19"/>
      <c r="K55" s="20"/>
      <c r="M55" s="306" t="str">
        <f t="shared" si="0"/>
        <v/>
      </c>
      <c r="N55" s="307" t="str">
        <f t="shared" si="1"/>
        <v/>
      </c>
    </row>
    <row r="56" spans="3:14" ht="23.25" customHeight="1">
      <c r="C56" s="308">
        <v>53</v>
      </c>
      <c r="D56" s="15"/>
      <c r="E56" s="21"/>
      <c r="F56" s="21"/>
      <c r="G56" s="17"/>
      <c r="H56" s="18"/>
      <c r="I56" s="6"/>
      <c r="J56" s="19"/>
      <c r="K56" s="20"/>
      <c r="M56" s="306" t="str">
        <f t="shared" si="0"/>
        <v/>
      </c>
      <c r="N56" s="307" t="str">
        <f t="shared" si="1"/>
        <v/>
      </c>
    </row>
    <row r="57" spans="3:14" ht="23.25" customHeight="1">
      <c r="C57" s="308">
        <v>54</v>
      </c>
      <c r="D57" s="15"/>
      <c r="E57" s="21"/>
      <c r="F57" s="21"/>
      <c r="G57" s="17"/>
      <c r="H57" s="18"/>
      <c r="I57" s="6"/>
      <c r="J57" s="19"/>
      <c r="K57" s="20"/>
      <c r="M57" s="306" t="str">
        <f t="shared" si="0"/>
        <v/>
      </c>
      <c r="N57" s="307" t="str">
        <f t="shared" si="1"/>
        <v/>
      </c>
    </row>
    <row r="58" spans="3:14" ht="23.25" customHeight="1">
      <c r="C58" s="308">
        <v>55</v>
      </c>
      <c r="D58" s="22"/>
      <c r="E58" s="23"/>
      <c r="F58" s="23"/>
      <c r="G58" s="17"/>
      <c r="H58" s="18"/>
      <c r="I58" s="7"/>
      <c r="J58" s="24"/>
      <c r="K58" s="25"/>
      <c r="M58" s="306" t="str">
        <f t="shared" si="0"/>
        <v/>
      </c>
      <c r="N58" s="307" t="str">
        <f t="shared" si="1"/>
        <v/>
      </c>
    </row>
    <row r="59" spans="3:14" ht="23.25" customHeight="1">
      <c r="C59" s="308">
        <v>56</v>
      </c>
      <c r="D59" s="15"/>
      <c r="E59" s="21"/>
      <c r="F59" s="21"/>
      <c r="G59" s="17"/>
      <c r="H59" s="18"/>
      <c r="I59" s="6"/>
      <c r="J59" s="19"/>
      <c r="K59" s="20"/>
      <c r="M59" s="306" t="str">
        <f t="shared" si="0"/>
        <v/>
      </c>
      <c r="N59" s="307" t="str">
        <f t="shared" si="1"/>
        <v/>
      </c>
    </row>
    <row r="60" spans="3:14" ht="23.25" customHeight="1">
      <c r="C60" s="308">
        <v>57</v>
      </c>
      <c r="D60" s="15"/>
      <c r="E60" s="21"/>
      <c r="F60" s="21"/>
      <c r="G60" s="17"/>
      <c r="H60" s="18"/>
      <c r="I60" s="6"/>
      <c r="J60" s="19"/>
      <c r="K60" s="20"/>
      <c r="M60" s="306" t="str">
        <f t="shared" si="0"/>
        <v/>
      </c>
      <c r="N60" s="307" t="str">
        <f t="shared" si="1"/>
        <v/>
      </c>
    </row>
    <row r="61" spans="3:14" ht="23.25" customHeight="1">
      <c r="C61" s="308">
        <v>58</v>
      </c>
      <c r="D61" s="15"/>
      <c r="E61" s="21"/>
      <c r="F61" s="21"/>
      <c r="G61" s="17"/>
      <c r="H61" s="18"/>
      <c r="I61" s="6"/>
      <c r="J61" s="19"/>
      <c r="K61" s="20"/>
      <c r="M61" s="306" t="str">
        <f t="shared" si="0"/>
        <v/>
      </c>
      <c r="N61" s="307" t="str">
        <f t="shared" si="1"/>
        <v/>
      </c>
    </row>
    <row r="62" spans="3:14" ht="23.25" customHeight="1">
      <c r="C62" s="308">
        <v>59</v>
      </c>
      <c r="D62" s="15"/>
      <c r="E62" s="21"/>
      <c r="F62" s="21"/>
      <c r="G62" s="17"/>
      <c r="H62" s="18"/>
      <c r="I62" s="6"/>
      <c r="J62" s="19"/>
      <c r="K62" s="20"/>
      <c r="M62" s="306" t="str">
        <f t="shared" si="0"/>
        <v/>
      </c>
      <c r="N62" s="307" t="str">
        <f t="shared" si="1"/>
        <v/>
      </c>
    </row>
    <row r="63" spans="3:14" ht="23.25" customHeight="1">
      <c r="C63" s="308">
        <v>60</v>
      </c>
      <c r="D63" s="15"/>
      <c r="E63" s="21"/>
      <c r="F63" s="21"/>
      <c r="G63" s="17"/>
      <c r="H63" s="18"/>
      <c r="I63" s="6"/>
      <c r="J63" s="19"/>
      <c r="K63" s="20"/>
      <c r="M63" s="306" t="str">
        <f t="shared" si="0"/>
        <v/>
      </c>
      <c r="N63" s="307" t="str">
        <f t="shared" si="1"/>
        <v/>
      </c>
    </row>
    <row r="64" spans="3:14" ht="23.25" customHeight="1">
      <c r="C64" s="308">
        <v>61</v>
      </c>
      <c r="D64" s="15"/>
      <c r="E64" s="21"/>
      <c r="F64" s="21"/>
      <c r="G64" s="17"/>
      <c r="H64" s="18"/>
      <c r="I64" s="6"/>
      <c r="J64" s="19"/>
      <c r="K64" s="20"/>
      <c r="M64" s="306" t="str">
        <f t="shared" si="0"/>
        <v/>
      </c>
      <c r="N64" s="307" t="str">
        <f t="shared" si="1"/>
        <v/>
      </c>
    </row>
    <row r="65" spans="3:14" ht="23.25" customHeight="1">
      <c r="C65" s="308">
        <v>62</v>
      </c>
      <c r="D65" s="15"/>
      <c r="E65" s="21"/>
      <c r="F65" s="21"/>
      <c r="G65" s="17"/>
      <c r="H65" s="18"/>
      <c r="I65" s="6"/>
      <c r="J65" s="19"/>
      <c r="K65" s="20"/>
      <c r="M65" s="306" t="str">
        <f t="shared" si="0"/>
        <v/>
      </c>
      <c r="N65" s="307" t="str">
        <f t="shared" si="1"/>
        <v/>
      </c>
    </row>
    <row r="66" spans="3:14" ht="23.25" customHeight="1">
      <c r="C66" s="308">
        <v>63</v>
      </c>
      <c r="D66" s="15"/>
      <c r="E66" s="21"/>
      <c r="F66" s="21"/>
      <c r="G66" s="17"/>
      <c r="H66" s="18"/>
      <c r="I66" s="6"/>
      <c r="J66" s="19"/>
      <c r="K66" s="20"/>
      <c r="M66" s="306" t="str">
        <f t="shared" si="0"/>
        <v/>
      </c>
      <c r="N66" s="307" t="str">
        <f t="shared" si="1"/>
        <v/>
      </c>
    </row>
    <row r="67" spans="3:14" ht="23.25" customHeight="1">
      <c r="C67" s="308">
        <v>64</v>
      </c>
      <c r="D67" s="15"/>
      <c r="E67" s="21"/>
      <c r="F67" s="21"/>
      <c r="G67" s="17"/>
      <c r="H67" s="18"/>
      <c r="I67" s="6"/>
      <c r="J67" s="19"/>
      <c r="K67" s="20"/>
      <c r="M67" s="306" t="str">
        <f t="shared" si="0"/>
        <v/>
      </c>
      <c r="N67" s="307" t="str">
        <f t="shared" si="1"/>
        <v/>
      </c>
    </row>
    <row r="68" spans="3:14" ht="23.25" customHeight="1">
      <c r="C68" s="308">
        <v>65</v>
      </c>
      <c r="D68" s="22"/>
      <c r="E68" s="23"/>
      <c r="F68" s="23"/>
      <c r="G68" s="26"/>
      <c r="H68" s="27"/>
      <c r="I68" s="7"/>
      <c r="J68" s="24"/>
      <c r="K68" s="25"/>
      <c r="M68" s="306" t="str">
        <f t="shared" si="0"/>
        <v/>
      </c>
      <c r="N68" s="307" t="str">
        <f t="shared" si="1"/>
        <v/>
      </c>
    </row>
    <row r="69" spans="3:14" ht="23.25" customHeight="1">
      <c r="C69" s="308">
        <v>66</v>
      </c>
      <c r="D69" s="15"/>
      <c r="E69" s="21"/>
      <c r="F69" s="21"/>
      <c r="G69" s="17"/>
      <c r="H69" s="18"/>
      <c r="I69" s="6"/>
      <c r="J69" s="19"/>
      <c r="K69" s="20"/>
      <c r="M69" s="306" t="str">
        <f t="shared" ref="M69:M108" si="4">IF(N69=2, "エネルギーの種別はプルダウンメニューから選択してください",
 IF(N69=1, "エネルギーの種別はFIT/FIP/非FIT非FIPを選択してください",
 IF(N69="", "")))</f>
        <v/>
      </c>
      <c r="N69" s="307" t="str">
        <f t="shared" ref="N69:N108" si="5">IF(AND(G69&lt;&gt;"太陽光",G69&lt;&gt;"風力",G69&lt;&gt;"水力（3万kW未満）",G69&lt;&gt;"水力（3万kW以上）",G69&lt;&gt;"地熱",G69&lt;&gt;"バイオマス",G69&lt;&gt;"原子力",G69&lt;&gt;"未利用エネルギー",G69&lt;&gt;"火力（石炭）",G69&lt;&gt;"火力（LNG）",G69&lt;&gt;"火力（石油・その他）",G69&lt;&gt;""), 2,
 IF(AND(H69&lt;&gt;"FIT",H69&lt;&gt;"FIP",H69&lt;&gt;"非FIT非FIP",H69&lt;&gt;""), 1,""))</f>
        <v/>
      </c>
    </row>
    <row r="70" spans="3:14" ht="23.25" customHeight="1">
      <c r="C70" s="308">
        <v>67</v>
      </c>
      <c r="D70" s="15"/>
      <c r="E70" s="21"/>
      <c r="F70" s="21"/>
      <c r="G70" s="17"/>
      <c r="H70" s="18"/>
      <c r="I70" s="6"/>
      <c r="J70" s="19"/>
      <c r="K70" s="20"/>
      <c r="M70" s="306" t="str">
        <f t="shared" si="4"/>
        <v/>
      </c>
      <c r="N70" s="307" t="str">
        <f t="shared" si="5"/>
        <v/>
      </c>
    </row>
    <row r="71" spans="3:14" ht="23.25" customHeight="1">
      <c r="C71" s="308">
        <v>68</v>
      </c>
      <c r="D71" s="15"/>
      <c r="E71" s="21"/>
      <c r="F71" s="21"/>
      <c r="G71" s="17"/>
      <c r="H71" s="18"/>
      <c r="I71" s="6"/>
      <c r="J71" s="19"/>
      <c r="K71" s="20"/>
      <c r="M71" s="306" t="str">
        <f t="shared" si="4"/>
        <v/>
      </c>
      <c r="N71" s="307" t="str">
        <f t="shared" si="5"/>
        <v/>
      </c>
    </row>
    <row r="72" spans="3:14" ht="23.25" customHeight="1">
      <c r="C72" s="308">
        <v>69</v>
      </c>
      <c r="D72" s="15"/>
      <c r="E72" s="21"/>
      <c r="F72" s="21"/>
      <c r="G72" s="17"/>
      <c r="H72" s="18"/>
      <c r="I72" s="6"/>
      <c r="J72" s="19"/>
      <c r="K72" s="20"/>
      <c r="M72" s="306" t="str">
        <f t="shared" si="4"/>
        <v/>
      </c>
      <c r="N72" s="307" t="str">
        <f t="shared" si="5"/>
        <v/>
      </c>
    </row>
    <row r="73" spans="3:14" ht="23.25" customHeight="1" thickBot="1">
      <c r="C73" s="309">
        <v>70</v>
      </c>
      <c r="D73" s="28"/>
      <c r="E73" s="29"/>
      <c r="F73" s="29"/>
      <c r="G73" s="30"/>
      <c r="H73" s="31"/>
      <c r="I73" s="8"/>
      <c r="J73" s="32"/>
      <c r="K73" s="33"/>
      <c r="M73" s="306" t="str">
        <f t="shared" si="4"/>
        <v/>
      </c>
      <c r="N73" s="307" t="str">
        <f t="shared" si="5"/>
        <v/>
      </c>
    </row>
    <row r="74" spans="3:14" ht="23.25" customHeight="1">
      <c r="C74" s="310">
        <v>71</v>
      </c>
      <c r="D74" s="311"/>
      <c r="E74" s="312"/>
      <c r="F74" s="312"/>
      <c r="G74" s="313"/>
      <c r="H74" s="314"/>
      <c r="I74" s="315"/>
      <c r="J74" s="316"/>
      <c r="K74" s="317"/>
      <c r="M74" s="306" t="str">
        <f t="shared" si="4"/>
        <v/>
      </c>
      <c r="N74" s="307" t="str">
        <f t="shared" si="5"/>
        <v/>
      </c>
    </row>
    <row r="75" spans="3:14" ht="23.25" customHeight="1">
      <c r="C75" s="308">
        <v>72</v>
      </c>
      <c r="D75" s="15"/>
      <c r="E75" s="21"/>
      <c r="F75" s="21"/>
      <c r="G75" s="17"/>
      <c r="H75" s="18"/>
      <c r="I75" s="6"/>
      <c r="J75" s="19"/>
      <c r="K75" s="20"/>
      <c r="M75" s="306" t="str">
        <f t="shared" si="4"/>
        <v/>
      </c>
      <c r="N75" s="307" t="str">
        <f t="shared" si="5"/>
        <v/>
      </c>
    </row>
    <row r="76" spans="3:14" ht="23.25" customHeight="1">
      <c r="C76" s="308">
        <v>73</v>
      </c>
      <c r="D76" s="15"/>
      <c r="E76" s="21"/>
      <c r="F76" s="21"/>
      <c r="G76" s="17"/>
      <c r="H76" s="18"/>
      <c r="I76" s="6"/>
      <c r="J76" s="19"/>
      <c r="K76" s="20"/>
      <c r="M76" s="306" t="str">
        <f t="shared" si="4"/>
        <v/>
      </c>
      <c r="N76" s="307" t="str">
        <f t="shared" si="5"/>
        <v/>
      </c>
    </row>
    <row r="77" spans="3:14" ht="23.25" customHeight="1">
      <c r="C77" s="308">
        <v>74</v>
      </c>
      <c r="D77" s="15"/>
      <c r="E77" s="21"/>
      <c r="F77" s="21"/>
      <c r="G77" s="17"/>
      <c r="H77" s="18"/>
      <c r="I77" s="6"/>
      <c r="J77" s="19"/>
      <c r="K77" s="20"/>
      <c r="M77" s="306" t="str">
        <f t="shared" si="4"/>
        <v/>
      </c>
      <c r="N77" s="307" t="str">
        <f t="shared" si="5"/>
        <v/>
      </c>
    </row>
    <row r="78" spans="3:14" ht="23.25" customHeight="1">
      <c r="C78" s="308">
        <v>75</v>
      </c>
      <c r="D78" s="15"/>
      <c r="E78" s="21"/>
      <c r="F78" s="21"/>
      <c r="G78" s="17"/>
      <c r="H78" s="18"/>
      <c r="I78" s="6"/>
      <c r="J78" s="19"/>
      <c r="K78" s="20"/>
      <c r="M78" s="306" t="str">
        <f t="shared" si="4"/>
        <v/>
      </c>
      <c r="N78" s="307" t="str">
        <f t="shared" si="5"/>
        <v/>
      </c>
    </row>
    <row r="79" spans="3:14" ht="23.25" customHeight="1">
      <c r="C79" s="308">
        <v>76</v>
      </c>
      <c r="D79" s="15"/>
      <c r="E79" s="21"/>
      <c r="F79" s="21"/>
      <c r="G79" s="17"/>
      <c r="H79" s="18"/>
      <c r="I79" s="6"/>
      <c r="J79" s="19"/>
      <c r="K79" s="20"/>
      <c r="M79" s="306" t="str">
        <f t="shared" si="4"/>
        <v/>
      </c>
      <c r="N79" s="307" t="str">
        <f t="shared" si="5"/>
        <v/>
      </c>
    </row>
    <row r="80" spans="3:14" ht="23.25" customHeight="1">
      <c r="C80" s="308">
        <v>77</v>
      </c>
      <c r="D80" s="15"/>
      <c r="E80" s="21"/>
      <c r="F80" s="21"/>
      <c r="G80" s="17"/>
      <c r="H80" s="18"/>
      <c r="I80" s="6"/>
      <c r="J80" s="19"/>
      <c r="K80" s="20"/>
      <c r="M80" s="306" t="str">
        <f t="shared" si="4"/>
        <v/>
      </c>
      <c r="N80" s="307" t="str">
        <f t="shared" si="5"/>
        <v/>
      </c>
    </row>
    <row r="81" spans="3:14" ht="23.25" customHeight="1">
      <c r="C81" s="308">
        <v>78</v>
      </c>
      <c r="D81" s="15"/>
      <c r="E81" s="21"/>
      <c r="F81" s="21"/>
      <c r="G81" s="17"/>
      <c r="H81" s="18"/>
      <c r="I81" s="6"/>
      <c r="J81" s="19"/>
      <c r="K81" s="20"/>
      <c r="M81" s="306" t="str">
        <f t="shared" si="4"/>
        <v/>
      </c>
      <c r="N81" s="307" t="str">
        <f t="shared" si="5"/>
        <v/>
      </c>
    </row>
    <row r="82" spans="3:14" ht="23.25" customHeight="1">
      <c r="C82" s="308">
        <v>79</v>
      </c>
      <c r="D82" s="15"/>
      <c r="E82" s="21"/>
      <c r="F82" s="21"/>
      <c r="G82" s="17"/>
      <c r="H82" s="18"/>
      <c r="I82" s="6"/>
      <c r="J82" s="19"/>
      <c r="K82" s="20"/>
      <c r="M82" s="306" t="str">
        <f t="shared" si="4"/>
        <v/>
      </c>
      <c r="N82" s="307" t="str">
        <f t="shared" si="5"/>
        <v/>
      </c>
    </row>
    <row r="83" spans="3:14" ht="23.25" customHeight="1">
      <c r="C83" s="308">
        <v>80</v>
      </c>
      <c r="D83" s="22"/>
      <c r="E83" s="23"/>
      <c r="F83" s="23"/>
      <c r="G83" s="17"/>
      <c r="H83" s="18"/>
      <c r="I83" s="7"/>
      <c r="J83" s="24"/>
      <c r="K83" s="25"/>
      <c r="M83" s="306" t="str">
        <f t="shared" si="4"/>
        <v/>
      </c>
      <c r="N83" s="307" t="str">
        <f t="shared" si="5"/>
        <v/>
      </c>
    </row>
    <row r="84" spans="3:14" ht="23.25" customHeight="1">
      <c r="C84" s="308">
        <v>81</v>
      </c>
      <c r="D84" s="15"/>
      <c r="E84" s="16"/>
      <c r="F84" s="16"/>
      <c r="G84" s="17"/>
      <c r="H84" s="18"/>
      <c r="I84" s="6"/>
      <c r="J84" s="19"/>
      <c r="K84" s="20"/>
      <c r="M84" s="306" t="str">
        <f t="shared" si="4"/>
        <v/>
      </c>
      <c r="N84" s="307" t="str">
        <f t="shared" si="5"/>
        <v/>
      </c>
    </row>
    <row r="85" spans="3:14" ht="23.25" customHeight="1">
      <c r="C85" s="308">
        <v>82</v>
      </c>
      <c r="D85" s="15"/>
      <c r="E85" s="21"/>
      <c r="F85" s="21"/>
      <c r="G85" s="17"/>
      <c r="H85" s="18"/>
      <c r="I85" s="6"/>
      <c r="J85" s="19"/>
      <c r="K85" s="20"/>
      <c r="M85" s="306" t="str">
        <f t="shared" si="4"/>
        <v/>
      </c>
      <c r="N85" s="307" t="str">
        <f t="shared" si="5"/>
        <v/>
      </c>
    </row>
    <row r="86" spans="3:14" ht="23.25" customHeight="1">
      <c r="C86" s="308">
        <v>83</v>
      </c>
      <c r="D86" s="15"/>
      <c r="E86" s="21"/>
      <c r="F86" s="21"/>
      <c r="G86" s="17"/>
      <c r="H86" s="18"/>
      <c r="I86" s="6"/>
      <c r="J86" s="19"/>
      <c r="K86" s="20"/>
      <c r="M86" s="306" t="str">
        <f t="shared" si="4"/>
        <v/>
      </c>
      <c r="N86" s="307" t="str">
        <f t="shared" si="5"/>
        <v/>
      </c>
    </row>
    <row r="87" spans="3:14" ht="23.25" customHeight="1">
      <c r="C87" s="308">
        <v>84</v>
      </c>
      <c r="D87" s="15"/>
      <c r="E87" s="21"/>
      <c r="F87" s="21"/>
      <c r="G87" s="17"/>
      <c r="H87" s="18"/>
      <c r="I87" s="6"/>
      <c r="J87" s="19"/>
      <c r="K87" s="20"/>
      <c r="M87" s="306" t="str">
        <f t="shared" si="4"/>
        <v/>
      </c>
      <c r="N87" s="307" t="str">
        <f t="shared" si="5"/>
        <v/>
      </c>
    </row>
    <row r="88" spans="3:14" ht="23.25" customHeight="1">
      <c r="C88" s="308">
        <v>85</v>
      </c>
      <c r="D88" s="15"/>
      <c r="E88" s="21"/>
      <c r="F88" s="21"/>
      <c r="G88" s="17"/>
      <c r="H88" s="18"/>
      <c r="I88" s="6"/>
      <c r="J88" s="19"/>
      <c r="K88" s="20"/>
      <c r="M88" s="306" t="str">
        <f t="shared" si="4"/>
        <v/>
      </c>
      <c r="N88" s="307" t="str">
        <f t="shared" si="5"/>
        <v/>
      </c>
    </row>
    <row r="89" spans="3:14" ht="23.25" customHeight="1">
      <c r="C89" s="308">
        <v>86</v>
      </c>
      <c r="D89" s="15"/>
      <c r="E89" s="21"/>
      <c r="F89" s="21"/>
      <c r="G89" s="17"/>
      <c r="H89" s="18"/>
      <c r="I89" s="6"/>
      <c r="J89" s="19"/>
      <c r="K89" s="20"/>
      <c r="M89" s="306" t="str">
        <f t="shared" si="4"/>
        <v/>
      </c>
      <c r="N89" s="307" t="str">
        <f t="shared" si="5"/>
        <v/>
      </c>
    </row>
    <row r="90" spans="3:14" ht="23.25" customHeight="1">
      <c r="C90" s="308">
        <v>87</v>
      </c>
      <c r="D90" s="15"/>
      <c r="E90" s="21"/>
      <c r="F90" s="21"/>
      <c r="G90" s="17"/>
      <c r="H90" s="18"/>
      <c r="I90" s="6"/>
      <c r="J90" s="19"/>
      <c r="K90" s="20"/>
      <c r="M90" s="306" t="str">
        <f t="shared" si="4"/>
        <v/>
      </c>
      <c r="N90" s="307" t="str">
        <f t="shared" si="5"/>
        <v/>
      </c>
    </row>
    <row r="91" spans="3:14" ht="23.25" customHeight="1">
      <c r="C91" s="308">
        <v>88</v>
      </c>
      <c r="D91" s="15"/>
      <c r="E91" s="21"/>
      <c r="F91" s="21"/>
      <c r="G91" s="17"/>
      <c r="H91" s="18"/>
      <c r="I91" s="6"/>
      <c r="J91" s="19"/>
      <c r="K91" s="20"/>
      <c r="M91" s="306" t="str">
        <f t="shared" si="4"/>
        <v/>
      </c>
      <c r="N91" s="307" t="str">
        <f t="shared" si="5"/>
        <v/>
      </c>
    </row>
    <row r="92" spans="3:14" ht="23.25" customHeight="1">
      <c r="C92" s="308">
        <v>89</v>
      </c>
      <c r="D92" s="15"/>
      <c r="E92" s="21"/>
      <c r="F92" s="21"/>
      <c r="G92" s="17"/>
      <c r="H92" s="18"/>
      <c r="I92" s="6"/>
      <c r="J92" s="19"/>
      <c r="K92" s="20"/>
      <c r="M92" s="306" t="str">
        <f t="shared" si="4"/>
        <v/>
      </c>
      <c r="N92" s="307" t="str">
        <f t="shared" si="5"/>
        <v/>
      </c>
    </row>
    <row r="93" spans="3:14" ht="23.25" customHeight="1">
      <c r="C93" s="308">
        <v>90</v>
      </c>
      <c r="D93" s="22"/>
      <c r="E93" s="23"/>
      <c r="F93" s="23"/>
      <c r="G93" s="17"/>
      <c r="H93" s="18"/>
      <c r="I93" s="7"/>
      <c r="J93" s="24"/>
      <c r="K93" s="25"/>
      <c r="M93" s="306" t="str">
        <f t="shared" si="4"/>
        <v/>
      </c>
      <c r="N93" s="307" t="str">
        <f t="shared" si="5"/>
        <v/>
      </c>
    </row>
    <row r="94" spans="3:14" ht="23.25" customHeight="1">
      <c r="C94" s="308">
        <v>91</v>
      </c>
      <c r="D94" s="15"/>
      <c r="E94" s="21"/>
      <c r="F94" s="21"/>
      <c r="G94" s="17"/>
      <c r="H94" s="18"/>
      <c r="I94" s="6"/>
      <c r="J94" s="19"/>
      <c r="K94" s="20"/>
      <c r="M94" s="306" t="str">
        <f t="shared" si="4"/>
        <v/>
      </c>
      <c r="N94" s="307" t="str">
        <f t="shared" si="5"/>
        <v/>
      </c>
    </row>
    <row r="95" spans="3:14" ht="23.25" customHeight="1">
      <c r="C95" s="308">
        <v>92</v>
      </c>
      <c r="D95" s="15"/>
      <c r="E95" s="21"/>
      <c r="F95" s="21"/>
      <c r="G95" s="17"/>
      <c r="H95" s="18"/>
      <c r="I95" s="6"/>
      <c r="J95" s="19"/>
      <c r="K95" s="20"/>
      <c r="M95" s="306" t="str">
        <f t="shared" si="4"/>
        <v/>
      </c>
      <c r="N95" s="307" t="str">
        <f t="shared" si="5"/>
        <v/>
      </c>
    </row>
    <row r="96" spans="3:14" ht="23.25" customHeight="1">
      <c r="C96" s="308">
        <v>93</v>
      </c>
      <c r="D96" s="15"/>
      <c r="E96" s="21"/>
      <c r="F96" s="21"/>
      <c r="G96" s="17"/>
      <c r="H96" s="18"/>
      <c r="I96" s="6"/>
      <c r="J96" s="19"/>
      <c r="K96" s="20"/>
      <c r="M96" s="306" t="str">
        <f t="shared" si="4"/>
        <v/>
      </c>
      <c r="N96" s="307" t="str">
        <f t="shared" si="5"/>
        <v/>
      </c>
    </row>
    <row r="97" spans="3:14" ht="23.25" customHeight="1">
      <c r="C97" s="308">
        <v>94</v>
      </c>
      <c r="D97" s="15"/>
      <c r="E97" s="21"/>
      <c r="F97" s="21"/>
      <c r="G97" s="17"/>
      <c r="H97" s="18"/>
      <c r="I97" s="6"/>
      <c r="J97" s="19"/>
      <c r="K97" s="20"/>
      <c r="M97" s="306" t="str">
        <f t="shared" si="4"/>
        <v/>
      </c>
      <c r="N97" s="307" t="str">
        <f t="shared" si="5"/>
        <v/>
      </c>
    </row>
    <row r="98" spans="3:14" ht="23.25" customHeight="1">
      <c r="C98" s="308">
        <v>95</v>
      </c>
      <c r="D98" s="15"/>
      <c r="E98" s="21"/>
      <c r="F98" s="21"/>
      <c r="G98" s="17"/>
      <c r="H98" s="18"/>
      <c r="I98" s="6"/>
      <c r="J98" s="19"/>
      <c r="K98" s="20"/>
      <c r="M98" s="306" t="str">
        <f t="shared" si="4"/>
        <v/>
      </c>
      <c r="N98" s="307" t="str">
        <f t="shared" si="5"/>
        <v/>
      </c>
    </row>
    <row r="99" spans="3:14" ht="23.25" customHeight="1">
      <c r="C99" s="308">
        <v>96</v>
      </c>
      <c r="D99" s="15"/>
      <c r="E99" s="21"/>
      <c r="F99" s="21"/>
      <c r="G99" s="17"/>
      <c r="H99" s="18"/>
      <c r="I99" s="6"/>
      <c r="J99" s="19"/>
      <c r="K99" s="20"/>
      <c r="M99" s="306" t="str">
        <f t="shared" si="4"/>
        <v/>
      </c>
      <c r="N99" s="307" t="str">
        <f t="shared" si="5"/>
        <v/>
      </c>
    </row>
    <row r="100" spans="3:14" ht="23.25" customHeight="1">
      <c r="C100" s="308">
        <v>97</v>
      </c>
      <c r="D100" s="15"/>
      <c r="E100" s="21"/>
      <c r="F100" s="21"/>
      <c r="G100" s="17"/>
      <c r="H100" s="18"/>
      <c r="I100" s="6"/>
      <c r="J100" s="19"/>
      <c r="K100" s="20"/>
      <c r="M100" s="306" t="str">
        <f t="shared" si="4"/>
        <v/>
      </c>
      <c r="N100" s="307" t="str">
        <f t="shared" si="5"/>
        <v/>
      </c>
    </row>
    <row r="101" spans="3:14" ht="23.25" customHeight="1">
      <c r="C101" s="308">
        <v>98</v>
      </c>
      <c r="D101" s="15"/>
      <c r="E101" s="21"/>
      <c r="F101" s="21"/>
      <c r="G101" s="17"/>
      <c r="H101" s="18"/>
      <c r="I101" s="6"/>
      <c r="J101" s="19"/>
      <c r="K101" s="20"/>
      <c r="M101" s="306" t="str">
        <f t="shared" si="4"/>
        <v/>
      </c>
      <c r="N101" s="307" t="str">
        <f t="shared" si="5"/>
        <v/>
      </c>
    </row>
    <row r="102" spans="3:14" ht="23.25" customHeight="1">
      <c r="C102" s="308">
        <v>99</v>
      </c>
      <c r="D102" s="15"/>
      <c r="E102" s="21"/>
      <c r="F102" s="21"/>
      <c r="G102" s="17"/>
      <c r="H102" s="18"/>
      <c r="I102" s="6"/>
      <c r="J102" s="19"/>
      <c r="K102" s="20"/>
      <c r="M102" s="306" t="str">
        <f t="shared" si="4"/>
        <v/>
      </c>
      <c r="N102" s="307" t="str">
        <f t="shared" si="5"/>
        <v/>
      </c>
    </row>
    <row r="103" spans="3:14" ht="23.25" customHeight="1">
      <c r="C103" s="308">
        <v>100</v>
      </c>
      <c r="D103" s="22"/>
      <c r="E103" s="23"/>
      <c r="F103" s="23"/>
      <c r="G103" s="26"/>
      <c r="H103" s="27"/>
      <c r="I103" s="7"/>
      <c r="J103" s="24"/>
      <c r="K103" s="25"/>
      <c r="M103" s="306" t="str">
        <f t="shared" si="4"/>
        <v/>
      </c>
      <c r="N103" s="307" t="str">
        <f t="shared" si="5"/>
        <v/>
      </c>
    </row>
    <row r="104" spans="3:14" ht="23.25" customHeight="1">
      <c r="C104" s="308">
        <v>101</v>
      </c>
      <c r="D104" s="15"/>
      <c r="E104" s="21"/>
      <c r="F104" s="21"/>
      <c r="G104" s="17"/>
      <c r="H104" s="18"/>
      <c r="I104" s="6"/>
      <c r="J104" s="19"/>
      <c r="K104" s="20"/>
      <c r="M104" s="306" t="str">
        <f t="shared" si="4"/>
        <v/>
      </c>
      <c r="N104" s="307" t="str">
        <f t="shared" si="5"/>
        <v/>
      </c>
    </row>
    <row r="105" spans="3:14" ht="23.25" customHeight="1">
      <c r="C105" s="308">
        <v>102</v>
      </c>
      <c r="D105" s="15"/>
      <c r="E105" s="21"/>
      <c r="F105" s="21"/>
      <c r="G105" s="17"/>
      <c r="H105" s="18"/>
      <c r="I105" s="6"/>
      <c r="J105" s="19"/>
      <c r="K105" s="20"/>
      <c r="M105" s="306" t="str">
        <f t="shared" si="4"/>
        <v/>
      </c>
      <c r="N105" s="307" t="str">
        <f t="shared" si="5"/>
        <v/>
      </c>
    </row>
    <row r="106" spans="3:14" ht="23.25" customHeight="1">
      <c r="C106" s="308">
        <v>103</v>
      </c>
      <c r="D106" s="15"/>
      <c r="E106" s="21"/>
      <c r="F106" s="21"/>
      <c r="G106" s="17"/>
      <c r="H106" s="18"/>
      <c r="I106" s="6"/>
      <c r="J106" s="19"/>
      <c r="K106" s="20"/>
      <c r="M106" s="306" t="str">
        <f t="shared" si="4"/>
        <v/>
      </c>
      <c r="N106" s="307" t="str">
        <f t="shared" si="5"/>
        <v/>
      </c>
    </row>
    <row r="107" spans="3:14" ht="23.25" customHeight="1">
      <c r="C107" s="308">
        <v>104</v>
      </c>
      <c r="D107" s="15"/>
      <c r="E107" s="21"/>
      <c r="F107" s="21"/>
      <c r="G107" s="17"/>
      <c r="H107" s="18"/>
      <c r="I107" s="6"/>
      <c r="J107" s="19"/>
      <c r="K107" s="20"/>
      <c r="M107" s="306" t="str">
        <f t="shared" si="4"/>
        <v/>
      </c>
      <c r="N107" s="307" t="str">
        <f t="shared" si="5"/>
        <v/>
      </c>
    </row>
    <row r="108" spans="3:14" ht="23.25" customHeight="1" thickBot="1">
      <c r="C108" s="309">
        <v>105</v>
      </c>
      <c r="D108" s="28"/>
      <c r="E108" s="29"/>
      <c r="F108" s="29"/>
      <c r="G108" s="30"/>
      <c r="H108" s="31"/>
      <c r="I108" s="8"/>
      <c r="J108" s="32"/>
      <c r="K108" s="33"/>
      <c r="M108" s="306" t="str">
        <f t="shared" si="4"/>
        <v/>
      </c>
      <c r="N108" s="307" t="str">
        <f t="shared" si="5"/>
        <v/>
      </c>
    </row>
  </sheetData>
  <sheetProtection algorithmName="SHA-512" hashValue="IeP117YiTf7xIPw8wuERuQEZ15UqHhv5cz2g6jz3jICOHHNU8CI8FNetDIQ/rqvRIJ5SYmlRsfcuNWLgzdH2Jg==" saltValue="w5W+ZPzrZHOXRsBrdjLAwA==" spinCount="100000" sheet="1" formatCells="0"/>
  <mergeCells count="3">
    <mergeCell ref="G3:H3"/>
    <mergeCell ref="G2:K2"/>
    <mergeCell ref="M2:M3"/>
  </mergeCells>
  <phoneticPr fontId="2"/>
  <conditionalFormatting sqref="D4:D108">
    <cfRule type="containsBlanks" dxfId="30" priority="25">
      <formula>LEN(TRIM(D4))=0</formula>
    </cfRule>
  </conditionalFormatting>
  <conditionalFormatting sqref="E4:H108 J4:K108">
    <cfRule type="expression" dxfId="29" priority="18">
      <formula>AND($D4&lt;&gt;"",E4="")</formula>
    </cfRule>
    <cfRule type="expression" dxfId="28" priority="22">
      <formula>$D4=""</formula>
    </cfRule>
  </conditionalFormatting>
  <conditionalFormatting sqref="H4:H108">
    <cfRule type="expression" dxfId="27" priority="4">
      <formula>AND($G4&lt;&gt;"太陽光",$G4&lt;&gt;"風力",$G4&lt;&gt;"地熱",$G4&lt;&gt;"バイオマス",$G4&lt;&gt;"水力（3万kW未満）",$G4&lt;&gt;"水力（3万kW以上）")</formula>
    </cfRule>
  </conditionalFormatting>
  <conditionalFormatting sqref="I4:I108">
    <cfRule type="expression" dxfId="26" priority="11">
      <formula>$G4&lt;&gt;"バイオマス"</formula>
    </cfRule>
    <cfRule type="notContainsBlanks" dxfId="25" priority="19">
      <formula>LEN(TRIM(I4))&gt;0</formula>
    </cfRule>
    <cfRule type="expression" dxfId="24" priority="29">
      <formula>$G4="バイオマス"</formula>
    </cfRule>
  </conditionalFormatting>
  <dataValidations disablePrompts="1" count="3">
    <dataValidation type="list" allowBlank="1" showInputMessage="1" showErrorMessage="1" sqref="G4:G108" xr:uid="{DBE428B7-AA20-4885-B376-2918BF103F92}">
      <formula1>$P$4:$P$20</formula1>
    </dataValidation>
    <dataValidation type="list" allowBlank="1" showInputMessage="1" showErrorMessage="1" sqref="H4:H108" xr:uid="{13032E4B-5D93-4001-9E5B-4E5923D15A8F}">
      <formula1>IF(COUNTIF($P$11:$P$15, $G4)&gt;0, $S$5, IF($G4="水力（3万kW以上）", $R$5:$R$6, $Q$4:$Q$9))</formula1>
    </dataValidation>
    <dataValidation type="list" allowBlank="1" showInputMessage="1" showErrorMessage="1" sqref="I4:I108" xr:uid="{2BC2CF19-0355-4832-9455-DA8E2A2C848B}">
      <formula1>IF($G4="バイオマス", $Q$12:$Q$18, $Q$12)</formula1>
    </dataValidation>
  </dataValidations>
  <printOptions horizontalCentered="1"/>
  <pageMargins left="0.39370078740157483" right="0.39370078740157483" top="0.59055118110236227" bottom="0.31496062992125984" header="0.23622047244094491" footer="0.19685039370078741"/>
  <pageSetup paperSize="9" scale="94" fitToHeight="0" orientation="portrait" r:id="rId1"/>
  <headerFooter>
    <oddHeader>&amp;L第１号様式　その３</oddHeader>
  </headerFooter>
  <rowBreaks count="2" manualBreakCount="2">
    <brk id="38" max="16383" man="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26E2-9992-4EAC-9E43-FECAE1256C20}">
  <sheetPr codeName="Sheet11">
    <tabColor rgb="FF7030A0"/>
    <pageSetUpPr fitToPage="1"/>
  </sheetPr>
  <dimension ref="A1:AU398"/>
  <sheetViews>
    <sheetView zoomScaleNormal="100" workbookViewId="0"/>
  </sheetViews>
  <sheetFormatPr defaultColWidth="10" defaultRowHeight="13.2" outlineLevelRow="1" outlineLevelCol="1"/>
  <cols>
    <col min="1" max="1" width="2.33203125" style="103" customWidth="1"/>
    <col min="2" max="2" width="20.44140625" style="103" customWidth="1"/>
    <col min="3" max="7" width="5.6640625" style="182" customWidth="1"/>
    <col min="8" max="8" width="17.109375" style="182" customWidth="1"/>
    <col min="9" max="9" width="8.21875" style="182" customWidth="1"/>
    <col min="10" max="10" width="8.109375" style="182" customWidth="1"/>
    <col min="11" max="11" width="6.44140625" style="182" customWidth="1"/>
    <col min="12" max="13" width="11.44140625" style="182" customWidth="1"/>
    <col min="14" max="14" width="12.44140625" style="182" customWidth="1"/>
    <col min="15" max="15" width="4.44140625" style="103" customWidth="1"/>
    <col min="16" max="16" width="43.33203125" style="103" customWidth="1"/>
    <col min="17" max="17" width="4.44140625" style="103" customWidth="1"/>
    <col min="18" max="18" width="22" style="190" hidden="1" customWidth="1" outlineLevel="1"/>
    <col min="19" max="19" width="2.6640625" style="103" hidden="1" customWidth="1" outlineLevel="1"/>
    <col min="20" max="20" width="17.109375" style="103" hidden="1" customWidth="1" outlineLevel="1"/>
    <col min="21" max="21" width="17.44140625" style="103" hidden="1" customWidth="1" outlineLevel="1"/>
    <col min="22" max="24" width="10" style="103" hidden="1" customWidth="1" outlineLevel="1"/>
    <col min="25" max="25" width="2.6640625" style="103" hidden="1" customWidth="1" outlineLevel="1"/>
    <col min="26" max="26" width="10" style="103" collapsed="1"/>
    <col min="27" max="27" width="10" style="103"/>
    <col min="28" max="28" width="2.6640625" style="103" customWidth="1"/>
    <col min="29" max="47" width="10" style="103"/>
    <col min="48" max="16384" width="10" style="182"/>
  </cols>
  <sheetData>
    <row r="1" spans="1:21" s="103" customFormat="1" ht="132" customHeight="1">
      <c r="A1" s="175" t="s">
        <v>1975</v>
      </c>
      <c r="C1" s="334" t="s">
        <v>1956</v>
      </c>
      <c r="D1" s="176"/>
      <c r="E1" s="176"/>
      <c r="F1" s="177"/>
      <c r="G1" s="177"/>
      <c r="H1" s="177"/>
      <c r="I1" s="177"/>
      <c r="J1" s="177"/>
      <c r="K1" s="177"/>
      <c r="L1" s="177"/>
      <c r="M1" s="177"/>
      <c r="P1" s="179" t="s">
        <v>2299</v>
      </c>
      <c r="Q1" s="179"/>
    </row>
    <row r="2" spans="1:21" s="103" customFormat="1" ht="12.6" thickBot="1">
      <c r="A2" s="175"/>
      <c r="C2" s="335" t="s">
        <v>2226</v>
      </c>
      <c r="D2" s="176"/>
      <c r="E2" s="176"/>
      <c r="F2" s="177"/>
      <c r="G2" s="177"/>
      <c r="H2" s="177"/>
      <c r="I2" s="177"/>
      <c r="J2" s="177"/>
      <c r="K2" s="177"/>
      <c r="L2" s="177"/>
      <c r="M2" s="177"/>
      <c r="P2" s="179"/>
      <c r="Q2" s="179"/>
    </row>
    <row r="3" spans="1:21" s="103" customFormat="1" ht="13.5" customHeight="1">
      <c r="A3" s="175"/>
      <c r="C3" s="745"/>
      <c r="D3" s="746"/>
      <c r="E3" s="746"/>
      <c r="F3" s="746"/>
      <c r="G3" s="747"/>
      <c r="H3" s="177"/>
      <c r="I3" s="177"/>
      <c r="J3" s="177"/>
      <c r="K3" s="177"/>
      <c r="L3" s="177"/>
      <c r="M3" s="177"/>
      <c r="P3" s="179"/>
      <c r="Q3" s="179"/>
    </row>
    <row r="4" spans="1:21" s="103" customFormat="1" ht="13.5" customHeight="1" thickBot="1">
      <c r="A4" s="175"/>
      <c r="C4" s="748"/>
      <c r="D4" s="749"/>
      <c r="E4" s="749"/>
      <c r="F4" s="749"/>
      <c r="G4" s="750"/>
      <c r="H4" s="177"/>
      <c r="I4" s="177"/>
      <c r="J4" s="177"/>
      <c r="K4" s="177"/>
      <c r="L4" s="177"/>
      <c r="M4" s="177"/>
      <c r="P4" s="179"/>
      <c r="Q4" s="179"/>
    </row>
    <row r="5" spans="1:21" s="103" customFormat="1" ht="13.8" thickBot="1">
      <c r="A5" s="175"/>
      <c r="C5" s="53" t="s">
        <v>1612</v>
      </c>
      <c r="O5" s="180"/>
    </row>
    <row r="6" spans="1:21" ht="20.399999999999999" customHeight="1">
      <c r="A6" s="175"/>
      <c r="C6" s="737" t="s">
        <v>1586</v>
      </c>
      <c r="D6" s="738"/>
      <c r="E6" s="738"/>
      <c r="F6" s="738"/>
      <c r="G6" s="739"/>
      <c r="H6" s="730" t="s">
        <v>1998</v>
      </c>
      <c r="I6" s="731"/>
      <c r="J6" s="731"/>
      <c r="K6" s="731"/>
      <c r="L6" s="731"/>
      <c r="M6" s="731"/>
      <c r="N6" s="732"/>
      <c r="O6" s="290"/>
      <c r="R6" s="103"/>
    </row>
    <row r="7" spans="1:21" ht="48" customHeight="1">
      <c r="A7" s="175"/>
      <c r="C7" s="740" t="s">
        <v>1971</v>
      </c>
      <c r="D7" s="741"/>
      <c r="E7" s="741"/>
      <c r="F7" s="741"/>
      <c r="G7" s="742"/>
      <c r="H7" s="733" t="s">
        <v>1718</v>
      </c>
      <c r="I7" s="734"/>
      <c r="J7" s="261" t="s">
        <v>1613</v>
      </c>
      <c r="K7" s="735" t="s">
        <v>1719</v>
      </c>
      <c r="L7" s="735"/>
      <c r="M7" s="735"/>
      <c r="N7" s="736"/>
      <c r="O7" s="289"/>
      <c r="R7" s="103"/>
    </row>
    <row r="8" spans="1:21" ht="30.75" customHeight="1" thickBot="1">
      <c r="A8" s="175"/>
      <c r="C8" s="725"/>
      <c r="D8" s="726"/>
      <c r="E8" s="726"/>
      <c r="F8" s="726"/>
      <c r="G8" s="727"/>
      <c r="H8" s="265" t="s">
        <v>1580</v>
      </c>
      <c r="I8" s="243" t="s">
        <v>1589</v>
      </c>
      <c r="J8" s="183" t="s">
        <v>1589</v>
      </c>
      <c r="K8" s="184" t="s">
        <v>2306</v>
      </c>
      <c r="L8" s="185" t="s">
        <v>1577</v>
      </c>
      <c r="M8" s="186" t="s">
        <v>1578</v>
      </c>
      <c r="N8" s="294" t="s">
        <v>1579</v>
      </c>
      <c r="O8" s="289"/>
      <c r="R8" s="103" t="s">
        <v>2190</v>
      </c>
    </row>
    <row r="9" spans="1:21" ht="21" customHeight="1" thickTop="1" thickBot="1">
      <c r="A9" s="175"/>
      <c r="B9" s="751" t="s">
        <v>2284</v>
      </c>
      <c r="C9" s="728" t="s">
        <v>1590</v>
      </c>
      <c r="D9" s="187" t="s">
        <v>1745</v>
      </c>
      <c r="E9" s="188" t="s">
        <v>40</v>
      </c>
      <c r="F9" s="188" t="s">
        <v>1746</v>
      </c>
      <c r="G9" s="264" t="s">
        <v>1747</v>
      </c>
      <c r="H9" s="276" t="str">
        <f>IF(AND($C$3=$T$376, $D11&lt;&gt;""), $T$376, "")</f>
        <v/>
      </c>
      <c r="I9" s="266"/>
      <c r="J9" s="267"/>
      <c r="K9" s="250"/>
      <c r="L9" s="189" t="str">
        <f>IF($K9="","",
 IF($K9=0,"第1号様式　その３のすべての発電所",IFERROR(VLOOKUP($K9,'A3_2(公表)'!$C$4:$K$108,2,FALSE)&amp;"", "")))</f>
        <v/>
      </c>
      <c r="M9" s="189" t="str">
        <f>IF($K9="","",IFERROR(VLOOKUP($K9,'A3_2(公表)'!$C$4:$K$108,3,FALSE)&amp;"",""))</f>
        <v/>
      </c>
      <c r="N9" s="293" t="str">
        <f>IF($K9="","",IFERROR(VLOOKUP($K9,'A3_2(公表)'!$C$4:$K$108,4,FALSE)&amp;"",""))</f>
        <v/>
      </c>
      <c r="O9" s="289"/>
      <c r="P9" s="140"/>
      <c r="Q9" s="140"/>
      <c r="R9" s="190" t="b">
        <v>1</v>
      </c>
      <c r="U9" s="178"/>
    </row>
    <row r="10" spans="1:21" ht="21" customHeight="1" thickBot="1">
      <c r="A10" s="175"/>
      <c r="B10" s="752"/>
      <c r="C10" s="729"/>
      <c r="D10" s="197"/>
      <c r="E10" s="198"/>
      <c r="F10" s="198"/>
      <c r="G10" s="199"/>
      <c r="H10" s="248"/>
      <c r="I10" s="381"/>
      <c r="J10" s="384"/>
      <c r="K10" s="251"/>
      <c r="L10" s="191" t="str">
        <f>IF($K10="","",IFERROR(VLOOKUP($K10,'A3_2(公表)'!$C$4:$K$108,2,FALSE)&amp;"",""))</f>
        <v/>
      </c>
      <c r="M10" s="191" t="str">
        <f>IF($K10="","",IFERROR(VLOOKUP($K10,'A3_2(公表)'!$C$4:$K$108,3,FALSE)&amp;"",""))</f>
        <v/>
      </c>
      <c r="N10" s="292" t="str">
        <f>IF($K10="","",IFERROR(VLOOKUP($K10,'A3_2(公表)'!$C$4:$K$108,4,FALSE)&amp;"",""))</f>
        <v/>
      </c>
      <c r="O10" s="289"/>
      <c r="P10" s="333"/>
      <c r="Q10" s="140"/>
      <c r="R10" s="270" t="b">
        <f>IF(H9=$T$376, FALSE,
 IF(H9=$U$376, H9&lt;&gt;"",
 IF(H9=$V$376, H9&lt;&gt;"",
 IF(H9=$W$376, H9&lt;&gt;"",
 IF(H9=$X$376, H9&lt;&gt;"", FALSE)))))</f>
        <v>0</v>
      </c>
      <c r="U10" s="178"/>
    </row>
    <row r="11" spans="1:21" ht="21" customHeight="1">
      <c r="A11" s="175"/>
      <c r="B11" s="380"/>
      <c r="C11" s="359" t="s">
        <v>1591</v>
      </c>
      <c r="D11" s="708"/>
      <c r="E11" s="708"/>
      <c r="F11" s="708"/>
      <c r="G11" s="709"/>
      <c r="H11" s="34"/>
      <c r="I11" s="382"/>
      <c r="J11" s="385"/>
      <c r="K11" s="252"/>
      <c r="L11" s="191" t="str">
        <f>IF($K11="","",IFERROR(VLOOKUP($K11,'A3_2(公表)'!$C$4:$K$108,2,FALSE)&amp;"",""))</f>
        <v/>
      </c>
      <c r="M11" s="191" t="str">
        <f>IF($K11="","",IFERROR(VLOOKUP($K11,'A3_2(公表)'!$C$4:$K$108,3,FALSE)&amp;"",""))</f>
        <v/>
      </c>
      <c r="N11" s="292" t="str">
        <f>IF($K11="","",IFERROR(VLOOKUP($K11,'A3_2(公表)'!$C$4:$K$108,4,FALSE)&amp;"",""))</f>
        <v/>
      </c>
      <c r="O11" s="289"/>
      <c r="P11" s="333"/>
      <c r="Q11" s="140"/>
      <c r="R11" s="270" t="b">
        <f>IF(H9=$T$376, FALSE,
 IF(H9=$U$376, H10&lt;&gt;"",
 IF(H9=$V$376, H10&lt;&gt;"",
 IF(H9=$W$376, H10&lt;&gt;"",
 IF(H9=$X$376, H10&lt;&gt;"", FALSE)))))</f>
        <v>0</v>
      </c>
    </row>
    <row r="12" spans="1:21" ht="21" customHeight="1">
      <c r="A12" s="175"/>
      <c r="B12" s="753" t="str">
        <f>IF(B11="希望する",IF(C18=1,"B3シートに
ご記載ください。","再エネ100%メニュー
ではありません。"),"-")</f>
        <v>-</v>
      </c>
      <c r="C12" s="711"/>
      <c r="D12" s="711"/>
      <c r="E12" s="711"/>
      <c r="F12" s="712"/>
      <c r="G12" s="193" t="s">
        <v>1592</v>
      </c>
      <c r="H12" s="34"/>
      <c r="I12" s="382"/>
      <c r="J12" s="385"/>
      <c r="K12" s="252"/>
      <c r="L12" s="191" t="str">
        <f>IF($K12="","",IFERROR(VLOOKUP($K12,'A3_2(公表)'!$C$4:$K$108,2,FALSE)&amp;"",""))</f>
        <v/>
      </c>
      <c r="M12" s="191" t="str">
        <f>IF($K12="","",IFERROR(VLOOKUP($K12,'A3_2(公表)'!$C$4:$K$108,3,FALSE)&amp;"",""))</f>
        <v/>
      </c>
      <c r="N12" s="292" t="str">
        <f>IF($K12="","",IFERROR(VLOOKUP($K12,'A3_2(公表)'!$C$4:$K$108,4,FALSE)&amp;"",""))</f>
        <v/>
      </c>
      <c r="O12" s="289"/>
      <c r="P12" s="333"/>
      <c r="Q12" s="140"/>
      <c r="R12" s="270" t="b">
        <f>IF(H9=$T$376, FALSE,
 IF(H9=$U$376, H11&lt;&gt;"",
 IF(H9=$V$376, H11&lt;&gt;"",
 IF(H9=$W$376, H11&lt;&gt;"",
 IF(H9=$X$376, H11&lt;&gt;"", FALSE)))))</f>
        <v>0</v>
      </c>
      <c r="U12" s="171"/>
    </row>
    <row r="13" spans="1:21" ht="21" customHeight="1" thickBot="1">
      <c r="A13" s="175"/>
      <c r="B13" s="754"/>
      <c r="C13" s="719" t="s">
        <v>1822</v>
      </c>
      <c r="D13" s="719"/>
      <c r="E13" s="719"/>
      <c r="F13" s="719"/>
      <c r="G13" s="698"/>
      <c r="H13" s="34"/>
      <c r="I13" s="382"/>
      <c r="J13" s="385"/>
      <c r="K13" s="252"/>
      <c r="L13" s="191" t="str">
        <f>IF($K13="","",IFERROR(VLOOKUP($K13,'A3_2(公表)'!$C$4:$K$108,2,FALSE)&amp;"",""))</f>
        <v/>
      </c>
      <c r="M13" s="191" t="str">
        <f>IF($K13="","",IFERROR(VLOOKUP($K13,'A3_2(公表)'!$C$4:$K$108,3,FALSE)&amp;"",""))</f>
        <v/>
      </c>
      <c r="N13" s="292" t="str">
        <f>IF($K13="","",IFERROR(VLOOKUP($K13,'A3_2(公表)'!$C$4:$K$108,4,FALSE)&amp;"",""))</f>
        <v/>
      </c>
      <c r="O13" s="289"/>
      <c r="P13" s="333"/>
      <c r="Q13" s="140"/>
      <c r="R13" s="269" t="b">
        <f>IF(H9=$T$376, FALSE,
 IF(H9=$U$376, FALSE,
 IF(H9=$V$376, H12&lt;&gt;"",
 IF(H9=$W$376, H12&lt;&gt;"",
 IF(H9=$X$376, H12&lt;&gt;"", FALSE)))))</f>
        <v>0</v>
      </c>
      <c r="U13" s="171"/>
    </row>
    <row r="14" spans="1:21" ht="21" customHeight="1">
      <c r="A14" s="175"/>
      <c r="C14" s="713"/>
      <c r="D14" s="714"/>
      <c r="E14" s="714"/>
      <c r="F14" s="714"/>
      <c r="G14" s="699"/>
      <c r="H14" s="34"/>
      <c r="I14" s="382"/>
      <c r="J14" s="385"/>
      <c r="K14" s="252"/>
      <c r="L14" s="191" t="str">
        <f>IF($K14="","",IFERROR(VLOOKUP($K14,'A3_2(公表)'!$C$4:$K$108,2,FALSE)&amp;"",""))</f>
        <v/>
      </c>
      <c r="M14" s="191" t="str">
        <f>IF($K14="","",IFERROR(VLOOKUP($K14,'A3_2(公表)'!$C$4:$K$108,3,FALSE)&amp;"",""))</f>
        <v/>
      </c>
      <c r="N14" s="292" t="str">
        <f>IF($K14="","",IFERROR(VLOOKUP($K14,'A3_2(公表)'!$C$4:$K$108,4,FALSE)&amp;"",""))</f>
        <v/>
      </c>
      <c r="O14" s="289"/>
      <c r="P14" s="333"/>
      <c r="Q14" s="140"/>
      <c r="R14" s="269" t="b">
        <f>IF(H9=$T$376, FALSE,
 IF(H9=$U$376, FALSE,
 IF(H9=$V$376, H13&lt;&gt;"",
 IF(H9=$W$376, H13&lt;&gt;"",
 IF(H9=$X$376, H13&lt;&gt;"", FALSE)))))</f>
        <v>0</v>
      </c>
      <c r="U14" s="171"/>
    </row>
    <row r="15" spans="1:21" ht="21" customHeight="1">
      <c r="A15" s="175"/>
      <c r="C15" s="718" t="s">
        <v>1937</v>
      </c>
      <c r="D15" s="719"/>
      <c r="E15" s="719"/>
      <c r="F15" s="719"/>
      <c r="G15" s="698"/>
      <c r="H15" s="34"/>
      <c r="I15" s="382"/>
      <c r="J15" s="385"/>
      <c r="K15" s="252"/>
      <c r="L15" s="191" t="str">
        <f>IF($K15="","",IFERROR(VLOOKUP($K15,'A3_2(公表)'!$C$4:$K$108,2,FALSE)&amp;"",""))</f>
        <v/>
      </c>
      <c r="M15" s="191" t="str">
        <f>IF($K15="","",IFERROR(VLOOKUP($K15,'A3_2(公表)'!$C$4:$K$108,3,FALSE)&amp;"",""))</f>
        <v/>
      </c>
      <c r="N15" s="292" t="str">
        <f>IF($K15="","",IFERROR(VLOOKUP($K15,'A3_2(公表)'!$C$4:$K$108,4,FALSE)&amp;"",""))</f>
        <v/>
      </c>
      <c r="O15" s="289"/>
      <c r="P15" s="333"/>
      <c r="Q15" s="140"/>
      <c r="R15" s="269" t="b">
        <f>IF(H9=$T$376, FALSE,
 IF(H9=$U$376, FALSE,
 IF(H9=$V$376, H14&lt;&gt;"",
 IF(H9=$W$376, H14&lt;&gt;"",
 IF(H9=$X$376, H14&lt;&gt;"", FALSE)))))</f>
        <v>0</v>
      </c>
      <c r="U15" s="171"/>
    </row>
    <row r="16" spans="1:21" ht="21" customHeight="1">
      <c r="A16" s="175"/>
      <c r="C16" s="713"/>
      <c r="D16" s="714"/>
      <c r="E16" s="714"/>
      <c r="F16" s="714"/>
      <c r="G16" s="699"/>
      <c r="H16" s="34"/>
      <c r="I16" s="382"/>
      <c r="J16" s="385"/>
      <c r="K16" s="252"/>
      <c r="L16" s="191" t="str">
        <f>IF($K16="","",IFERROR(VLOOKUP($K16,'A3_2(公表)'!$C$4:$K$108,2,FALSE)&amp;"",""))</f>
        <v/>
      </c>
      <c r="M16" s="191" t="str">
        <f>IF($K16="","",IFERROR(VLOOKUP($K16,'A3_2(公表)'!$C$4:$K$108,3,FALSE)&amp;"",""))</f>
        <v/>
      </c>
      <c r="N16" s="292" t="str">
        <f>IF($K16="","",IFERROR(VLOOKUP($K16,'A3_2(公表)'!$C$4:$K$108,4,FALSE)&amp;"",""))</f>
        <v/>
      </c>
      <c r="O16" s="289"/>
      <c r="P16" s="333"/>
      <c r="Q16" s="140"/>
      <c r="R16" s="269" t="b">
        <f>IF(H9=$T$376, FALSE,
 IF(H9=$U$376, FALSE,
 IF(H9=$V$376, H15&lt;&gt;"",
 IF(H9=$W$376, H15&lt;&gt;"",
 IF(H9=$X$376, H15&lt;&gt;"", FALSE)))))</f>
        <v>0</v>
      </c>
      <c r="U16" s="171"/>
    </row>
    <row r="17" spans="1:21" ht="21" customHeight="1">
      <c r="A17" s="175"/>
      <c r="C17" s="715" t="s">
        <v>1619</v>
      </c>
      <c r="D17" s="716"/>
      <c r="E17" s="717"/>
      <c r="F17" s="717"/>
      <c r="G17" s="698"/>
      <c r="H17" s="34"/>
      <c r="I17" s="382"/>
      <c r="J17" s="385"/>
      <c r="K17" s="252"/>
      <c r="L17" s="191" t="str">
        <f>IF($K17="","",IFERROR(VLOOKUP($K17,'A3_2(公表)'!$C$4:$K$108,2,FALSE)&amp;"",""))</f>
        <v/>
      </c>
      <c r="M17" s="191" t="str">
        <f>IF($K17="","",IFERROR(VLOOKUP($K17,'A3_2(公表)'!$C$4:$K$108,3,FALSE)&amp;"",""))</f>
        <v/>
      </c>
      <c r="N17" s="292" t="str">
        <f>IF($K17="","",IFERROR(VLOOKUP($K17,'A3_2(公表)'!$C$4:$K$108,4,FALSE)&amp;"",""))</f>
        <v/>
      </c>
      <c r="O17" s="289"/>
      <c r="P17" s="333"/>
      <c r="Q17" s="140"/>
      <c r="R17" s="269" t="b">
        <f>IF(H9=$T$376, FALSE,
 IF(H9=$U$376, FALSE,
 IF(H9=$V$376, H16&lt;&gt;"",
 IF(H9=$W$376, H16&lt;&gt;"",
 IF(H9=$X$376, H16&lt;&gt;"", FALSE)))))</f>
        <v>0</v>
      </c>
      <c r="U17" s="171"/>
    </row>
    <row r="18" spans="1:21" ht="21" customHeight="1">
      <c r="A18" s="175"/>
      <c r="C18" s="700"/>
      <c r="D18" s="701"/>
      <c r="E18" s="702"/>
      <c r="F18" s="702"/>
      <c r="G18" s="699"/>
      <c r="H18" s="34"/>
      <c r="I18" s="382"/>
      <c r="J18" s="385"/>
      <c r="K18" s="251"/>
      <c r="L18" s="191" t="str">
        <f>IF($K18="","",IFERROR(VLOOKUP($K18,'A3_2(公表)'!$C$4:$K$108,2,FALSE)&amp;"",""))</f>
        <v/>
      </c>
      <c r="M18" s="191" t="str">
        <f>IF($K18="","",IFERROR(VLOOKUP($K18,'A3_2(公表)'!$C$4:$K$108,3,FALSE)&amp;"",""))</f>
        <v/>
      </c>
      <c r="N18" s="292" t="str">
        <f>IF($K18="","",IFERROR(VLOOKUP($K18,'A3_2(公表)'!$C$4:$K$108,4,FALSE)&amp;"",""))</f>
        <v/>
      </c>
      <c r="O18" s="289"/>
      <c r="P18" s="333"/>
      <c r="Q18" s="140"/>
      <c r="R18" s="269" t="b">
        <f>IF(H9=$T$376, FALSE,
 IF(H9=$U$376, FALSE,
 IF(H9=$V$376, H17&lt;&gt;"",
 IF(H9=$W$376, H17&lt;&gt;"",
 IF(H9=$X$376, H17&lt;&gt;"", FALSE)))))</f>
        <v>0</v>
      </c>
      <c r="U18" s="171"/>
    </row>
    <row r="19" spans="1:21" ht="21" customHeight="1">
      <c r="A19" s="175"/>
      <c r="C19" s="695" t="s">
        <v>1617</v>
      </c>
      <c r="D19" s="696"/>
      <c r="E19" s="696"/>
      <c r="F19" s="697"/>
      <c r="G19" s="698"/>
      <c r="H19" s="34"/>
      <c r="I19" s="382"/>
      <c r="J19" s="385"/>
      <c r="K19" s="251"/>
      <c r="L19" s="191" t="str">
        <f>IF($K19="","",IFERROR(VLOOKUP($K19,'A3_2(公表)'!$C$4:$K$108,2,FALSE)&amp;"",""))</f>
        <v/>
      </c>
      <c r="M19" s="191" t="str">
        <f>IF($K19="","",IFERROR(VLOOKUP($K19,'A3_2(公表)'!$C$4:$K$108,3,FALSE)&amp;"",""))</f>
        <v/>
      </c>
      <c r="N19" s="292" t="str">
        <f>IF($K19="","",IFERROR(VLOOKUP($K19,'A3_2(公表)'!$C$4:$K$108,4,FALSE)&amp;"",""))</f>
        <v/>
      </c>
      <c r="O19" s="289"/>
      <c r="P19" s="333"/>
      <c r="Q19" s="140"/>
      <c r="R19" s="349" t="b">
        <f>IF(H9=$T$376, FALSE,
 IF(H9=$U$376, FALSE,
 IF(H9=$V$376, FALSE,
 IF(H9=$W$376, H18&lt;&gt;"",
 IF(H9=$X$376, H18&lt;&gt;"", FALSE)))))</f>
        <v>0</v>
      </c>
      <c r="U19" s="171"/>
    </row>
    <row r="20" spans="1:21" ht="21" customHeight="1">
      <c r="A20" s="175"/>
      <c r="C20" s="700"/>
      <c r="D20" s="701"/>
      <c r="E20" s="702"/>
      <c r="F20" s="702"/>
      <c r="G20" s="699"/>
      <c r="H20" s="34"/>
      <c r="I20" s="382"/>
      <c r="J20" s="385"/>
      <c r="K20" s="251"/>
      <c r="L20" s="191" t="str">
        <f>IF($K20="","",IFERROR(VLOOKUP($K20,'A3_2(公表)'!$C$4:$K$108,2,FALSE)&amp;"",""))</f>
        <v/>
      </c>
      <c r="M20" s="191" t="str">
        <f>IF($K20="","",IFERROR(VLOOKUP($K20,'A3_2(公表)'!$C$4:$K$108,3,FALSE)&amp;"",""))</f>
        <v/>
      </c>
      <c r="N20" s="292" t="str">
        <f>IF($K20="","",IFERROR(VLOOKUP($K20,'A3_2(公表)'!$C$4:$K$108,4,FALSE)&amp;"",""))</f>
        <v/>
      </c>
      <c r="O20" s="289"/>
      <c r="P20" s="333"/>
      <c r="Q20" s="140"/>
      <c r="R20" s="349" t="b">
        <f>IF(H9=$T$376, FALSE,
 IF(H9=$U$376, FALSE,
 IF(H9=$V$376, FALSE,
 IF(H9=$W$376, H19&lt;&gt;"",
 IF(H9=$X$376, H19&lt;&gt;"", FALSE)))))</f>
        <v>0</v>
      </c>
      <c r="U20" s="171"/>
    </row>
    <row r="21" spans="1:21" ht="21" customHeight="1">
      <c r="A21" s="175"/>
      <c r="C21" s="695" t="s">
        <v>1624</v>
      </c>
      <c r="D21" s="696"/>
      <c r="E21" s="696"/>
      <c r="F21" s="697"/>
      <c r="G21" s="698"/>
      <c r="H21" s="249"/>
      <c r="I21" s="383"/>
      <c r="J21" s="386"/>
      <c r="K21" s="251"/>
      <c r="L21" s="191" t="str">
        <f>IF($K21="","",IFERROR(VLOOKUP($K21,'A3_2(公表)'!$C$4:$K$108,2,FALSE)&amp;"",""))</f>
        <v/>
      </c>
      <c r="M21" s="191" t="str">
        <f>IF($K21="","",IFERROR(VLOOKUP($K21,'A3_2(公表)'!$C$4:$K$108,3,FALSE)&amp;"",""))</f>
        <v/>
      </c>
      <c r="N21" s="292" t="str">
        <f>IF($K21="","",IFERROR(VLOOKUP($K21,'A3_2(公表)'!$C$4:$K$108,4,FALSE)&amp;"",""))</f>
        <v/>
      </c>
      <c r="O21" s="289"/>
      <c r="P21" s="333"/>
      <c r="Q21" s="140"/>
      <c r="R21" s="349" t="b">
        <f>IF(H9=$T$376, FALSE,
 IF(H9=$U$376, FALSE,
 IF(H9=$V$376, FALSE,
 IF(H9=$W$376, H20&lt;&gt;"",
 IF(H9=$X$376, H20&lt;&gt;"", FALSE)))))</f>
        <v>0</v>
      </c>
      <c r="U21" s="171"/>
    </row>
    <row r="22" spans="1:21" ht="21" customHeight="1" thickBot="1">
      <c r="A22" s="175"/>
      <c r="C22" s="703" t="str">
        <f>IF(H9="","-",MIN(SUM(J10:J22), C20))</f>
        <v>-</v>
      </c>
      <c r="D22" s="704"/>
      <c r="E22" s="704"/>
      <c r="F22" s="705"/>
      <c r="G22" s="724"/>
      <c r="H22" s="278" t="str">
        <f>IF(H9="", "", "電源種の指定なし")</f>
        <v/>
      </c>
      <c r="I22" s="268" t="str">
        <f>IF(H9="","",1-SUM(I10:I21))</f>
        <v/>
      </c>
      <c r="J22" s="387"/>
      <c r="K22" s="253"/>
      <c r="L22" s="191" t="str">
        <f>IF($K22="","",IFERROR(VLOOKUP($K22,'A3_2(公表)'!$C$4:$K$108,2,FALSE)&amp;"",""))</f>
        <v/>
      </c>
      <c r="M22" s="194" t="str">
        <f>IF($K22="","",IFERROR(VLOOKUP($K22,'A3_2(公表)'!$C$4:$K$108,3,FALSE)&amp;"",""))</f>
        <v/>
      </c>
      <c r="N22" s="291" t="str">
        <f>IF($K22="","",IFERROR(VLOOKUP($K22,'A3_2(公表)'!$C$4:$K$108,4,FALSE)&amp;"",""))</f>
        <v/>
      </c>
      <c r="O22" s="289"/>
      <c r="R22" s="190" t="b">
        <v>0</v>
      </c>
      <c r="U22" s="171"/>
    </row>
    <row r="23" spans="1:21" ht="21" customHeight="1" thickTop="1" thickBot="1">
      <c r="A23" s="175"/>
      <c r="B23" s="751" t="s">
        <v>2284</v>
      </c>
      <c r="C23" s="706" t="s">
        <v>1594</v>
      </c>
      <c r="D23" s="187" t="s">
        <v>1745</v>
      </c>
      <c r="E23" s="188" t="s">
        <v>40</v>
      </c>
      <c r="F23" s="188" t="s">
        <v>1746</v>
      </c>
      <c r="G23" s="264" t="s">
        <v>1747</v>
      </c>
      <c r="H23" s="276" t="str">
        <f>IF(AND($C$3=$T$376, $D25&lt;&gt;""), $T$376, "")</f>
        <v/>
      </c>
      <c r="I23" s="277"/>
      <c r="J23" s="267"/>
      <c r="K23" s="250"/>
      <c r="L23" s="189" t="str">
        <f>IF($K23="","",
 IF($K23=0,"第1号様式　その３のすべての発電所",IFERROR(VLOOKUP($K23,'A3_2(公表)'!$C$4:$K$108,2,FALSE)&amp;"", "")))</f>
        <v/>
      </c>
      <c r="M23" s="189" t="str">
        <f>IF($K23="","",IFERROR(VLOOKUP($K23,'A3_2(公表)'!$C$4:$K$108,3,FALSE)&amp;"",""))</f>
        <v/>
      </c>
      <c r="N23" s="293" t="str">
        <f>IF($K23="","",IFERROR(VLOOKUP($K23,'A3_2(公表)'!$C$4:$K$108,4,FALSE)&amp;"",""))</f>
        <v/>
      </c>
      <c r="O23" s="289"/>
      <c r="P23" s="140"/>
      <c r="Q23" s="140"/>
      <c r="R23" s="190" t="b">
        <v>1</v>
      </c>
    </row>
    <row r="24" spans="1:21" ht="21" customHeight="1" thickBot="1">
      <c r="A24" s="175"/>
      <c r="B24" s="752"/>
      <c r="C24" s="707"/>
      <c r="D24" s="197"/>
      <c r="E24" s="198"/>
      <c r="F24" s="198"/>
      <c r="G24" s="199"/>
      <c r="H24" s="248"/>
      <c r="I24" s="381"/>
      <c r="J24" s="384"/>
      <c r="K24" s="251"/>
      <c r="L24" s="191" t="str">
        <f>IF($K24="","",IFERROR(VLOOKUP($K24,'A3_2(公表)'!$C$4:$K$108,2,FALSE)&amp;"",""))</f>
        <v/>
      </c>
      <c r="M24" s="191" t="str">
        <f>IF($K24="","",IFERROR(VLOOKUP($K24,'A3_2(公表)'!$C$4:$K$108,3,FALSE)&amp;"",""))</f>
        <v/>
      </c>
      <c r="N24" s="292" t="str">
        <f>IF($K24="","",IFERROR(VLOOKUP($K24,'A3_2(公表)'!$C$4:$K$108,4,FALSE)&amp;"",""))</f>
        <v/>
      </c>
      <c r="O24" s="289"/>
      <c r="P24" s="140"/>
      <c r="Q24" s="140"/>
      <c r="R24" s="270" t="b">
        <f t="shared" ref="R24" si="0">IF(H23=$T$376, FALSE,
 IF(H23=$U$376, H23&lt;&gt;"",
 IF(H23=$V$376, H23&lt;&gt;"",
 IF(H23=$W$376, H23&lt;&gt;"",
 IF(H23=$X$376, H23&lt;&gt;"", FALSE)))))</f>
        <v>0</v>
      </c>
    </row>
    <row r="25" spans="1:21" ht="21" customHeight="1">
      <c r="A25" s="175"/>
      <c r="B25" s="380"/>
      <c r="C25" s="192" t="s">
        <v>1591</v>
      </c>
      <c r="D25" s="708"/>
      <c r="E25" s="708"/>
      <c r="F25" s="708"/>
      <c r="G25" s="709"/>
      <c r="H25" s="34"/>
      <c r="I25" s="382"/>
      <c r="J25" s="385"/>
      <c r="K25" s="252"/>
      <c r="L25" s="191" t="str">
        <f>IF($K25="","",IFERROR(VLOOKUP($K25,'A3_2(公表)'!$C$4:$K$108,2,FALSE)&amp;"",""))</f>
        <v/>
      </c>
      <c r="M25" s="191" t="str">
        <f>IF($K25="","",IFERROR(VLOOKUP($K25,'A3_2(公表)'!$C$4:$K$108,3,FALSE)&amp;"",""))</f>
        <v/>
      </c>
      <c r="N25" s="292" t="str">
        <f>IF($K25="","",IFERROR(VLOOKUP($K25,'A3_2(公表)'!$C$4:$K$108,4,FALSE)&amp;"",""))</f>
        <v/>
      </c>
      <c r="O25" s="289"/>
      <c r="R25" s="270" t="b">
        <f t="shared" ref="R25" si="1">IF(H23=$T$376, FALSE,
 IF(H23=$U$376, H24&lt;&gt;"",
 IF(H23=$V$376, H24&lt;&gt;"",
 IF(H23=$W$376, H24&lt;&gt;"",
 IF(H23=$X$376, H24&lt;&gt;"", FALSE)))))</f>
        <v>0</v>
      </c>
    </row>
    <row r="26" spans="1:21" ht="21" customHeight="1">
      <c r="A26" s="175"/>
      <c r="B26" s="753" t="str">
        <f>IF(B25="希望する",IF(C32=1,"B3シートに
ご記載ください。","再エネ100%メニュー
ではありません。"),"-")</f>
        <v>-</v>
      </c>
      <c r="C26" s="710"/>
      <c r="D26" s="711"/>
      <c r="E26" s="711"/>
      <c r="F26" s="712"/>
      <c r="G26" s="193" t="s">
        <v>1592</v>
      </c>
      <c r="H26" s="34"/>
      <c r="I26" s="382"/>
      <c r="J26" s="385"/>
      <c r="K26" s="252"/>
      <c r="L26" s="191" t="str">
        <f>IF($K26="","",IFERROR(VLOOKUP($K26,'A3_2(公表)'!$C$4:$K$108,2,FALSE)&amp;"",""))</f>
        <v/>
      </c>
      <c r="M26" s="191" t="str">
        <f>IF($K26="","",IFERROR(VLOOKUP($K26,'A3_2(公表)'!$C$4:$K$108,3,FALSE)&amp;"",""))</f>
        <v/>
      </c>
      <c r="N26" s="292" t="str">
        <f>IF($K26="","",IFERROR(VLOOKUP($K26,'A3_2(公表)'!$C$4:$K$108,4,FALSE)&amp;"",""))</f>
        <v/>
      </c>
      <c r="O26" s="289"/>
      <c r="R26" s="270" t="b">
        <f t="shared" ref="R26" si="2">IF(H23=$T$376, FALSE,
 IF(H23=$U$376, H25&lt;&gt;"",
 IF(H23=$V$376, H25&lt;&gt;"",
 IF(H23=$W$376, H25&lt;&gt;"",
 IF(H23=$X$376, H25&lt;&gt;"", FALSE)))))</f>
        <v>0</v>
      </c>
      <c r="U26" s="171"/>
    </row>
    <row r="27" spans="1:21" ht="21" customHeight="1" thickBot="1">
      <c r="A27" s="175"/>
      <c r="B27" s="754"/>
      <c r="C27" s="718" t="s">
        <v>1822</v>
      </c>
      <c r="D27" s="719"/>
      <c r="E27" s="719"/>
      <c r="F27" s="719"/>
      <c r="G27" s="698"/>
      <c r="H27" s="34"/>
      <c r="I27" s="382"/>
      <c r="J27" s="385"/>
      <c r="K27" s="252"/>
      <c r="L27" s="191" t="str">
        <f>IF($K27="","",IFERROR(VLOOKUP($K27,'A3_2(公表)'!$C$4:$K$108,2,FALSE)&amp;"",""))</f>
        <v/>
      </c>
      <c r="M27" s="191" t="str">
        <f>IF($K27="","",IFERROR(VLOOKUP($K27,'A3_2(公表)'!$C$4:$K$108,3,FALSE)&amp;"",""))</f>
        <v/>
      </c>
      <c r="N27" s="292" t="str">
        <f>IF($K27="","",IFERROR(VLOOKUP($K27,'A3_2(公表)'!$C$4:$K$108,4,FALSE)&amp;"",""))</f>
        <v/>
      </c>
      <c r="O27" s="289"/>
      <c r="R27" s="269" t="b">
        <f t="shared" ref="R27" si="3">IF(H23=$T$376, FALSE,
 IF(H23=$U$376, FALSE,
 IF(H23=$V$376, H26&lt;&gt;"",
 IF(H23=$W$376, H26&lt;&gt;"",
 IF(H23=$X$376, H26&lt;&gt;"", FALSE)))))</f>
        <v>0</v>
      </c>
      <c r="U27" s="171"/>
    </row>
    <row r="28" spans="1:21" ht="21" customHeight="1">
      <c r="A28" s="175"/>
      <c r="C28" s="713"/>
      <c r="D28" s="714"/>
      <c r="E28" s="714"/>
      <c r="F28" s="714"/>
      <c r="G28" s="699"/>
      <c r="H28" s="34"/>
      <c r="I28" s="382"/>
      <c r="J28" s="385"/>
      <c r="K28" s="252"/>
      <c r="L28" s="191" t="str">
        <f>IF($K28="","",IFERROR(VLOOKUP($K28,'A3_2(公表)'!$C$4:$K$108,2,FALSE)&amp;"",""))</f>
        <v/>
      </c>
      <c r="M28" s="191" t="str">
        <f>IF($K28="","",IFERROR(VLOOKUP($K28,'A3_2(公表)'!$C$4:$K$108,3,FALSE)&amp;"",""))</f>
        <v/>
      </c>
      <c r="N28" s="292" t="str">
        <f>IF($K28="","",IFERROR(VLOOKUP($K28,'A3_2(公表)'!$C$4:$K$108,4,FALSE)&amp;"",""))</f>
        <v/>
      </c>
      <c r="O28" s="289"/>
      <c r="R28" s="269" t="b">
        <f t="shared" ref="R28" si="4">IF(H23=$T$376, FALSE,
 IF(H23=$U$376, FALSE,
 IF(H23=$V$376, H27&lt;&gt;"",
 IF(H23=$W$376, H27&lt;&gt;"",
 IF(H23=$X$376, H27&lt;&gt;"", FALSE)))))</f>
        <v>0</v>
      </c>
      <c r="U28" s="171"/>
    </row>
    <row r="29" spans="1:21" ht="21" customHeight="1">
      <c r="A29" s="175"/>
      <c r="C29" s="718" t="s">
        <v>1937</v>
      </c>
      <c r="D29" s="719"/>
      <c r="E29" s="719"/>
      <c r="F29" s="719"/>
      <c r="G29" s="698"/>
      <c r="H29" s="34"/>
      <c r="I29" s="382"/>
      <c r="J29" s="385"/>
      <c r="K29" s="252"/>
      <c r="L29" s="191" t="str">
        <f>IF($K29="","",IFERROR(VLOOKUP($K29,'A3_2(公表)'!$C$4:$K$108,2,FALSE)&amp;"",""))</f>
        <v/>
      </c>
      <c r="M29" s="191" t="str">
        <f>IF($K29="","",IFERROR(VLOOKUP($K29,'A3_2(公表)'!$C$4:$K$108,3,FALSE)&amp;"",""))</f>
        <v/>
      </c>
      <c r="N29" s="292" t="str">
        <f>IF($K29="","",IFERROR(VLOOKUP($K29,'A3_2(公表)'!$C$4:$K$108,4,FALSE)&amp;"",""))</f>
        <v/>
      </c>
      <c r="O29" s="289"/>
      <c r="R29" s="269" t="b">
        <f t="shared" ref="R29" si="5">IF(H23=$T$376, FALSE,
 IF(H23=$U$376, FALSE,
 IF(H23=$V$376, H28&lt;&gt;"",
 IF(H23=$W$376, H28&lt;&gt;"",
 IF(H23=$X$376, H28&lt;&gt;"", FALSE)))))</f>
        <v>0</v>
      </c>
      <c r="U29" s="171"/>
    </row>
    <row r="30" spans="1:21" ht="21" customHeight="1">
      <c r="A30" s="175"/>
      <c r="C30" s="713"/>
      <c r="D30" s="714"/>
      <c r="E30" s="714"/>
      <c r="F30" s="714"/>
      <c r="G30" s="699"/>
      <c r="H30" s="34"/>
      <c r="I30" s="382"/>
      <c r="J30" s="385"/>
      <c r="K30" s="252"/>
      <c r="L30" s="191" t="str">
        <f>IF($K30="","",IFERROR(VLOOKUP($K30,'A3_2(公表)'!$C$4:$K$108,2,FALSE)&amp;"",""))</f>
        <v/>
      </c>
      <c r="M30" s="191" t="str">
        <f>IF($K30="","",IFERROR(VLOOKUP($K30,'A3_2(公表)'!$C$4:$K$108,3,FALSE)&amp;"",""))</f>
        <v/>
      </c>
      <c r="N30" s="292" t="str">
        <f>IF($K30="","",IFERROR(VLOOKUP($K30,'A3_2(公表)'!$C$4:$K$108,4,FALSE)&amp;"",""))</f>
        <v/>
      </c>
      <c r="O30" s="289"/>
      <c r="R30" s="269" t="b">
        <f t="shared" ref="R30" si="6">IF(H23=$T$376, FALSE,
 IF(H23=$U$376, FALSE,
 IF(H23=$V$376, H29&lt;&gt;"",
 IF(H23=$W$376, H29&lt;&gt;"",
 IF(H23=$X$376, H29&lt;&gt;"", FALSE)))))</f>
        <v>0</v>
      </c>
      <c r="U30" s="171"/>
    </row>
    <row r="31" spans="1:21" ht="21" customHeight="1">
      <c r="A31" s="175"/>
      <c r="C31" s="715" t="s">
        <v>1619</v>
      </c>
      <c r="D31" s="716"/>
      <c r="E31" s="717"/>
      <c r="F31" s="717"/>
      <c r="G31" s="698"/>
      <c r="H31" s="34"/>
      <c r="I31" s="382"/>
      <c r="J31" s="385"/>
      <c r="K31" s="252"/>
      <c r="L31" s="191" t="str">
        <f>IF($K31="","",IFERROR(VLOOKUP($K31,'A3_2(公表)'!$C$4:$K$108,2,FALSE)&amp;"",""))</f>
        <v/>
      </c>
      <c r="M31" s="191" t="str">
        <f>IF($K31="","",IFERROR(VLOOKUP($K31,'A3_2(公表)'!$C$4:$K$108,3,FALSE)&amp;"",""))</f>
        <v/>
      </c>
      <c r="N31" s="292" t="str">
        <f>IF($K31="","",IFERROR(VLOOKUP($K31,'A3_2(公表)'!$C$4:$K$108,4,FALSE)&amp;"",""))</f>
        <v/>
      </c>
      <c r="O31" s="289"/>
      <c r="R31" s="269" t="b">
        <f t="shared" ref="R31" si="7">IF(H23=$T$376, FALSE,
 IF(H23=$U$376, FALSE,
 IF(H23=$V$376, H30&lt;&gt;"",
 IF(H23=$W$376, H30&lt;&gt;"",
 IF(H23=$X$376, H30&lt;&gt;"", FALSE)))))</f>
        <v>0</v>
      </c>
      <c r="U31" s="171"/>
    </row>
    <row r="32" spans="1:21" ht="21" customHeight="1">
      <c r="A32" s="175"/>
      <c r="C32" s="700"/>
      <c r="D32" s="701"/>
      <c r="E32" s="702"/>
      <c r="F32" s="702"/>
      <c r="G32" s="699"/>
      <c r="H32" s="34"/>
      <c r="I32" s="382"/>
      <c r="J32" s="385"/>
      <c r="K32" s="251"/>
      <c r="L32" s="191" t="str">
        <f>IF($K32="","",IFERROR(VLOOKUP($K32,'A3_2(公表)'!$C$4:$K$108,2,FALSE)&amp;"",""))</f>
        <v/>
      </c>
      <c r="M32" s="191" t="str">
        <f>IF($K32="","",IFERROR(VLOOKUP($K32,'A3_2(公表)'!$C$4:$K$108,3,FALSE)&amp;"",""))</f>
        <v/>
      </c>
      <c r="N32" s="292" t="str">
        <f>IF($K32="","",IFERROR(VLOOKUP($K32,'A3_2(公表)'!$C$4:$K$108,4,FALSE)&amp;"",""))</f>
        <v/>
      </c>
      <c r="O32" s="289"/>
      <c r="R32" s="269" t="b">
        <f t="shared" ref="R32" si="8">IF(H23=$T$376, FALSE,
 IF(H23=$U$376, FALSE,
 IF(H23=$V$376, H31&lt;&gt;"",
 IF(H23=$W$376, H31&lt;&gt;"",
 IF(H23=$X$376, H31&lt;&gt;"", FALSE)))))</f>
        <v>0</v>
      </c>
      <c r="U32" s="171"/>
    </row>
    <row r="33" spans="1:21" ht="21" customHeight="1">
      <c r="A33" s="175"/>
      <c r="C33" s="695" t="s">
        <v>1617</v>
      </c>
      <c r="D33" s="696"/>
      <c r="E33" s="696"/>
      <c r="F33" s="697"/>
      <c r="G33" s="698"/>
      <c r="H33" s="34"/>
      <c r="I33" s="382"/>
      <c r="J33" s="385"/>
      <c r="K33" s="251"/>
      <c r="L33" s="191" t="str">
        <f>IF($K33="","",IFERROR(VLOOKUP($K33,'A3_2(公表)'!$C$4:$K$108,2,FALSE)&amp;"",""))</f>
        <v/>
      </c>
      <c r="M33" s="191" t="str">
        <f>IF($K33="","",IFERROR(VLOOKUP($K33,'A3_2(公表)'!$C$4:$K$108,3,FALSE)&amp;"",""))</f>
        <v/>
      </c>
      <c r="N33" s="292" t="str">
        <f>IF($K33="","",IFERROR(VLOOKUP($K33,'A3_2(公表)'!$C$4:$K$108,4,FALSE)&amp;"",""))</f>
        <v/>
      </c>
      <c r="O33" s="289"/>
      <c r="R33" s="349" t="b">
        <f t="shared" ref="R33" si="9">IF(H23=$T$376, FALSE,
 IF(H23=$U$376, FALSE,
 IF(H23=$V$376, FALSE,
 IF(H23=$W$376, H32&lt;&gt;"",
 IF(H23=$X$376, H32&lt;&gt;"", FALSE)))))</f>
        <v>0</v>
      </c>
      <c r="U33" s="171"/>
    </row>
    <row r="34" spans="1:21" ht="21" customHeight="1">
      <c r="A34" s="175"/>
      <c r="C34" s="700"/>
      <c r="D34" s="701"/>
      <c r="E34" s="702"/>
      <c r="F34" s="702"/>
      <c r="G34" s="699"/>
      <c r="H34" s="34"/>
      <c r="I34" s="382"/>
      <c r="J34" s="385"/>
      <c r="K34" s="251"/>
      <c r="L34" s="191" t="str">
        <f>IF($K34="","",IFERROR(VLOOKUP($K34,'A3_2(公表)'!$C$4:$K$108,2,FALSE)&amp;"",""))</f>
        <v/>
      </c>
      <c r="M34" s="191" t="str">
        <f>IF($K34="","",IFERROR(VLOOKUP($K34,'A3_2(公表)'!$C$4:$K$108,3,FALSE)&amp;"",""))</f>
        <v/>
      </c>
      <c r="N34" s="292" t="str">
        <f>IF($K34="","",IFERROR(VLOOKUP($K34,'A3_2(公表)'!$C$4:$K$108,4,FALSE)&amp;"",""))</f>
        <v/>
      </c>
      <c r="O34" s="289"/>
      <c r="R34" s="349" t="b">
        <f t="shared" ref="R34" si="10">IF(H23=$T$376, FALSE,
 IF(H23=$U$376, FALSE,
 IF(H23=$V$376, FALSE,
 IF(H23=$W$376, H33&lt;&gt;"",
 IF(H23=$X$376, H33&lt;&gt;"", FALSE)))))</f>
        <v>0</v>
      </c>
      <c r="U34" s="171"/>
    </row>
    <row r="35" spans="1:21" ht="21" customHeight="1">
      <c r="A35" s="175"/>
      <c r="C35" s="695" t="s">
        <v>1624</v>
      </c>
      <c r="D35" s="696"/>
      <c r="E35" s="696"/>
      <c r="F35" s="697"/>
      <c r="G35" s="698"/>
      <c r="H35" s="249"/>
      <c r="I35" s="383"/>
      <c r="J35" s="386"/>
      <c r="K35" s="251"/>
      <c r="L35" s="191" t="str">
        <f>IF($K35="","",IFERROR(VLOOKUP($K35,'A3_2(公表)'!$C$4:$K$108,2,FALSE)&amp;"",""))</f>
        <v/>
      </c>
      <c r="M35" s="191" t="str">
        <f>IF($K35="","",IFERROR(VLOOKUP($K35,'A3_2(公表)'!$C$4:$K$108,3,FALSE)&amp;"",""))</f>
        <v/>
      </c>
      <c r="N35" s="292" t="str">
        <f>IF($K35="","",IFERROR(VLOOKUP($K35,'A3_2(公表)'!$C$4:$K$108,4,FALSE)&amp;"",""))</f>
        <v/>
      </c>
      <c r="O35" s="289"/>
      <c r="R35" s="349" t="b">
        <f t="shared" ref="R35" si="11">IF(H23=$T$376, FALSE,
 IF(H23=$U$376, FALSE,
 IF(H23=$V$376, FALSE,
 IF(H23=$W$376, H34&lt;&gt;"",
 IF(H23=$X$376, H34&lt;&gt;"", FALSE)))))</f>
        <v>0</v>
      </c>
      <c r="U35" s="171"/>
    </row>
    <row r="36" spans="1:21" ht="21" customHeight="1" thickBot="1">
      <c r="A36" s="175"/>
      <c r="C36" s="703" t="str">
        <f>IF(H23="","-",MIN(SUM(J24:J36), C34))</f>
        <v>-</v>
      </c>
      <c r="D36" s="704"/>
      <c r="E36" s="704"/>
      <c r="F36" s="705"/>
      <c r="G36" s="724"/>
      <c r="H36" s="278" t="str">
        <f>IF(H23="", "", "電源種の指定なし")</f>
        <v/>
      </c>
      <c r="I36" s="268" t="str">
        <f>IF(H23="","",1-SUM(I24:I35))</f>
        <v/>
      </c>
      <c r="J36" s="387"/>
      <c r="K36" s="253"/>
      <c r="L36" s="191" t="str">
        <f>IF($K36="","",IFERROR(VLOOKUP($K36,'A3_2(公表)'!$C$4:$K$108,2,FALSE)&amp;"",""))</f>
        <v/>
      </c>
      <c r="M36" s="194" t="str">
        <f>IF($K36="","",IFERROR(VLOOKUP($K36,'A3_2(公表)'!$C$4:$K$108,3,FALSE)&amp;"",""))</f>
        <v/>
      </c>
      <c r="N36" s="291" t="str">
        <f>IF($K36="","",IFERROR(VLOOKUP($K36,'A3_2(公表)'!$C$4:$K$108,4,FALSE)&amp;"",""))</f>
        <v/>
      </c>
      <c r="O36" s="289"/>
      <c r="R36" s="190" t="b">
        <v>0</v>
      </c>
      <c r="U36" s="171"/>
    </row>
    <row r="37" spans="1:21" ht="21" customHeight="1" thickTop="1" thickBot="1">
      <c r="A37" s="175"/>
      <c r="B37" s="751" t="s">
        <v>2284</v>
      </c>
      <c r="C37" s="706" t="s">
        <v>1595</v>
      </c>
      <c r="D37" s="187" t="s">
        <v>1745</v>
      </c>
      <c r="E37" s="188" t="s">
        <v>40</v>
      </c>
      <c r="F37" s="188" t="s">
        <v>1746</v>
      </c>
      <c r="G37" s="264" t="s">
        <v>1747</v>
      </c>
      <c r="H37" s="276" t="str">
        <f>IF(AND($C$3=$T$376, $D39&lt;&gt;""), $T$376, "")</f>
        <v/>
      </c>
      <c r="I37" s="277"/>
      <c r="J37" s="267"/>
      <c r="K37" s="271"/>
      <c r="L37" s="189" t="str">
        <f>IF($K37="","",
 IF($K37=0,"第1号様式　その３のすべての発電所",IFERROR(VLOOKUP($K37,'A3_2(公表)'!$C$4:$K$108,2,FALSE)&amp;"", "")))</f>
        <v/>
      </c>
      <c r="M37" s="189" t="str">
        <f>IF($K37="","",IFERROR(VLOOKUP($K37,'A3_2(公表)'!$C$4:$K$108,3,FALSE)&amp;"",""))</f>
        <v/>
      </c>
      <c r="N37" s="293" t="str">
        <f>IF($K37="","",IFERROR(VLOOKUP($K37,'A3_2(公表)'!$C$4:$K$108,4,FALSE)&amp;"",""))</f>
        <v/>
      </c>
      <c r="O37" s="289"/>
      <c r="P37" s="140"/>
      <c r="Q37" s="140"/>
      <c r="R37" s="190" t="b">
        <v>1</v>
      </c>
    </row>
    <row r="38" spans="1:21" ht="21" customHeight="1" thickBot="1">
      <c r="A38" s="175"/>
      <c r="B38" s="752"/>
      <c r="C38" s="707"/>
      <c r="D38" s="197"/>
      <c r="E38" s="198"/>
      <c r="F38" s="198"/>
      <c r="G38" s="199"/>
      <c r="H38" s="248"/>
      <c r="I38" s="382"/>
      <c r="J38" s="385"/>
      <c r="K38" s="272"/>
      <c r="L38" s="191" t="str">
        <f>IF($K38="","",IFERROR(VLOOKUP($K38,'A3_2(公表)'!$C$4:$K$108,2,FALSE)&amp;"",""))</f>
        <v/>
      </c>
      <c r="M38" s="191" t="str">
        <f>IF($K38="","",IFERROR(VLOOKUP($K38,'A3_2(公表)'!$C$4:$K$108,3,FALSE)&amp;"",""))</f>
        <v/>
      </c>
      <c r="N38" s="292" t="str">
        <f>IF($K38="","",IFERROR(VLOOKUP($K38,'A3_2(公表)'!$C$4:$K$108,4,FALSE)&amp;"",""))</f>
        <v/>
      </c>
      <c r="O38" s="289"/>
      <c r="P38" s="140"/>
      <c r="Q38" s="140"/>
      <c r="R38" s="270" t="b">
        <f t="shared" ref="R38" si="12">IF(H37=$T$376, FALSE,
 IF(H37=$U$376, H37&lt;&gt;"",
 IF(H37=$V$376, H37&lt;&gt;"",
 IF(H37=$W$376, H37&lt;&gt;"",
 IF(H37=$X$376, H37&lt;&gt;"", FALSE)))))</f>
        <v>0</v>
      </c>
    </row>
    <row r="39" spans="1:21" ht="21" customHeight="1">
      <c r="A39" s="175"/>
      <c r="B39" s="380"/>
      <c r="C39" s="192" t="s">
        <v>1591</v>
      </c>
      <c r="D39" s="708"/>
      <c r="E39" s="708"/>
      <c r="F39" s="708"/>
      <c r="G39" s="709"/>
      <c r="H39" s="34"/>
      <c r="I39" s="382"/>
      <c r="J39" s="385"/>
      <c r="K39" s="273"/>
      <c r="L39" s="191" t="str">
        <f>IF($K39="","",IFERROR(VLOOKUP($K39,'A3_2(公表)'!$C$4:$K$108,2,FALSE)&amp;"",""))</f>
        <v/>
      </c>
      <c r="M39" s="191" t="str">
        <f>IF($K39="","",IFERROR(VLOOKUP($K39,'A3_2(公表)'!$C$4:$K$108,3,FALSE)&amp;"",""))</f>
        <v/>
      </c>
      <c r="N39" s="292" t="str">
        <f>IF($K39="","",IFERROR(VLOOKUP($K39,'A3_2(公表)'!$C$4:$K$108,4,FALSE)&amp;"",""))</f>
        <v/>
      </c>
      <c r="O39" s="289"/>
      <c r="R39" s="270" t="b">
        <f t="shared" ref="R39" si="13">IF(H37=$T$376, FALSE,
 IF(H37=$U$376, H38&lt;&gt;"",
 IF(H37=$V$376, H38&lt;&gt;"",
 IF(H37=$W$376, H38&lt;&gt;"",
 IF(H37=$X$376, H38&lt;&gt;"", FALSE)))))</f>
        <v>0</v>
      </c>
    </row>
    <row r="40" spans="1:21" ht="21" customHeight="1">
      <c r="A40" s="175"/>
      <c r="B40" s="753" t="str">
        <f>IF(B39="希望する",IF(C46=1,"B3シートに
ご記載ください。","再エネ100%メニュー
ではありません。"),"-")</f>
        <v>-</v>
      </c>
      <c r="C40" s="710"/>
      <c r="D40" s="711"/>
      <c r="E40" s="711"/>
      <c r="F40" s="712"/>
      <c r="G40" s="193" t="s">
        <v>1592</v>
      </c>
      <c r="H40" s="34"/>
      <c r="I40" s="382"/>
      <c r="J40" s="385"/>
      <c r="K40" s="273"/>
      <c r="L40" s="191" t="str">
        <f>IF($K40="","",IFERROR(VLOOKUP($K40,'A3_2(公表)'!$C$4:$K$108,2,FALSE)&amp;"",""))</f>
        <v/>
      </c>
      <c r="M40" s="191" t="str">
        <f>IF($K40="","",IFERROR(VLOOKUP($K40,'A3_2(公表)'!$C$4:$K$108,3,FALSE)&amp;"",""))</f>
        <v/>
      </c>
      <c r="N40" s="292" t="str">
        <f>IF($K40="","",IFERROR(VLOOKUP($K40,'A3_2(公表)'!$C$4:$K$108,4,FALSE)&amp;"",""))</f>
        <v/>
      </c>
      <c r="O40" s="289"/>
      <c r="R40" s="270" t="b">
        <f t="shared" ref="R40" si="14">IF(H37=$T$376, FALSE,
 IF(H37=$U$376, H39&lt;&gt;"",
 IF(H37=$V$376, H39&lt;&gt;"",
 IF(H37=$W$376, H39&lt;&gt;"",
 IF(H37=$X$376, H39&lt;&gt;"", FALSE)))))</f>
        <v>0</v>
      </c>
      <c r="U40" s="171"/>
    </row>
    <row r="41" spans="1:21" ht="21" customHeight="1" thickBot="1">
      <c r="A41" s="175"/>
      <c r="B41" s="754"/>
      <c r="C41" s="718" t="s">
        <v>1822</v>
      </c>
      <c r="D41" s="719"/>
      <c r="E41" s="719"/>
      <c r="F41" s="719"/>
      <c r="G41" s="698"/>
      <c r="H41" s="34"/>
      <c r="I41" s="382"/>
      <c r="J41" s="385"/>
      <c r="K41" s="273"/>
      <c r="L41" s="191" t="str">
        <f>IF($K41="","",IFERROR(VLOOKUP($K41,'A3_2(公表)'!$C$4:$K$108,2,FALSE)&amp;"",""))</f>
        <v/>
      </c>
      <c r="M41" s="191" t="str">
        <f>IF($K41="","",IFERROR(VLOOKUP($K41,'A3_2(公表)'!$C$4:$K$108,3,FALSE)&amp;"",""))</f>
        <v/>
      </c>
      <c r="N41" s="292" t="str">
        <f>IF($K41="","",IFERROR(VLOOKUP($K41,'A3_2(公表)'!$C$4:$K$108,4,FALSE)&amp;"",""))</f>
        <v/>
      </c>
      <c r="O41" s="289"/>
      <c r="R41" s="269" t="b">
        <f t="shared" ref="R41" si="15">IF(H37=$T$376, FALSE,
 IF(H37=$U$376, FALSE,
 IF(H37=$V$376, H40&lt;&gt;"",
 IF(H37=$W$376, H40&lt;&gt;"",
 IF(H37=$X$376, H40&lt;&gt;"", FALSE)))))</f>
        <v>0</v>
      </c>
      <c r="U41" s="171"/>
    </row>
    <row r="42" spans="1:21" ht="21" customHeight="1">
      <c r="A42" s="175"/>
      <c r="C42" s="713"/>
      <c r="D42" s="714"/>
      <c r="E42" s="714"/>
      <c r="F42" s="714"/>
      <c r="G42" s="699"/>
      <c r="H42" s="34"/>
      <c r="I42" s="382"/>
      <c r="J42" s="385"/>
      <c r="K42" s="273"/>
      <c r="L42" s="191" t="str">
        <f>IF($K42="","",IFERROR(VLOOKUP($K42,'A3_2(公表)'!$C$4:$K$108,2,FALSE)&amp;"",""))</f>
        <v/>
      </c>
      <c r="M42" s="191" t="str">
        <f>IF($K42="","",IFERROR(VLOOKUP($K42,'A3_2(公表)'!$C$4:$K$108,3,FALSE)&amp;"",""))</f>
        <v/>
      </c>
      <c r="N42" s="292" t="str">
        <f>IF($K42="","",IFERROR(VLOOKUP($K42,'A3_2(公表)'!$C$4:$K$108,4,FALSE)&amp;"",""))</f>
        <v/>
      </c>
      <c r="O42" s="289"/>
      <c r="R42" s="269" t="b">
        <f t="shared" ref="R42" si="16">IF(H37=$T$376, FALSE,
 IF(H37=$U$376, FALSE,
 IF(H37=$V$376, H41&lt;&gt;"",
 IF(H37=$W$376, H41&lt;&gt;"",
 IF(H37=$X$376, H41&lt;&gt;"", FALSE)))))</f>
        <v>0</v>
      </c>
      <c r="U42" s="171"/>
    </row>
    <row r="43" spans="1:21" ht="21" customHeight="1">
      <c r="A43" s="175"/>
      <c r="C43" s="718" t="s">
        <v>1937</v>
      </c>
      <c r="D43" s="719"/>
      <c r="E43" s="719"/>
      <c r="F43" s="719"/>
      <c r="G43" s="698"/>
      <c r="H43" s="34"/>
      <c r="I43" s="382"/>
      <c r="J43" s="385"/>
      <c r="K43" s="273"/>
      <c r="L43" s="191" t="str">
        <f>IF($K43="","",IFERROR(VLOOKUP($K43,'A3_2(公表)'!$C$4:$K$108,2,FALSE)&amp;"",""))</f>
        <v/>
      </c>
      <c r="M43" s="191" t="str">
        <f>IF($K43="","",IFERROR(VLOOKUP($K43,'A3_2(公表)'!$C$4:$K$108,3,FALSE)&amp;"",""))</f>
        <v/>
      </c>
      <c r="N43" s="292" t="str">
        <f>IF($K43="","",IFERROR(VLOOKUP($K43,'A3_2(公表)'!$C$4:$K$108,4,FALSE)&amp;"",""))</f>
        <v/>
      </c>
      <c r="O43" s="289"/>
      <c r="R43" s="269" t="b">
        <f t="shared" ref="R43" si="17">IF(H37=$T$376, FALSE,
 IF(H37=$U$376, FALSE,
 IF(H37=$V$376, H42&lt;&gt;"",
 IF(H37=$W$376, H42&lt;&gt;"",
 IF(H37=$X$376, H42&lt;&gt;"", FALSE)))))</f>
        <v>0</v>
      </c>
      <c r="U43" s="171"/>
    </row>
    <row r="44" spans="1:21" ht="21" customHeight="1">
      <c r="A44" s="175"/>
      <c r="C44" s="713"/>
      <c r="D44" s="714"/>
      <c r="E44" s="714"/>
      <c r="F44" s="714"/>
      <c r="G44" s="699"/>
      <c r="H44" s="34"/>
      <c r="I44" s="382"/>
      <c r="J44" s="385"/>
      <c r="K44" s="273"/>
      <c r="L44" s="191" t="str">
        <f>IF($K44="","",IFERROR(VLOOKUP($K44,'A3_2(公表)'!$C$4:$K$108,2,FALSE)&amp;"",""))</f>
        <v/>
      </c>
      <c r="M44" s="191" t="str">
        <f>IF($K44="","",IFERROR(VLOOKUP($K44,'A3_2(公表)'!$C$4:$K$108,3,FALSE)&amp;"",""))</f>
        <v/>
      </c>
      <c r="N44" s="292" t="str">
        <f>IF($K44="","",IFERROR(VLOOKUP($K44,'A3_2(公表)'!$C$4:$K$108,4,FALSE)&amp;"",""))</f>
        <v/>
      </c>
      <c r="O44" s="289"/>
      <c r="R44" s="269" t="b">
        <f t="shared" ref="R44" si="18">IF(H37=$T$376, FALSE,
 IF(H37=$U$376, FALSE,
 IF(H37=$V$376, H43&lt;&gt;"",
 IF(H37=$W$376, H43&lt;&gt;"",
 IF(H37=$X$376, H43&lt;&gt;"", FALSE)))))</f>
        <v>0</v>
      </c>
      <c r="U44" s="171"/>
    </row>
    <row r="45" spans="1:21" ht="21" customHeight="1">
      <c r="A45" s="175"/>
      <c r="C45" s="715" t="s">
        <v>1619</v>
      </c>
      <c r="D45" s="716"/>
      <c r="E45" s="717"/>
      <c r="F45" s="717"/>
      <c r="G45" s="698"/>
      <c r="H45" s="34"/>
      <c r="I45" s="382"/>
      <c r="J45" s="385"/>
      <c r="K45" s="273"/>
      <c r="L45" s="191" t="str">
        <f>IF($K45="","",IFERROR(VLOOKUP($K45,'A3_2(公表)'!$C$4:$K$108,2,FALSE)&amp;"",""))</f>
        <v/>
      </c>
      <c r="M45" s="191" t="str">
        <f>IF($K45="","",IFERROR(VLOOKUP($K45,'A3_2(公表)'!$C$4:$K$108,3,FALSE)&amp;"",""))</f>
        <v/>
      </c>
      <c r="N45" s="292" t="str">
        <f>IF($K45="","",IFERROR(VLOOKUP($K45,'A3_2(公表)'!$C$4:$K$108,4,FALSE)&amp;"",""))</f>
        <v/>
      </c>
      <c r="O45" s="289"/>
      <c r="R45" s="269" t="b">
        <f t="shared" ref="R45" si="19">IF(H37=$T$376, FALSE,
 IF(H37=$U$376, FALSE,
 IF(H37=$V$376, H44&lt;&gt;"",
 IF(H37=$W$376, H44&lt;&gt;"",
 IF(H37=$X$376, H44&lt;&gt;"", FALSE)))))</f>
        <v>0</v>
      </c>
      <c r="U45" s="171"/>
    </row>
    <row r="46" spans="1:21" ht="21" customHeight="1">
      <c r="A46" s="175"/>
      <c r="C46" s="700"/>
      <c r="D46" s="701"/>
      <c r="E46" s="702"/>
      <c r="F46" s="702"/>
      <c r="G46" s="699"/>
      <c r="H46" s="34"/>
      <c r="I46" s="382"/>
      <c r="J46" s="385"/>
      <c r="K46" s="272"/>
      <c r="L46" s="191" t="str">
        <f>IF($K46="","",IFERROR(VLOOKUP($K46,'A3_2(公表)'!$C$4:$K$108,2,FALSE)&amp;"",""))</f>
        <v/>
      </c>
      <c r="M46" s="191" t="str">
        <f>IF($K46="","",IFERROR(VLOOKUP($K46,'A3_2(公表)'!$C$4:$K$108,3,FALSE)&amp;"",""))</f>
        <v/>
      </c>
      <c r="N46" s="292" t="str">
        <f>IF($K46="","",IFERROR(VLOOKUP($K46,'A3_2(公表)'!$C$4:$K$108,4,FALSE)&amp;"",""))</f>
        <v/>
      </c>
      <c r="O46" s="289"/>
      <c r="R46" s="269" t="b">
        <f t="shared" ref="R46" si="20">IF(H37=$T$376, FALSE,
 IF(H37=$U$376, FALSE,
 IF(H37=$V$376, H45&lt;&gt;"",
 IF(H37=$W$376, H45&lt;&gt;"",
 IF(H37=$X$376, H45&lt;&gt;"", FALSE)))))</f>
        <v>0</v>
      </c>
      <c r="U46" s="171"/>
    </row>
    <row r="47" spans="1:21" ht="21" customHeight="1">
      <c r="A47" s="175"/>
      <c r="C47" s="695" t="s">
        <v>1617</v>
      </c>
      <c r="D47" s="696"/>
      <c r="E47" s="696"/>
      <c r="F47" s="697"/>
      <c r="G47" s="698"/>
      <c r="H47" s="34"/>
      <c r="I47" s="382"/>
      <c r="J47" s="385"/>
      <c r="K47" s="272"/>
      <c r="L47" s="191" t="str">
        <f>IF($K47="","",IFERROR(VLOOKUP($K47,'A3_2(公表)'!$C$4:$K$108,2,FALSE)&amp;"",""))</f>
        <v/>
      </c>
      <c r="M47" s="191" t="str">
        <f>IF($K47="","",IFERROR(VLOOKUP($K47,'A3_2(公表)'!$C$4:$K$108,3,FALSE)&amp;"",""))</f>
        <v/>
      </c>
      <c r="N47" s="292" t="str">
        <f>IF($K47="","",IFERROR(VLOOKUP($K47,'A3_2(公表)'!$C$4:$K$108,4,FALSE)&amp;"",""))</f>
        <v/>
      </c>
      <c r="O47" s="289"/>
      <c r="R47" s="349" t="b">
        <f t="shared" ref="R47" si="21">IF(H37=$T$376, FALSE,
 IF(H37=$U$376, FALSE,
 IF(H37=$V$376, FALSE,
 IF(H37=$W$376, H46&lt;&gt;"",
 IF(H37=$X$376, H46&lt;&gt;"", FALSE)))))</f>
        <v>0</v>
      </c>
      <c r="U47" s="171"/>
    </row>
    <row r="48" spans="1:21" ht="21" customHeight="1">
      <c r="A48" s="175"/>
      <c r="C48" s="700"/>
      <c r="D48" s="701"/>
      <c r="E48" s="702"/>
      <c r="F48" s="702"/>
      <c r="G48" s="699"/>
      <c r="H48" s="34"/>
      <c r="I48" s="382"/>
      <c r="J48" s="385"/>
      <c r="K48" s="272"/>
      <c r="L48" s="191" t="str">
        <f>IF($K48="","",IFERROR(VLOOKUP($K48,'A3_2(公表)'!$C$4:$K$108,2,FALSE)&amp;"",""))</f>
        <v/>
      </c>
      <c r="M48" s="191" t="str">
        <f>IF($K48="","",IFERROR(VLOOKUP($K48,'A3_2(公表)'!$C$4:$K$108,3,FALSE)&amp;"",""))</f>
        <v/>
      </c>
      <c r="N48" s="292" t="str">
        <f>IF($K48="","",IFERROR(VLOOKUP($K48,'A3_2(公表)'!$C$4:$K$108,4,FALSE)&amp;"",""))</f>
        <v/>
      </c>
      <c r="O48" s="289"/>
      <c r="R48" s="349" t="b">
        <f t="shared" ref="R48" si="22">IF(H37=$T$376, FALSE,
 IF(H37=$U$376, FALSE,
 IF(H37=$V$376, FALSE,
 IF(H37=$W$376, H47&lt;&gt;"",
 IF(H37=$X$376, H47&lt;&gt;"", FALSE)))))</f>
        <v>0</v>
      </c>
      <c r="U48" s="171"/>
    </row>
    <row r="49" spans="1:21" ht="21" customHeight="1">
      <c r="A49" s="175"/>
      <c r="C49" s="695" t="s">
        <v>1624</v>
      </c>
      <c r="D49" s="696"/>
      <c r="E49" s="696"/>
      <c r="F49" s="697"/>
      <c r="G49" s="698"/>
      <c r="H49" s="249"/>
      <c r="I49" s="383"/>
      <c r="J49" s="386"/>
      <c r="K49" s="272"/>
      <c r="L49" s="191" t="str">
        <f>IF($K49="","",IFERROR(VLOOKUP($K49,'A3_2(公表)'!$C$4:$K$108,2,FALSE)&amp;"",""))</f>
        <v/>
      </c>
      <c r="M49" s="191" t="str">
        <f>IF($K49="","",IFERROR(VLOOKUP($K49,'A3_2(公表)'!$C$4:$K$108,3,FALSE)&amp;"",""))</f>
        <v/>
      </c>
      <c r="N49" s="292" t="str">
        <f>IF($K49="","",IFERROR(VLOOKUP($K49,'A3_2(公表)'!$C$4:$K$108,4,FALSE)&amp;"",""))</f>
        <v/>
      </c>
      <c r="O49" s="289"/>
      <c r="R49" s="349" t="b">
        <f t="shared" ref="R49" si="23">IF(H37=$T$376, FALSE,
 IF(H37=$U$376, FALSE,
 IF(H37=$V$376, FALSE,
 IF(H37=$W$376, H48&lt;&gt;"",
 IF(H37=$X$376, H48&lt;&gt;"", FALSE)))))</f>
        <v>0</v>
      </c>
      <c r="U49" s="171"/>
    </row>
    <row r="50" spans="1:21" ht="21" customHeight="1" thickBot="1">
      <c r="A50" s="175"/>
      <c r="C50" s="703" t="str">
        <f>IF(H37="","-",MIN(SUM(J38:J50), C48))</f>
        <v>-</v>
      </c>
      <c r="D50" s="704"/>
      <c r="E50" s="704"/>
      <c r="F50" s="705"/>
      <c r="G50" s="724"/>
      <c r="H50" s="278" t="str">
        <f>IF(H37="", "", "電源種の指定なし")</f>
        <v/>
      </c>
      <c r="I50" s="268" t="str">
        <f>IF(H37="","",1-SUM(I38:I49))</f>
        <v/>
      </c>
      <c r="J50" s="388"/>
      <c r="K50" s="274"/>
      <c r="L50" s="191" t="str">
        <f>IF($K50="","",IFERROR(VLOOKUP($K50,'A3_2(公表)'!$C$4:$K$108,2,FALSE)&amp;"",""))</f>
        <v/>
      </c>
      <c r="M50" s="194" t="str">
        <f>IF($K50="","",IFERROR(VLOOKUP($K50,'A3_2(公表)'!$C$4:$K$108,3,FALSE)&amp;"",""))</f>
        <v/>
      </c>
      <c r="N50" s="291" t="str">
        <f>IF($K50="","",IFERROR(VLOOKUP($K50,'A3_2(公表)'!$C$4:$K$108,4,FALSE)&amp;"",""))</f>
        <v/>
      </c>
      <c r="O50" s="289"/>
      <c r="R50" s="190" t="b">
        <v>0</v>
      </c>
      <c r="U50" s="171"/>
    </row>
    <row r="51" spans="1:21" ht="21" customHeight="1" thickTop="1" thickBot="1">
      <c r="A51" s="175"/>
      <c r="B51" s="751" t="s">
        <v>2284</v>
      </c>
      <c r="C51" s="706" t="s">
        <v>1596</v>
      </c>
      <c r="D51" s="187" t="s">
        <v>1745</v>
      </c>
      <c r="E51" s="188" t="s">
        <v>40</v>
      </c>
      <c r="F51" s="188" t="s">
        <v>1746</v>
      </c>
      <c r="G51" s="264" t="s">
        <v>1747</v>
      </c>
      <c r="H51" s="276" t="str">
        <f>IF(AND($C$3=$T$376, $D53&lt;&gt;""), $T$376, "")</f>
        <v/>
      </c>
      <c r="I51" s="277"/>
      <c r="J51" s="267"/>
      <c r="K51" s="271"/>
      <c r="L51" s="189" t="str">
        <f>IF($K51="","",
 IF($K51=0,"第1号様式　その３のすべての発電所",IFERROR(VLOOKUP($K51,'A3_2(公表)'!$C$4:$K$108,2,FALSE)&amp;"", "")))</f>
        <v/>
      </c>
      <c r="M51" s="189" t="str">
        <f>IF($K51="","",IFERROR(VLOOKUP($K51,'A3_2(公表)'!$C$4:$K$108,3,FALSE)&amp;"",""))</f>
        <v/>
      </c>
      <c r="N51" s="293" t="str">
        <f>IF($K51="","",IFERROR(VLOOKUP($K51,'A3_2(公表)'!$C$4:$K$108,4,FALSE)&amp;"",""))</f>
        <v/>
      </c>
      <c r="O51" s="289"/>
      <c r="P51" s="140"/>
      <c r="Q51" s="140"/>
      <c r="R51" s="190" t="b">
        <v>1</v>
      </c>
    </row>
    <row r="52" spans="1:21" ht="21" customHeight="1" thickBot="1">
      <c r="A52" s="175"/>
      <c r="B52" s="752"/>
      <c r="C52" s="707"/>
      <c r="D52" s="197"/>
      <c r="E52" s="198"/>
      <c r="F52" s="198"/>
      <c r="G52" s="199"/>
      <c r="H52" s="248"/>
      <c r="I52" s="382"/>
      <c r="J52" s="385"/>
      <c r="K52" s="272"/>
      <c r="L52" s="191" t="str">
        <f>IF($K52="","",IFERROR(VLOOKUP($K52,'A3_2(公表)'!$C$4:$K$108,2,FALSE)&amp;"",""))</f>
        <v/>
      </c>
      <c r="M52" s="191" t="str">
        <f>IF($K52="","",IFERROR(VLOOKUP($K52,'A3_2(公表)'!$C$4:$K$108,3,FALSE)&amp;"",""))</f>
        <v/>
      </c>
      <c r="N52" s="292" t="str">
        <f>IF($K52="","",IFERROR(VLOOKUP($K52,'A3_2(公表)'!$C$4:$K$108,4,FALSE)&amp;"",""))</f>
        <v/>
      </c>
      <c r="O52" s="289"/>
      <c r="P52" s="140"/>
      <c r="Q52" s="140"/>
      <c r="R52" s="270" t="b">
        <f t="shared" ref="R52" si="24">IF(H51=$T$376, FALSE,
 IF(H51=$U$376, H51&lt;&gt;"",
 IF(H51=$V$376, H51&lt;&gt;"",
 IF(H51=$W$376, H51&lt;&gt;"",
 IF(H51=$X$376, H51&lt;&gt;"", FALSE)))))</f>
        <v>0</v>
      </c>
    </row>
    <row r="53" spans="1:21" ht="21" customHeight="1">
      <c r="A53" s="175"/>
      <c r="B53" s="380"/>
      <c r="C53" s="192" t="s">
        <v>1591</v>
      </c>
      <c r="D53" s="708"/>
      <c r="E53" s="708"/>
      <c r="F53" s="708"/>
      <c r="G53" s="709"/>
      <c r="H53" s="34"/>
      <c r="I53" s="382"/>
      <c r="J53" s="385"/>
      <c r="K53" s="273"/>
      <c r="L53" s="191" t="str">
        <f>IF($K53="","",IFERROR(VLOOKUP($K53,'A3_2(公表)'!$C$4:$K$108,2,FALSE)&amp;"",""))</f>
        <v/>
      </c>
      <c r="M53" s="191" t="str">
        <f>IF($K53="","",IFERROR(VLOOKUP($K53,'A3_2(公表)'!$C$4:$K$108,3,FALSE)&amp;"",""))</f>
        <v/>
      </c>
      <c r="N53" s="292" t="str">
        <f>IF($K53="","",IFERROR(VLOOKUP($K53,'A3_2(公表)'!$C$4:$K$108,4,FALSE)&amp;"",""))</f>
        <v/>
      </c>
      <c r="O53" s="289"/>
      <c r="R53" s="270" t="b">
        <f t="shared" ref="R53" si="25">IF(H51=$T$376, FALSE,
 IF(H51=$U$376, H52&lt;&gt;"",
 IF(H51=$V$376, H52&lt;&gt;"",
 IF(H51=$W$376, H52&lt;&gt;"",
 IF(H51=$X$376, H52&lt;&gt;"", FALSE)))))</f>
        <v>0</v>
      </c>
    </row>
    <row r="54" spans="1:21" ht="21" customHeight="1">
      <c r="A54" s="175"/>
      <c r="B54" s="753" t="str">
        <f>IF(B53="希望する",IF(C60=1,"B3シートに
ご記載ください。","再エネ100%メニュー
ではありません。"),"-")</f>
        <v>-</v>
      </c>
      <c r="C54" s="710"/>
      <c r="D54" s="711"/>
      <c r="E54" s="711"/>
      <c r="F54" s="712"/>
      <c r="G54" s="193" t="s">
        <v>1592</v>
      </c>
      <c r="H54" s="34"/>
      <c r="I54" s="382"/>
      <c r="J54" s="385"/>
      <c r="K54" s="273"/>
      <c r="L54" s="191" t="str">
        <f>IF($K54="","",IFERROR(VLOOKUP($K54,'A3_2(公表)'!$C$4:$K$108,2,FALSE)&amp;"",""))</f>
        <v/>
      </c>
      <c r="M54" s="191" t="str">
        <f>IF($K54="","",IFERROR(VLOOKUP($K54,'A3_2(公表)'!$C$4:$K$108,3,FALSE)&amp;"",""))</f>
        <v/>
      </c>
      <c r="N54" s="292" t="str">
        <f>IF($K54="","",IFERROR(VLOOKUP($K54,'A3_2(公表)'!$C$4:$K$108,4,FALSE)&amp;"",""))</f>
        <v/>
      </c>
      <c r="O54" s="289"/>
      <c r="R54" s="270" t="b">
        <f t="shared" ref="R54" si="26">IF(H51=$T$376, FALSE,
 IF(H51=$U$376, H53&lt;&gt;"",
 IF(H51=$V$376, H53&lt;&gt;"",
 IF(H51=$W$376, H53&lt;&gt;"",
 IF(H51=$X$376, H53&lt;&gt;"", FALSE)))))</f>
        <v>0</v>
      </c>
      <c r="U54" s="171"/>
    </row>
    <row r="55" spans="1:21" ht="21" customHeight="1" thickBot="1">
      <c r="A55" s="175"/>
      <c r="B55" s="754"/>
      <c r="C55" s="718" t="s">
        <v>1822</v>
      </c>
      <c r="D55" s="719"/>
      <c r="E55" s="719"/>
      <c r="F55" s="719"/>
      <c r="G55" s="698"/>
      <c r="H55" s="34"/>
      <c r="I55" s="382"/>
      <c r="J55" s="385"/>
      <c r="K55" s="273"/>
      <c r="L55" s="191" t="str">
        <f>IF($K55="","",IFERROR(VLOOKUP($K55,'A3_2(公表)'!$C$4:$K$108,2,FALSE)&amp;"",""))</f>
        <v/>
      </c>
      <c r="M55" s="191" t="str">
        <f>IF($K55="","",IFERROR(VLOOKUP($K55,'A3_2(公表)'!$C$4:$K$108,3,FALSE)&amp;"",""))</f>
        <v/>
      </c>
      <c r="N55" s="292" t="str">
        <f>IF($K55="","",IFERROR(VLOOKUP($K55,'A3_2(公表)'!$C$4:$K$108,4,FALSE)&amp;"",""))</f>
        <v/>
      </c>
      <c r="O55" s="289"/>
      <c r="R55" s="269" t="b">
        <f t="shared" ref="R55" si="27">IF(H51=$T$376, FALSE,
 IF(H51=$U$376, FALSE,
 IF(H51=$V$376, H54&lt;&gt;"",
 IF(H51=$W$376, H54&lt;&gt;"",
 IF(H51=$X$376, H54&lt;&gt;"", FALSE)))))</f>
        <v>0</v>
      </c>
      <c r="U55" s="171"/>
    </row>
    <row r="56" spans="1:21" ht="21" customHeight="1">
      <c r="A56" s="175"/>
      <c r="C56" s="713"/>
      <c r="D56" s="714"/>
      <c r="E56" s="714"/>
      <c r="F56" s="714"/>
      <c r="G56" s="699"/>
      <c r="H56" s="34"/>
      <c r="I56" s="382"/>
      <c r="J56" s="385"/>
      <c r="K56" s="273"/>
      <c r="L56" s="191" t="str">
        <f>IF($K56="","",IFERROR(VLOOKUP($K56,'A3_2(公表)'!$C$4:$K$108,2,FALSE)&amp;"",""))</f>
        <v/>
      </c>
      <c r="M56" s="191" t="str">
        <f>IF($K56="","",IFERROR(VLOOKUP($K56,'A3_2(公表)'!$C$4:$K$108,3,FALSE)&amp;"",""))</f>
        <v/>
      </c>
      <c r="N56" s="292" t="str">
        <f>IF($K56="","",IFERROR(VLOOKUP($K56,'A3_2(公表)'!$C$4:$K$108,4,FALSE)&amp;"",""))</f>
        <v/>
      </c>
      <c r="O56" s="289"/>
      <c r="R56" s="269" t="b">
        <f t="shared" ref="R56" si="28">IF(H51=$T$376, FALSE,
 IF(H51=$U$376, FALSE,
 IF(H51=$V$376, H55&lt;&gt;"",
 IF(H51=$W$376, H55&lt;&gt;"",
 IF(H51=$X$376, H55&lt;&gt;"", FALSE)))))</f>
        <v>0</v>
      </c>
      <c r="U56" s="171"/>
    </row>
    <row r="57" spans="1:21" ht="21" customHeight="1">
      <c r="A57" s="175"/>
      <c r="C57" s="718" t="s">
        <v>1937</v>
      </c>
      <c r="D57" s="719"/>
      <c r="E57" s="719"/>
      <c r="F57" s="719"/>
      <c r="G57" s="698"/>
      <c r="H57" s="34"/>
      <c r="I57" s="382"/>
      <c r="J57" s="385"/>
      <c r="K57" s="273"/>
      <c r="L57" s="191" t="str">
        <f>IF($K57="","",IFERROR(VLOOKUP($K57,'A3_2(公表)'!$C$4:$K$108,2,FALSE)&amp;"",""))</f>
        <v/>
      </c>
      <c r="M57" s="191" t="str">
        <f>IF($K57="","",IFERROR(VLOOKUP($K57,'A3_2(公表)'!$C$4:$K$108,3,FALSE)&amp;"",""))</f>
        <v/>
      </c>
      <c r="N57" s="292" t="str">
        <f>IF($K57="","",IFERROR(VLOOKUP($K57,'A3_2(公表)'!$C$4:$K$108,4,FALSE)&amp;"",""))</f>
        <v/>
      </c>
      <c r="O57" s="289"/>
      <c r="R57" s="269" t="b">
        <f t="shared" ref="R57" si="29">IF(H51=$T$376, FALSE,
 IF(H51=$U$376, FALSE,
 IF(H51=$V$376, H56&lt;&gt;"",
 IF(H51=$W$376, H56&lt;&gt;"",
 IF(H51=$X$376, H56&lt;&gt;"", FALSE)))))</f>
        <v>0</v>
      </c>
      <c r="U57" s="171"/>
    </row>
    <row r="58" spans="1:21" ht="21" customHeight="1">
      <c r="A58" s="175"/>
      <c r="C58" s="713"/>
      <c r="D58" s="714"/>
      <c r="E58" s="714"/>
      <c r="F58" s="714"/>
      <c r="G58" s="699"/>
      <c r="H58" s="34"/>
      <c r="I58" s="382"/>
      <c r="J58" s="385"/>
      <c r="K58" s="273"/>
      <c r="L58" s="191" t="str">
        <f>IF($K58="","",IFERROR(VLOOKUP($K58,'A3_2(公表)'!$C$4:$K$108,2,FALSE)&amp;"",""))</f>
        <v/>
      </c>
      <c r="M58" s="191" t="str">
        <f>IF($K58="","",IFERROR(VLOOKUP($K58,'A3_2(公表)'!$C$4:$K$108,3,FALSE)&amp;"",""))</f>
        <v/>
      </c>
      <c r="N58" s="292" t="str">
        <f>IF($K58="","",IFERROR(VLOOKUP($K58,'A3_2(公表)'!$C$4:$K$108,4,FALSE)&amp;"",""))</f>
        <v/>
      </c>
      <c r="O58" s="289"/>
      <c r="R58" s="269" t="b">
        <f t="shared" ref="R58" si="30">IF(H51=$T$376, FALSE,
 IF(H51=$U$376, FALSE,
 IF(H51=$V$376, H57&lt;&gt;"",
 IF(H51=$W$376, H57&lt;&gt;"",
 IF(H51=$X$376, H57&lt;&gt;"", FALSE)))))</f>
        <v>0</v>
      </c>
      <c r="U58" s="171"/>
    </row>
    <row r="59" spans="1:21" ht="21" customHeight="1">
      <c r="A59" s="175"/>
      <c r="C59" s="715" t="s">
        <v>1619</v>
      </c>
      <c r="D59" s="716"/>
      <c r="E59" s="717"/>
      <c r="F59" s="717"/>
      <c r="G59" s="698"/>
      <c r="H59" s="34"/>
      <c r="I59" s="382"/>
      <c r="J59" s="385"/>
      <c r="K59" s="273"/>
      <c r="L59" s="191" t="str">
        <f>IF($K59="","",IFERROR(VLOOKUP($K59,'A3_2(公表)'!$C$4:$K$108,2,FALSE)&amp;"",""))</f>
        <v/>
      </c>
      <c r="M59" s="191" t="str">
        <f>IF($K59="","",IFERROR(VLOOKUP($K59,'A3_2(公表)'!$C$4:$K$108,3,FALSE)&amp;"",""))</f>
        <v/>
      </c>
      <c r="N59" s="292" t="str">
        <f>IF($K59="","",IFERROR(VLOOKUP($K59,'A3_2(公表)'!$C$4:$K$108,4,FALSE)&amp;"",""))</f>
        <v/>
      </c>
      <c r="O59" s="289"/>
      <c r="R59" s="269" t="b">
        <f t="shared" ref="R59" si="31">IF(H51=$T$376, FALSE,
 IF(H51=$U$376, FALSE,
 IF(H51=$V$376, H58&lt;&gt;"",
 IF(H51=$W$376, H58&lt;&gt;"",
 IF(H51=$X$376, H58&lt;&gt;"", FALSE)))))</f>
        <v>0</v>
      </c>
      <c r="U59" s="171"/>
    </row>
    <row r="60" spans="1:21" ht="21" customHeight="1">
      <c r="A60" s="175"/>
      <c r="C60" s="700"/>
      <c r="D60" s="701"/>
      <c r="E60" s="702"/>
      <c r="F60" s="702"/>
      <c r="G60" s="699"/>
      <c r="H60" s="34"/>
      <c r="I60" s="382"/>
      <c r="J60" s="385"/>
      <c r="K60" s="272"/>
      <c r="L60" s="191" t="str">
        <f>IF($K60="","",IFERROR(VLOOKUP($K60,'A3_2(公表)'!$C$4:$K$108,2,FALSE)&amp;"",""))</f>
        <v/>
      </c>
      <c r="M60" s="191" t="str">
        <f>IF($K60="","",IFERROR(VLOOKUP($K60,'A3_2(公表)'!$C$4:$K$108,3,FALSE)&amp;"",""))</f>
        <v/>
      </c>
      <c r="N60" s="292" t="str">
        <f>IF($K60="","",IFERROR(VLOOKUP($K60,'A3_2(公表)'!$C$4:$K$108,4,FALSE)&amp;"",""))</f>
        <v/>
      </c>
      <c r="O60" s="289"/>
      <c r="R60" s="269" t="b">
        <f t="shared" ref="R60" si="32">IF(H51=$T$376, FALSE,
 IF(H51=$U$376, FALSE,
 IF(H51=$V$376, H59&lt;&gt;"",
 IF(H51=$W$376, H59&lt;&gt;"",
 IF(H51=$X$376, H59&lt;&gt;"", FALSE)))))</f>
        <v>0</v>
      </c>
      <c r="U60" s="171"/>
    </row>
    <row r="61" spans="1:21" ht="21" customHeight="1">
      <c r="A61" s="175"/>
      <c r="C61" s="695" t="s">
        <v>1617</v>
      </c>
      <c r="D61" s="696"/>
      <c r="E61" s="696"/>
      <c r="F61" s="697"/>
      <c r="G61" s="698"/>
      <c r="H61" s="34"/>
      <c r="I61" s="382"/>
      <c r="J61" s="385"/>
      <c r="K61" s="272"/>
      <c r="L61" s="191" t="str">
        <f>IF($K61="","",IFERROR(VLOOKUP($K61,'A3_2(公表)'!$C$4:$K$108,2,FALSE)&amp;"",""))</f>
        <v/>
      </c>
      <c r="M61" s="191" t="str">
        <f>IF($K61="","",IFERROR(VLOOKUP($K61,'A3_2(公表)'!$C$4:$K$108,3,FALSE)&amp;"",""))</f>
        <v/>
      </c>
      <c r="N61" s="292" t="str">
        <f>IF($K61="","",IFERROR(VLOOKUP($K61,'A3_2(公表)'!$C$4:$K$108,4,FALSE)&amp;"",""))</f>
        <v/>
      </c>
      <c r="O61" s="289"/>
      <c r="R61" s="349" t="b">
        <f t="shared" ref="R61" si="33">IF(H51=$T$376, FALSE,
 IF(H51=$U$376, FALSE,
 IF(H51=$V$376, FALSE,
 IF(H51=$W$376, H60&lt;&gt;"",
 IF(H51=$X$376, H60&lt;&gt;"", FALSE)))))</f>
        <v>0</v>
      </c>
      <c r="U61" s="171"/>
    </row>
    <row r="62" spans="1:21" ht="21" customHeight="1">
      <c r="A62" s="175"/>
      <c r="C62" s="700"/>
      <c r="D62" s="701"/>
      <c r="E62" s="702"/>
      <c r="F62" s="702"/>
      <c r="G62" s="699"/>
      <c r="H62" s="34"/>
      <c r="I62" s="382"/>
      <c r="J62" s="385"/>
      <c r="K62" s="272"/>
      <c r="L62" s="191" t="str">
        <f>IF($K62="","",IFERROR(VLOOKUP($K62,'A3_2(公表)'!$C$4:$K$108,2,FALSE)&amp;"",""))</f>
        <v/>
      </c>
      <c r="M62" s="191" t="str">
        <f>IF($K62="","",IFERROR(VLOOKUP($K62,'A3_2(公表)'!$C$4:$K$108,3,FALSE)&amp;"",""))</f>
        <v/>
      </c>
      <c r="N62" s="292" t="str">
        <f>IF($K62="","",IFERROR(VLOOKUP($K62,'A3_2(公表)'!$C$4:$K$108,4,FALSE)&amp;"",""))</f>
        <v/>
      </c>
      <c r="O62" s="289"/>
      <c r="R62" s="349" t="b">
        <f t="shared" ref="R62" si="34">IF(H51=$T$376, FALSE,
 IF(H51=$U$376, FALSE,
 IF(H51=$V$376, FALSE,
 IF(H51=$W$376, H61&lt;&gt;"",
 IF(H51=$X$376, H61&lt;&gt;"", FALSE)))))</f>
        <v>0</v>
      </c>
      <c r="U62" s="171"/>
    </row>
    <row r="63" spans="1:21" ht="21" customHeight="1">
      <c r="A63" s="175"/>
      <c r="C63" s="695" t="s">
        <v>1624</v>
      </c>
      <c r="D63" s="696"/>
      <c r="E63" s="696"/>
      <c r="F63" s="697"/>
      <c r="G63" s="698"/>
      <c r="H63" s="249"/>
      <c r="I63" s="383"/>
      <c r="J63" s="386"/>
      <c r="K63" s="272"/>
      <c r="L63" s="191" t="str">
        <f>IF($K63="","",IFERROR(VLOOKUP($K63,'A3_2(公表)'!$C$4:$K$108,2,FALSE)&amp;"",""))</f>
        <v/>
      </c>
      <c r="M63" s="191" t="str">
        <f>IF($K63="","",IFERROR(VLOOKUP($K63,'A3_2(公表)'!$C$4:$K$108,3,FALSE)&amp;"",""))</f>
        <v/>
      </c>
      <c r="N63" s="292" t="str">
        <f>IF($K63="","",IFERROR(VLOOKUP($K63,'A3_2(公表)'!$C$4:$K$108,4,FALSE)&amp;"",""))</f>
        <v/>
      </c>
      <c r="O63" s="289"/>
      <c r="R63" s="349" t="b">
        <f t="shared" ref="R63" si="35">IF(H51=$T$376, FALSE,
 IF(H51=$U$376, FALSE,
 IF(H51=$V$376, FALSE,
 IF(H51=$W$376, H62&lt;&gt;"",
 IF(H51=$X$376, H62&lt;&gt;"", FALSE)))))</f>
        <v>0</v>
      </c>
      <c r="U63" s="171"/>
    </row>
    <row r="64" spans="1:21" ht="21" customHeight="1" thickBot="1">
      <c r="A64" s="175"/>
      <c r="C64" s="703" t="str">
        <f>IF(H51="","-",MIN(SUM(J52:J64), C62))</f>
        <v>-</v>
      </c>
      <c r="D64" s="704"/>
      <c r="E64" s="704"/>
      <c r="F64" s="705"/>
      <c r="G64" s="724"/>
      <c r="H64" s="278" t="str">
        <f>IF(H51="", "", "電源種の指定なし")</f>
        <v/>
      </c>
      <c r="I64" s="268" t="str">
        <f>IF(H51="","",1-SUM(I52:I63))</f>
        <v/>
      </c>
      <c r="J64" s="388"/>
      <c r="K64" s="274"/>
      <c r="L64" s="191" t="str">
        <f>IF($K64="","",IFERROR(VLOOKUP($K64,'A3_2(公表)'!$C$4:$K$108,2,FALSE)&amp;"",""))</f>
        <v/>
      </c>
      <c r="M64" s="194" t="str">
        <f>IF($K64="","",IFERROR(VLOOKUP($K64,'A3_2(公表)'!$C$4:$K$108,3,FALSE)&amp;"",""))</f>
        <v/>
      </c>
      <c r="N64" s="291" t="str">
        <f>IF($K64="","",IFERROR(VLOOKUP($K64,'A3_2(公表)'!$C$4:$K$108,4,FALSE)&amp;"",""))</f>
        <v/>
      </c>
      <c r="O64" s="289"/>
      <c r="R64" s="190" t="b">
        <v>0</v>
      </c>
      <c r="U64" s="171"/>
    </row>
    <row r="65" spans="1:21" ht="21" customHeight="1" thickTop="1" thickBot="1">
      <c r="A65" s="175"/>
      <c r="B65" s="751" t="s">
        <v>2284</v>
      </c>
      <c r="C65" s="706" t="s">
        <v>1597</v>
      </c>
      <c r="D65" s="187" t="s">
        <v>1745</v>
      </c>
      <c r="E65" s="188" t="s">
        <v>40</v>
      </c>
      <c r="F65" s="188" t="s">
        <v>1746</v>
      </c>
      <c r="G65" s="264" t="s">
        <v>1747</v>
      </c>
      <c r="H65" s="276" t="str">
        <f>IF(AND($C$3=$T$376, $D67&lt;&gt;""), $T$376, "")</f>
        <v/>
      </c>
      <c r="I65" s="277"/>
      <c r="J65" s="267"/>
      <c r="K65" s="271"/>
      <c r="L65" s="189" t="str">
        <f>IF($K65="","",
 IF($K65=0,"第1号様式　その３のすべての発電所",IFERROR(VLOOKUP($K65,'A3_2(公表)'!$C$4:$K$108,2,FALSE)&amp;"", "")))</f>
        <v/>
      </c>
      <c r="M65" s="189" t="str">
        <f>IF($K65="","",IFERROR(VLOOKUP($K65,'A3_2(公表)'!$C$4:$K$108,3,FALSE)&amp;"",""))</f>
        <v/>
      </c>
      <c r="N65" s="293" t="str">
        <f>IF($K65="","",IFERROR(VLOOKUP($K65,'A3_2(公表)'!$C$4:$K$108,4,FALSE)&amp;"",""))</f>
        <v/>
      </c>
      <c r="O65" s="289"/>
      <c r="P65" s="140"/>
      <c r="Q65" s="140"/>
      <c r="R65" s="190" t="b">
        <v>1</v>
      </c>
    </row>
    <row r="66" spans="1:21" ht="21" customHeight="1" thickBot="1">
      <c r="A66" s="175"/>
      <c r="B66" s="752"/>
      <c r="C66" s="707"/>
      <c r="D66" s="197"/>
      <c r="E66" s="198"/>
      <c r="F66" s="198"/>
      <c r="G66" s="199"/>
      <c r="H66" s="248"/>
      <c r="I66" s="382"/>
      <c r="J66" s="385"/>
      <c r="K66" s="272"/>
      <c r="L66" s="191" t="str">
        <f>IF($K66="","",IFERROR(VLOOKUP($K66,'A3_2(公表)'!$C$4:$K$108,2,FALSE)&amp;"",""))</f>
        <v/>
      </c>
      <c r="M66" s="191" t="str">
        <f>IF($K66="","",IFERROR(VLOOKUP($K66,'A3_2(公表)'!$C$4:$K$108,3,FALSE)&amp;"",""))</f>
        <v/>
      </c>
      <c r="N66" s="292" t="str">
        <f>IF($K66="","",IFERROR(VLOOKUP($K66,'A3_2(公表)'!$C$4:$K$108,4,FALSE)&amp;"",""))</f>
        <v/>
      </c>
      <c r="O66" s="289"/>
      <c r="P66" s="140"/>
      <c r="Q66" s="140"/>
      <c r="R66" s="270" t="b">
        <f t="shared" ref="R66" si="36">IF(H65=$T$376, FALSE,
 IF(H65=$U$376, H65&lt;&gt;"",
 IF(H65=$V$376, H65&lt;&gt;"",
 IF(H65=$W$376, H65&lt;&gt;"",
 IF(H65=$X$376, H65&lt;&gt;"", FALSE)))))</f>
        <v>0</v>
      </c>
    </row>
    <row r="67" spans="1:21" ht="21" customHeight="1">
      <c r="A67" s="175"/>
      <c r="B67" s="380"/>
      <c r="C67" s="192" t="s">
        <v>1591</v>
      </c>
      <c r="D67" s="708"/>
      <c r="E67" s="708"/>
      <c r="F67" s="708"/>
      <c r="G67" s="709"/>
      <c r="H67" s="34"/>
      <c r="I67" s="382"/>
      <c r="J67" s="385"/>
      <c r="K67" s="273"/>
      <c r="L67" s="191" t="str">
        <f>IF($K67="","",IFERROR(VLOOKUP($K67,'A3_2(公表)'!$C$4:$K$108,2,FALSE)&amp;"",""))</f>
        <v/>
      </c>
      <c r="M67" s="191" t="str">
        <f>IF($K67="","",IFERROR(VLOOKUP($K67,'A3_2(公表)'!$C$4:$K$108,3,FALSE)&amp;"",""))</f>
        <v/>
      </c>
      <c r="N67" s="292" t="str">
        <f>IF($K67="","",IFERROR(VLOOKUP($K67,'A3_2(公表)'!$C$4:$K$108,4,FALSE)&amp;"",""))</f>
        <v/>
      </c>
      <c r="O67" s="289"/>
      <c r="R67" s="270" t="b">
        <f t="shared" ref="R67" si="37">IF(H65=$T$376, FALSE,
 IF(H65=$U$376, H66&lt;&gt;"",
 IF(H65=$V$376, H66&lt;&gt;"",
 IF(H65=$W$376, H66&lt;&gt;"",
 IF(H65=$X$376, H66&lt;&gt;"", FALSE)))))</f>
        <v>0</v>
      </c>
    </row>
    <row r="68" spans="1:21" ht="21" customHeight="1">
      <c r="A68" s="175"/>
      <c r="B68" s="753" t="str">
        <f>IF(B67="希望する",IF(C74=1,"B3シートに
ご記載ください。","再エネ100%メニュー
ではありません。"),"-")</f>
        <v>-</v>
      </c>
      <c r="C68" s="710"/>
      <c r="D68" s="711"/>
      <c r="E68" s="711"/>
      <c r="F68" s="712"/>
      <c r="G68" s="193" t="s">
        <v>1592</v>
      </c>
      <c r="H68" s="34"/>
      <c r="I68" s="382"/>
      <c r="J68" s="385"/>
      <c r="K68" s="273"/>
      <c r="L68" s="191" t="str">
        <f>IF($K68="","",IFERROR(VLOOKUP($K68,'A3_2(公表)'!$C$4:$K$108,2,FALSE)&amp;"",""))</f>
        <v/>
      </c>
      <c r="M68" s="191" t="str">
        <f>IF($K68="","",IFERROR(VLOOKUP($K68,'A3_2(公表)'!$C$4:$K$108,3,FALSE)&amp;"",""))</f>
        <v/>
      </c>
      <c r="N68" s="292" t="str">
        <f>IF($K68="","",IFERROR(VLOOKUP($K68,'A3_2(公表)'!$C$4:$K$108,4,FALSE)&amp;"",""))</f>
        <v/>
      </c>
      <c r="O68" s="289"/>
      <c r="R68" s="270" t="b">
        <f t="shared" ref="R68" si="38">IF(H65=$T$376, FALSE,
 IF(H65=$U$376, H67&lt;&gt;"",
 IF(H65=$V$376, H67&lt;&gt;"",
 IF(H65=$W$376, H67&lt;&gt;"",
 IF(H65=$X$376, H67&lt;&gt;"", FALSE)))))</f>
        <v>0</v>
      </c>
      <c r="U68" s="171"/>
    </row>
    <row r="69" spans="1:21" ht="21" customHeight="1" thickBot="1">
      <c r="A69" s="175"/>
      <c r="B69" s="754"/>
      <c r="C69" s="718" t="s">
        <v>1822</v>
      </c>
      <c r="D69" s="719"/>
      <c r="E69" s="719"/>
      <c r="F69" s="719"/>
      <c r="G69" s="698"/>
      <c r="H69" s="34"/>
      <c r="I69" s="382"/>
      <c r="J69" s="385"/>
      <c r="K69" s="273"/>
      <c r="L69" s="191" t="str">
        <f>IF($K69="","",IFERROR(VLOOKUP($K69,'A3_2(公表)'!$C$4:$K$108,2,FALSE)&amp;"",""))</f>
        <v/>
      </c>
      <c r="M69" s="191" t="str">
        <f>IF($K69="","",IFERROR(VLOOKUP($K69,'A3_2(公表)'!$C$4:$K$108,3,FALSE)&amp;"",""))</f>
        <v/>
      </c>
      <c r="N69" s="292" t="str">
        <f>IF($K69="","",IFERROR(VLOOKUP($K69,'A3_2(公表)'!$C$4:$K$108,4,FALSE)&amp;"",""))</f>
        <v/>
      </c>
      <c r="O69" s="289"/>
      <c r="R69" s="269" t="b">
        <f t="shared" ref="R69" si="39">IF(H65=$T$376, FALSE,
 IF(H65=$U$376, FALSE,
 IF(H65=$V$376, H68&lt;&gt;"",
 IF(H65=$W$376, H68&lt;&gt;"",
 IF(H65=$X$376, H68&lt;&gt;"", FALSE)))))</f>
        <v>0</v>
      </c>
      <c r="U69" s="171"/>
    </row>
    <row r="70" spans="1:21" ht="21" customHeight="1">
      <c r="A70" s="175"/>
      <c r="C70" s="713"/>
      <c r="D70" s="714"/>
      <c r="E70" s="714"/>
      <c r="F70" s="714"/>
      <c r="G70" s="699"/>
      <c r="H70" s="34"/>
      <c r="I70" s="382"/>
      <c r="J70" s="385"/>
      <c r="K70" s="273"/>
      <c r="L70" s="191" t="str">
        <f>IF($K70="","",IFERROR(VLOOKUP($K70,'A3_2(公表)'!$C$4:$K$108,2,FALSE)&amp;"",""))</f>
        <v/>
      </c>
      <c r="M70" s="191" t="str">
        <f>IF($K70="","",IFERROR(VLOOKUP($K70,'A3_2(公表)'!$C$4:$K$108,3,FALSE)&amp;"",""))</f>
        <v/>
      </c>
      <c r="N70" s="292" t="str">
        <f>IF($K70="","",IFERROR(VLOOKUP($K70,'A3_2(公表)'!$C$4:$K$108,4,FALSE)&amp;"",""))</f>
        <v/>
      </c>
      <c r="O70" s="289"/>
      <c r="R70" s="269" t="b">
        <f t="shared" ref="R70" si="40">IF(H65=$T$376, FALSE,
 IF(H65=$U$376, FALSE,
 IF(H65=$V$376, H69&lt;&gt;"",
 IF(H65=$W$376, H69&lt;&gt;"",
 IF(H65=$X$376, H69&lt;&gt;"", FALSE)))))</f>
        <v>0</v>
      </c>
      <c r="U70" s="171"/>
    </row>
    <row r="71" spans="1:21" ht="21" customHeight="1">
      <c r="A71" s="175"/>
      <c r="C71" s="718" t="s">
        <v>1937</v>
      </c>
      <c r="D71" s="719"/>
      <c r="E71" s="719"/>
      <c r="F71" s="719"/>
      <c r="G71" s="698"/>
      <c r="H71" s="34"/>
      <c r="I71" s="382"/>
      <c r="J71" s="385"/>
      <c r="K71" s="273"/>
      <c r="L71" s="191" t="str">
        <f>IF($K71="","",IFERROR(VLOOKUP($K71,'A3_2(公表)'!$C$4:$K$108,2,FALSE)&amp;"",""))</f>
        <v/>
      </c>
      <c r="M71" s="191" t="str">
        <f>IF($K71="","",IFERROR(VLOOKUP($K71,'A3_2(公表)'!$C$4:$K$108,3,FALSE)&amp;"",""))</f>
        <v/>
      </c>
      <c r="N71" s="292" t="str">
        <f>IF($K71="","",IFERROR(VLOOKUP($K71,'A3_2(公表)'!$C$4:$K$108,4,FALSE)&amp;"",""))</f>
        <v/>
      </c>
      <c r="O71" s="289"/>
      <c r="R71" s="269" t="b">
        <f t="shared" ref="R71" si="41">IF(H65=$T$376, FALSE,
 IF(H65=$U$376, FALSE,
 IF(H65=$V$376, H70&lt;&gt;"",
 IF(H65=$W$376, H70&lt;&gt;"",
 IF(H65=$X$376, H70&lt;&gt;"", FALSE)))))</f>
        <v>0</v>
      </c>
      <c r="U71" s="171"/>
    </row>
    <row r="72" spans="1:21" ht="21" customHeight="1">
      <c r="A72" s="175"/>
      <c r="C72" s="713"/>
      <c r="D72" s="714"/>
      <c r="E72" s="714"/>
      <c r="F72" s="714"/>
      <c r="G72" s="699"/>
      <c r="H72" s="34"/>
      <c r="I72" s="382"/>
      <c r="J72" s="385"/>
      <c r="K72" s="273"/>
      <c r="L72" s="191" t="str">
        <f>IF($K72="","",IFERROR(VLOOKUP($K72,'A3_2(公表)'!$C$4:$K$108,2,FALSE)&amp;"",""))</f>
        <v/>
      </c>
      <c r="M72" s="191" t="str">
        <f>IF($K72="","",IFERROR(VLOOKUP($K72,'A3_2(公表)'!$C$4:$K$108,3,FALSE)&amp;"",""))</f>
        <v/>
      </c>
      <c r="N72" s="292" t="str">
        <f>IF($K72="","",IFERROR(VLOOKUP($K72,'A3_2(公表)'!$C$4:$K$108,4,FALSE)&amp;"",""))</f>
        <v/>
      </c>
      <c r="O72" s="289"/>
      <c r="R72" s="269" t="b">
        <f t="shared" ref="R72" si="42">IF(H65=$T$376, FALSE,
 IF(H65=$U$376, FALSE,
 IF(H65=$V$376, H71&lt;&gt;"",
 IF(H65=$W$376, H71&lt;&gt;"",
 IF(H65=$X$376, H71&lt;&gt;"", FALSE)))))</f>
        <v>0</v>
      </c>
      <c r="U72" s="171"/>
    </row>
    <row r="73" spans="1:21" ht="21" customHeight="1">
      <c r="A73" s="175"/>
      <c r="C73" s="715" t="s">
        <v>1619</v>
      </c>
      <c r="D73" s="716"/>
      <c r="E73" s="717"/>
      <c r="F73" s="717"/>
      <c r="G73" s="698"/>
      <c r="H73" s="34"/>
      <c r="I73" s="382"/>
      <c r="J73" s="385"/>
      <c r="K73" s="273"/>
      <c r="L73" s="191" t="str">
        <f>IF($K73="","",IFERROR(VLOOKUP($K73,'A3_2(公表)'!$C$4:$K$108,2,FALSE)&amp;"",""))</f>
        <v/>
      </c>
      <c r="M73" s="191" t="str">
        <f>IF($K73="","",IFERROR(VLOOKUP($K73,'A3_2(公表)'!$C$4:$K$108,3,FALSE)&amp;"",""))</f>
        <v/>
      </c>
      <c r="N73" s="292" t="str">
        <f>IF($K73="","",IFERROR(VLOOKUP($K73,'A3_2(公表)'!$C$4:$K$108,4,FALSE)&amp;"",""))</f>
        <v/>
      </c>
      <c r="O73" s="289"/>
      <c r="R73" s="269" t="b">
        <f t="shared" ref="R73" si="43">IF(H65=$T$376, FALSE,
 IF(H65=$U$376, FALSE,
 IF(H65=$V$376, H72&lt;&gt;"",
 IF(H65=$W$376, H72&lt;&gt;"",
 IF(H65=$X$376, H72&lt;&gt;"", FALSE)))))</f>
        <v>0</v>
      </c>
      <c r="U73" s="171"/>
    </row>
    <row r="74" spans="1:21" ht="21" customHeight="1">
      <c r="A74" s="175"/>
      <c r="C74" s="700"/>
      <c r="D74" s="701"/>
      <c r="E74" s="702"/>
      <c r="F74" s="702"/>
      <c r="G74" s="699"/>
      <c r="H74" s="34"/>
      <c r="I74" s="382"/>
      <c r="J74" s="385"/>
      <c r="K74" s="272"/>
      <c r="L74" s="191" t="str">
        <f>IF($K74="","",IFERROR(VLOOKUP($K74,'A3_2(公表)'!$C$4:$K$108,2,FALSE)&amp;"",""))</f>
        <v/>
      </c>
      <c r="M74" s="191" t="str">
        <f>IF($K74="","",IFERROR(VLOOKUP($K74,'A3_2(公表)'!$C$4:$K$108,3,FALSE)&amp;"",""))</f>
        <v/>
      </c>
      <c r="N74" s="292" t="str">
        <f>IF($K74="","",IFERROR(VLOOKUP($K74,'A3_2(公表)'!$C$4:$K$108,4,FALSE)&amp;"",""))</f>
        <v/>
      </c>
      <c r="O74" s="289"/>
      <c r="R74" s="269" t="b">
        <f t="shared" ref="R74" si="44">IF(H65=$T$376, FALSE,
 IF(H65=$U$376, FALSE,
 IF(H65=$V$376, H73&lt;&gt;"",
 IF(H65=$W$376, H73&lt;&gt;"",
 IF(H65=$X$376, H73&lt;&gt;"", FALSE)))))</f>
        <v>0</v>
      </c>
      <c r="U74" s="171"/>
    </row>
    <row r="75" spans="1:21" ht="21" customHeight="1">
      <c r="A75" s="175"/>
      <c r="C75" s="695" t="s">
        <v>1617</v>
      </c>
      <c r="D75" s="696"/>
      <c r="E75" s="696"/>
      <c r="F75" s="697"/>
      <c r="G75" s="698"/>
      <c r="H75" s="34"/>
      <c r="I75" s="382"/>
      <c r="J75" s="385"/>
      <c r="K75" s="272"/>
      <c r="L75" s="191" t="str">
        <f>IF($K75="","",IFERROR(VLOOKUP($K75,'A3_2(公表)'!$C$4:$K$108,2,FALSE)&amp;"",""))</f>
        <v/>
      </c>
      <c r="M75" s="191" t="str">
        <f>IF($K75="","",IFERROR(VLOOKUP($K75,'A3_2(公表)'!$C$4:$K$108,3,FALSE)&amp;"",""))</f>
        <v/>
      </c>
      <c r="N75" s="292" t="str">
        <f>IF($K75="","",IFERROR(VLOOKUP($K75,'A3_2(公表)'!$C$4:$K$108,4,FALSE)&amp;"",""))</f>
        <v/>
      </c>
      <c r="O75" s="289"/>
      <c r="R75" s="349" t="b">
        <f t="shared" ref="R75" si="45">IF(H65=$T$376, FALSE,
 IF(H65=$U$376, FALSE,
 IF(H65=$V$376, FALSE,
 IF(H65=$W$376, H74&lt;&gt;"",
 IF(H65=$X$376, H74&lt;&gt;"", FALSE)))))</f>
        <v>0</v>
      </c>
      <c r="U75" s="171"/>
    </row>
    <row r="76" spans="1:21" ht="21" customHeight="1">
      <c r="A76" s="175"/>
      <c r="C76" s="700"/>
      <c r="D76" s="701"/>
      <c r="E76" s="702"/>
      <c r="F76" s="702"/>
      <c r="G76" s="699"/>
      <c r="H76" s="34"/>
      <c r="I76" s="382"/>
      <c r="J76" s="385"/>
      <c r="K76" s="272"/>
      <c r="L76" s="191" t="str">
        <f>IF($K76="","",IFERROR(VLOOKUP($K76,'A3_2(公表)'!$C$4:$K$108,2,FALSE)&amp;"",""))</f>
        <v/>
      </c>
      <c r="M76" s="191" t="str">
        <f>IF($K76="","",IFERROR(VLOOKUP($K76,'A3_2(公表)'!$C$4:$K$108,3,FALSE)&amp;"",""))</f>
        <v/>
      </c>
      <c r="N76" s="292" t="str">
        <f>IF($K76="","",IFERROR(VLOOKUP($K76,'A3_2(公表)'!$C$4:$K$108,4,FALSE)&amp;"",""))</f>
        <v/>
      </c>
      <c r="O76" s="289"/>
      <c r="R76" s="349" t="b">
        <f t="shared" ref="R76" si="46">IF(H65=$T$376, FALSE,
 IF(H65=$U$376, FALSE,
 IF(H65=$V$376, FALSE,
 IF(H65=$W$376, H75&lt;&gt;"",
 IF(H65=$X$376, H75&lt;&gt;"", FALSE)))))</f>
        <v>0</v>
      </c>
      <c r="U76" s="171"/>
    </row>
    <row r="77" spans="1:21" ht="21" customHeight="1">
      <c r="A77" s="175"/>
      <c r="C77" s="695" t="s">
        <v>1624</v>
      </c>
      <c r="D77" s="696"/>
      <c r="E77" s="696"/>
      <c r="F77" s="697"/>
      <c r="G77" s="698"/>
      <c r="H77" s="249"/>
      <c r="I77" s="383"/>
      <c r="J77" s="386"/>
      <c r="K77" s="272"/>
      <c r="L77" s="191" t="str">
        <f>IF($K77="","",IFERROR(VLOOKUP($K77,'A3_2(公表)'!$C$4:$K$108,2,FALSE)&amp;"",""))</f>
        <v/>
      </c>
      <c r="M77" s="191" t="str">
        <f>IF($K77="","",IFERROR(VLOOKUP($K77,'A3_2(公表)'!$C$4:$K$108,3,FALSE)&amp;"",""))</f>
        <v/>
      </c>
      <c r="N77" s="292" t="str">
        <f>IF($K77="","",IFERROR(VLOOKUP($K77,'A3_2(公表)'!$C$4:$K$108,4,FALSE)&amp;"",""))</f>
        <v/>
      </c>
      <c r="O77" s="289"/>
      <c r="R77" s="349" t="b">
        <f t="shared" ref="R77" si="47">IF(H65=$T$376, FALSE,
 IF(H65=$U$376, FALSE,
 IF(H65=$V$376, FALSE,
 IF(H65=$W$376, H76&lt;&gt;"",
 IF(H65=$X$376, H76&lt;&gt;"", FALSE)))))</f>
        <v>0</v>
      </c>
      <c r="U77" s="171"/>
    </row>
    <row r="78" spans="1:21" ht="21" customHeight="1" thickBot="1">
      <c r="A78" s="175"/>
      <c r="C78" s="703" t="str">
        <f>IF(H65="","-",MIN(SUM(J66:J78), C76))</f>
        <v>-</v>
      </c>
      <c r="D78" s="704"/>
      <c r="E78" s="704"/>
      <c r="F78" s="705"/>
      <c r="G78" s="724"/>
      <c r="H78" s="278" t="str">
        <f>IF(H65="", "", "電源種の指定なし")</f>
        <v/>
      </c>
      <c r="I78" s="268" t="str">
        <f>IF(H65="","",1-SUM(I66:I77))</f>
        <v/>
      </c>
      <c r="J78" s="388"/>
      <c r="K78" s="274"/>
      <c r="L78" s="191" t="str">
        <f>IF($K78="","",IFERROR(VLOOKUP($K78,'A3_2(公表)'!$C$4:$K$108,2,FALSE)&amp;"",""))</f>
        <v/>
      </c>
      <c r="M78" s="194" t="str">
        <f>IF($K78="","",IFERROR(VLOOKUP($K78,'A3_2(公表)'!$C$4:$K$108,3,FALSE)&amp;"",""))</f>
        <v/>
      </c>
      <c r="N78" s="291" t="str">
        <f>IF($K78="","",IFERROR(VLOOKUP($K78,'A3_2(公表)'!$C$4:$K$108,4,FALSE)&amp;"",""))</f>
        <v/>
      </c>
      <c r="O78" s="289"/>
      <c r="R78" s="190" t="b">
        <v>0</v>
      </c>
      <c r="U78" s="171"/>
    </row>
    <row r="79" spans="1:21" ht="21" customHeight="1" thickTop="1" thickBot="1">
      <c r="A79" s="175"/>
      <c r="B79" s="751" t="s">
        <v>2284</v>
      </c>
      <c r="C79" s="706" t="s">
        <v>1729</v>
      </c>
      <c r="D79" s="187" t="s">
        <v>1745</v>
      </c>
      <c r="E79" s="188" t="s">
        <v>40</v>
      </c>
      <c r="F79" s="188" t="s">
        <v>1746</v>
      </c>
      <c r="G79" s="264" t="s">
        <v>1747</v>
      </c>
      <c r="H79" s="276" t="str">
        <f>IF(AND($C$3=$T$376, $D81&lt;&gt;""), $T$376, "")</f>
        <v/>
      </c>
      <c r="I79" s="277"/>
      <c r="J79" s="267"/>
      <c r="K79" s="271"/>
      <c r="L79" s="189" t="str">
        <f>IF($K79="","",
 IF($K79=0,"第1号様式　その３のすべての発電所",IFERROR(VLOOKUP($K79,'A3_2(公表)'!$C$4:$K$108,2,FALSE)&amp;"", "")))</f>
        <v/>
      </c>
      <c r="M79" s="189" t="str">
        <f>IF($K79="","",IFERROR(VLOOKUP($K79,'A3_2(公表)'!$C$4:$K$108,3,FALSE)&amp;"",""))</f>
        <v/>
      </c>
      <c r="N79" s="293" t="str">
        <f>IF($K79="","",IFERROR(VLOOKUP($K79,'A3_2(公表)'!$C$4:$K$108,4,FALSE)&amp;"",""))</f>
        <v/>
      </c>
      <c r="O79" s="289"/>
      <c r="P79" s="140"/>
      <c r="Q79" s="140"/>
      <c r="R79" s="190" t="b">
        <v>1</v>
      </c>
    </row>
    <row r="80" spans="1:21" ht="21" customHeight="1" thickBot="1">
      <c r="A80" s="175"/>
      <c r="B80" s="752"/>
      <c r="C80" s="707"/>
      <c r="D80" s="197"/>
      <c r="E80" s="198"/>
      <c r="F80" s="198"/>
      <c r="G80" s="199"/>
      <c r="H80" s="248"/>
      <c r="I80" s="382"/>
      <c r="J80" s="385"/>
      <c r="K80" s="272"/>
      <c r="L80" s="191" t="str">
        <f>IF($K80="","",IFERROR(VLOOKUP($K80,'A3_2(公表)'!$C$4:$K$108,2,FALSE)&amp;"",""))</f>
        <v/>
      </c>
      <c r="M80" s="191" t="str">
        <f>IF($K80="","",IFERROR(VLOOKUP($K80,'A3_2(公表)'!$C$4:$K$108,3,FALSE)&amp;"",""))</f>
        <v/>
      </c>
      <c r="N80" s="292" t="str">
        <f>IF($K80="","",IFERROR(VLOOKUP($K80,'A3_2(公表)'!$C$4:$K$108,4,FALSE)&amp;"",""))</f>
        <v/>
      </c>
      <c r="O80" s="289"/>
      <c r="P80" s="140"/>
      <c r="Q80" s="140"/>
      <c r="R80" s="270" t="b">
        <f t="shared" ref="R80" si="48">IF(H79=$T$376, FALSE,
 IF(H79=$U$376, H79&lt;&gt;"",
 IF(H79=$V$376, H79&lt;&gt;"",
 IF(H79=$W$376, H79&lt;&gt;"",
 IF(H79=$X$376, H79&lt;&gt;"", FALSE)))))</f>
        <v>0</v>
      </c>
    </row>
    <row r="81" spans="1:21" ht="21" customHeight="1">
      <c r="A81" s="175"/>
      <c r="B81" s="380"/>
      <c r="C81" s="192" t="s">
        <v>1591</v>
      </c>
      <c r="D81" s="708"/>
      <c r="E81" s="708"/>
      <c r="F81" s="708"/>
      <c r="G81" s="709"/>
      <c r="H81" s="34"/>
      <c r="I81" s="382"/>
      <c r="J81" s="385"/>
      <c r="K81" s="273"/>
      <c r="L81" s="191" t="str">
        <f>IF($K81="","",IFERROR(VLOOKUP($K81,'A3_2(公表)'!$C$4:$K$108,2,FALSE)&amp;"",""))</f>
        <v/>
      </c>
      <c r="M81" s="191" t="str">
        <f>IF($K81="","",IFERROR(VLOOKUP($K81,'A3_2(公表)'!$C$4:$K$108,3,FALSE)&amp;"",""))</f>
        <v/>
      </c>
      <c r="N81" s="292" t="str">
        <f>IF($K81="","",IFERROR(VLOOKUP($K81,'A3_2(公表)'!$C$4:$K$108,4,FALSE)&amp;"",""))</f>
        <v/>
      </c>
      <c r="O81" s="289"/>
      <c r="R81" s="270" t="b">
        <f t="shared" ref="R81" si="49">IF(H79=$T$376, FALSE,
 IF(H79=$U$376, H80&lt;&gt;"",
 IF(H79=$V$376, H80&lt;&gt;"",
 IF(H79=$W$376, H80&lt;&gt;"",
 IF(H79=$X$376, H80&lt;&gt;"", FALSE)))))</f>
        <v>0</v>
      </c>
    </row>
    <row r="82" spans="1:21" ht="21" customHeight="1">
      <c r="A82" s="175"/>
      <c r="B82" s="753" t="str">
        <f>IF(B81="希望する",IF(C88=1,"B3シートに
ご記載ください。","再エネ100%メニュー
ではありません。"),"-")</f>
        <v>-</v>
      </c>
      <c r="C82" s="710"/>
      <c r="D82" s="711"/>
      <c r="E82" s="711"/>
      <c r="F82" s="712"/>
      <c r="G82" s="193" t="s">
        <v>1592</v>
      </c>
      <c r="H82" s="34"/>
      <c r="I82" s="382"/>
      <c r="J82" s="385"/>
      <c r="K82" s="273"/>
      <c r="L82" s="191" t="str">
        <f>IF($K82="","",IFERROR(VLOOKUP($K82,'A3_2(公表)'!$C$4:$K$108,2,FALSE)&amp;"",""))</f>
        <v/>
      </c>
      <c r="M82" s="191" t="str">
        <f>IF($K82="","",IFERROR(VLOOKUP($K82,'A3_2(公表)'!$C$4:$K$108,3,FALSE)&amp;"",""))</f>
        <v/>
      </c>
      <c r="N82" s="292" t="str">
        <f>IF($K82="","",IFERROR(VLOOKUP($K82,'A3_2(公表)'!$C$4:$K$108,4,FALSE)&amp;"",""))</f>
        <v/>
      </c>
      <c r="O82" s="289"/>
      <c r="R82" s="270" t="b">
        <f t="shared" ref="R82" si="50">IF(H79=$T$376, FALSE,
 IF(H79=$U$376, H81&lt;&gt;"",
 IF(H79=$V$376, H81&lt;&gt;"",
 IF(H79=$W$376, H81&lt;&gt;"",
 IF(H79=$X$376, H81&lt;&gt;"", FALSE)))))</f>
        <v>0</v>
      </c>
      <c r="U82" s="171"/>
    </row>
    <row r="83" spans="1:21" ht="21" customHeight="1" thickBot="1">
      <c r="A83" s="175"/>
      <c r="B83" s="754"/>
      <c r="C83" s="718" t="s">
        <v>1822</v>
      </c>
      <c r="D83" s="719"/>
      <c r="E83" s="719"/>
      <c r="F83" s="719"/>
      <c r="G83" s="698"/>
      <c r="H83" s="34"/>
      <c r="I83" s="382"/>
      <c r="J83" s="385"/>
      <c r="K83" s="273"/>
      <c r="L83" s="191" t="str">
        <f>IF($K83="","",IFERROR(VLOOKUP($K83,'A3_2(公表)'!$C$4:$K$108,2,FALSE)&amp;"",""))</f>
        <v/>
      </c>
      <c r="M83" s="191" t="str">
        <f>IF($K83="","",IFERROR(VLOOKUP($K83,'A3_2(公表)'!$C$4:$K$108,3,FALSE)&amp;"",""))</f>
        <v/>
      </c>
      <c r="N83" s="292" t="str">
        <f>IF($K83="","",IFERROR(VLOOKUP($K83,'A3_2(公表)'!$C$4:$K$108,4,FALSE)&amp;"",""))</f>
        <v/>
      </c>
      <c r="O83" s="289"/>
      <c r="R83" s="269" t="b">
        <f t="shared" ref="R83" si="51">IF(H79=$T$376, FALSE,
 IF(H79=$U$376, FALSE,
 IF(H79=$V$376, H82&lt;&gt;"",
 IF(H79=$W$376, H82&lt;&gt;"",
 IF(H79=$X$376, H82&lt;&gt;"", FALSE)))))</f>
        <v>0</v>
      </c>
      <c r="U83" s="171"/>
    </row>
    <row r="84" spans="1:21" ht="21" customHeight="1">
      <c r="A84" s="175"/>
      <c r="C84" s="713"/>
      <c r="D84" s="714"/>
      <c r="E84" s="714"/>
      <c r="F84" s="714"/>
      <c r="G84" s="699"/>
      <c r="H84" s="34"/>
      <c r="I84" s="382"/>
      <c r="J84" s="385"/>
      <c r="K84" s="273"/>
      <c r="L84" s="191" t="str">
        <f>IF($K84="","",IFERROR(VLOOKUP($K84,'A3_2(公表)'!$C$4:$K$108,2,FALSE)&amp;"",""))</f>
        <v/>
      </c>
      <c r="M84" s="191" t="str">
        <f>IF($K84="","",IFERROR(VLOOKUP($K84,'A3_2(公表)'!$C$4:$K$108,3,FALSE)&amp;"",""))</f>
        <v/>
      </c>
      <c r="N84" s="292" t="str">
        <f>IF($K84="","",IFERROR(VLOOKUP($K84,'A3_2(公表)'!$C$4:$K$108,4,FALSE)&amp;"",""))</f>
        <v/>
      </c>
      <c r="O84" s="289"/>
      <c r="R84" s="269" t="b">
        <f t="shared" ref="R84" si="52">IF(H79=$T$376, FALSE,
 IF(H79=$U$376, FALSE,
 IF(H79=$V$376, H83&lt;&gt;"",
 IF(H79=$W$376, H83&lt;&gt;"",
 IF(H79=$X$376, H83&lt;&gt;"", FALSE)))))</f>
        <v>0</v>
      </c>
      <c r="U84" s="171"/>
    </row>
    <row r="85" spans="1:21" ht="21" customHeight="1">
      <c r="A85" s="175"/>
      <c r="C85" s="718" t="s">
        <v>1937</v>
      </c>
      <c r="D85" s="719"/>
      <c r="E85" s="719"/>
      <c r="F85" s="719"/>
      <c r="G85" s="698"/>
      <c r="H85" s="34"/>
      <c r="I85" s="382"/>
      <c r="J85" s="385"/>
      <c r="K85" s="273"/>
      <c r="L85" s="191" t="str">
        <f>IF($K85="","",IFERROR(VLOOKUP($K85,'A3_2(公表)'!$C$4:$K$108,2,FALSE)&amp;"",""))</f>
        <v/>
      </c>
      <c r="M85" s="191" t="str">
        <f>IF($K85="","",IFERROR(VLOOKUP($K85,'A3_2(公表)'!$C$4:$K$108,3,FALSE)&amp;"",""))</f>
        <v/>
      </c>
      <c r="N85" s="292" t="str">
        <f>IF($K85="","",IFERROR(VLOOKUP($K85,'A3_2(公表)'!$C$4:$K$108,4,FALSE)&amp;"",""))</f>
        <v/>
      </c>
      <c r="O85" s="289"/>
      <c r="R85" s="269" t="b">
        <f t="shared" ref="R85" si="53">IF(H79=$T$376, FALSE,
 IF(H79=$U$376, FALSE,
 IF(H79=$V$376, H84&lt;&gt;"",
 IF(H79=$W$376, H84&lt;&gt;"",
 IF(H79=$X$376, H84&lt;&gt;"", FALSE)))))</f>
        <v>0</v>
      </c>
      <c r="U85" s="171"/>
    </row>
    <row r="86" spans="1:21" ht="21" customHeight="1">
      <c r="A86" s="175"/>
      <c r="C86" s="713"/>
      <c r="D86" s="714"/>
      <c r="E86" s="714"/>
      <c r="F86" s="714"/>
      <c r="G86" s="699"/>
      <c r="H86" s="34"/>
      <c r="I86" s="382"/>
      <c r="J86" s="385"/>
      <c r="K86" s="273"/>
      <c r="L86" s="191" t="str">
        <f>IF($K86="","",IFERROR(VLOOKUP($K86,'A3_2(公表)'!$C$4:$K$108,2,FALSE)&amp;"",""))</f>
        <v/>
      </c>
      <c r="M86" s="191" t="str">
        <f>IF($K86="","",IFERROR(VLOOKUP($K86,'A3_2(公表)'!$C$4:$K$108,3,FALSE)&amp;"",""))</f>
        <v/>
      </c>
      <c r="N86" s="292" t="str">
        <f>IF($K86="","",IFERROR(VLOOKUP($K86,'A3_2(公表)'!$C$4:$K$108,4,FALSE)&amp;"",""))</f>
        <v/>
      </c>
      <c r="O86" s="289"/>
      <c r="R86" s="269" t="b">
        <f t="shared" ref="R86" si="54">IF(H79=$T$376, FALSE,
 IF(H79=$U$376, FALSE,
 IF(H79=$V$376, H85&lt;&gt;"",
 IF(H79=$W$376, H85&lt;&gt;"",
 IF(H79=$X$376, H85&lt;&gt;"", FALSE)))))</f>
        <v>0</v>
      </c>
      <c r="U86" s="171"/>
    </row>
    <row r="87" spans="1:21" ht="21" customHeight="1">
      <c r="A87" s="175"/>
      <c r="C87" s="715" t="s">
        <v>1619</v>
      </c>
      <c r="D87" s="716"/>
      <c r="E87" s="717"/>
      <c r="F87" s="717"/>
      <c r="G87" s="698"/>
      <c r="H87" s="34"/>
      <c r="I87" s="382"/>
      <c r="J87" s="385"/>
      <c r="K87" s="273"/>
      <c r="L87" s="191" t="str">
        <f>IF($K87="","",IFERROR(VLOOKUP($K87,'A3_2(公表)'!$C$4:$K$108,2,FALSE)&amp;"",""))</f>
        <v/>
      </c>
      <c r="M87" s="191" t="str">
        <f>IF($K87="","",IFERROR(VLOOKUP($K87,'A3_2(公表)'!$C$4:$K$108,3,FALSE)&amp;"",""))</f>
        <v/>
      </c>
      <c r="N87" s="292" t="str">
        <f>IF($K87="","",IFERROR(VLOOKUP($K87,'A3_2(公表)'!$C$4:$K$108,4,FALSE)&amp;"",""))</f>
        <v/>
      </c>
      <c r="O87" s="289"/>
      <c r="R87" s="269" t="b">
        <f t="shared" ref="R87" si="55">IF(H79=$T$376, FALSE,
 IF(H79=$U$376, FALSE,
 IF(H79=$V$376, H86&lt;&gt;"",
 IF(H79=$W$376, H86&lt;&gt;"",
 IF(H79=$X$376, H86&lt;&gt;"", FALSE)))))</f>
        <v>0</v>
      </c>
      <c r="U87" s="171"/>
    </row>
    <row r="88" spans="1:21" ht="21" customHeight="1">
      <c r="A88" s="175"/>
      <c r="C88" s="700"/>
      <c r="D88" s="701"/>
      <c r="E88" s="702"/>
      <c r="F88" s="702"/>
      <c r="G88" s="699"/>
      <c r="H88" s="34"/>
      <c r="I88" s="382"/>
      <c r="J88" s="385"/>
      <c r="K88" s="272"/>
      <c r="L88" s="191" t="str">
        <f>IF($K88="","",IFERROR(VLOOKUP($K88,'A3_2(公表)'!$C$4:$K$108,2,FALSE)&amp;"",""))</f>
        <v/>
      </c>
      <c r="M88" s="191" t="str">
        <f>IF($K88="","",IFERROR(VLOOKUP($K88,'A3_2(公表)'!$C$4:$K$108,3,FALSE)&amp;"",""))</f>
        <v/>
      </c>
      <c r="N88" s="292" t="str">
        <f>IF($K88="","",IFERROR(VLOOKUP($K88,'A3_2(公表)'!$C$4:$K$108,4,FALSE)&amp;"",""))</f>
        <v/>
      </c>
      <c r="O88" s="289"/>
      <c r="R88" s="269" t="b">
        <f t="shared" ref="R88" si="56">IF(H79=$T$376, FALSE,
 IF(H79=$U$376, FALSE,
 IF(H79=$V$376, H87&lt;&gt;"",
 IF(H79=$W$376, H87&lt;&gt;"",
 IF(H79=$X$376, H87&lt;&gt;"", FALSE)))))</f>
        <v>0</v>
      </c>
      <c r="U88" s="171"/>
    </row>
    <row r="89" spans="1:21" ht="21" customHeight="1">
      <c r="A89" s="175"/>
      <c r="C89" s="695" t="s">
        <v>1617</v>
      </c>
      <c r="D89" s="696"/>
      <c r="E89" s="696"/>
      <c r="F89" s="697"/>
      <c r="G89" s="698"/>
      <c r="H89" s="34"/>
      <c r="I89" s="382"/>
      <c r="J89" s="385"/>
      <c r="K89" s="272"/>
      <c r="L89" s="191" t="str">
        <f>IF($K89="","",IFERROR(VLOOKUP($K89,'A3_2(公表)'!$C$4:$K$108,2,FALSE)&amp;"",""))</f>
        <v/>
      </c>
      <c r="M89" s="191" t="str">
        <f>IF($K89="","",IFERROR(VLOOKUP($K89,'A3_2(公表)'!$C$4:$K$108,3,FALSE)&amp;"",""))</f>
        <v/>
      </c>
      <c r="N89" s="292" t="str">
        <f>IF($K89="","",IFERROR(VLOOKUP($K89,'A3_2(公表)'!$C$4:$K$108,4,FALSE)&amp;"",""))</f>
        <v/>
      </c>
      <c r="O89" s="289"/>
      <c r="R89" s="349" t="b">
        <f t="shared" ref="R89" si="57">IF(H79=$T$376, FALSE,
 IF(H79=$U$376, FALSE,
 IF(H79=$V$376, FALSE,
 IF(H79=$W$376, H88&lt;&gt;"",
 IF(H79=$X$376, H88&lt;&gt;"", FALSE)))))</f>
        <v>0</v>
      </c>
      <c r="U89" s="171"/>
    </row>
    <row r="90" spans="1:21" ht="21" customHeight="1">
      <c r="A90" s="175"/>
      <c r="C90" s="700"/>
      <c r="D90" s="701"/>
      <c r="E90" s="702"/>
      <c r="F90" s="702"/>
      <c r="G90" s="699"/>
      <c r="H90" s="34"/>
      <c r="I90" s="382"/>
      <c r="J90" s="385"/>
      <c r="K90" s="272"/>
      <c r="L90" s="191" t="str">
        <f>IF($K90="","",IFERROR(VLOOKUP($K90,'A3_2(公表)'!$C$4:$K$108,2,FALSE)&amp;"",""))</f>
        <v/>
      </c>
      <c r="M90" s="191" t="str">
        <f>IF($K90="","",IFERROR(VLOOKUP($K90,'A3_2(公表)'!$C$4:$K$108,3,FALSE)&amp;"",""))</f>
        <v/>
      </c>
      <c r="N90" s="292" t="str">
        <f>IF($K90="","",IFERROR(VLOOKUP($K90,'A3_2(公表)'!$C$4:$K$108,4,FALSE)&amp;"",""))</f>
        <v/>
      </c>
      <c r="O90" s="289"/>
      <c r="R90" s="349" t="b">
        <f t="shared" ref="R90" si="58">IF(H79=$T$376, FALSE,
 IF(H79=$U$376, FALSE,
 IF(H79=$V$376, FALSE,
 IF(H79=$W$376, H89&lt;&gt;"",
 IF(H79=$X$376, H89&lt;&gt;"", FALSE)))))</f>
        <v>0</v>
      </c>
      <c r="U90" s="171"/>
    </row>
    <row r="91" spans="1:21" ht="21" customHeight="1">
      <c r="A91" s="175"/>
      <c r="C91" s="695" t="s">
        <v>1624</v>
      </c>
      <c r="D91" s="696"/>
      <c r="E91" s="696"/>
      <c r="F91" s="697"/>
      <c r="G91" s="698"/>
      <c r="H91" s="249"/>
      <c r="I91" s="383"/>
      <c r="J91" s="386"/>
      <c r="K91" s="272"/>
      <c r="L91" s="191" t="str">
        <f>IF($K91="","",IFERROR(VLOOKUP($K91,'A3_2(公表)'!$C$4:$K$108,2,FALSE)&amp;"",""))</f>
        <v/>
      </c>
      <c r="M91" s="191" t="str">
        <f>IF($K91="","",IFERROR(VLOOKUP($K91,'A3_2(公表)'!$C$4:$K$108,3,FALSE)&amp;"",""))</f>
        <v/>
      </c>
      <c r="N91" s="292" t="str">
        <f>IF($K91="","",IFERROR(VLOOKUP($K91,'A3_2(公表)'!$C$4:$K$108,4,FALSE)&amp;"",""))</f>
        <v/>
      </c>
      <c r="O91" s="289"/>
      <c r="R91" s="349" t="b">
        <f t="shared" ref="R91" si="59">IF(H79=$T$376, FALSE,
 IF(H79=$U$376, FALSE,
 IF(H79=$V$376, FALSE,
 IF(H79=$W$376, H90&lt;&gt;"",
 IF(H79=$X$376, H90&lt;&gt;"", FALSE)))))</f>
        <v>0</v>
      </c>
      <c r="U91" s="171"/>
    </row>
    <row r="92" spans="1:21" ht="21" customHeight="1" thickBot="1">
      <c r="A92" s="175"/>
      <c r="C92" s="703" t="str">
        <f>IF(H79="","-",MIN(SUM(J80:J92), C90))</f>
        <v>-</v>
      </c>
      <c r="D92" s="704"/>
      <c r="E92" s="704"/>
      <c r="F92" s="705"/>
      <c r="G92" s="724"/>
      <c r="H92" s="278" t="str">
        <f>IF(H79="", "", "電源種の指定なし")</f>
        <v/>
      </c>
      <c r="I92" s="268" t="str">
        <f>IF(H79="","",1-SUM(I80:I91))</f>
        <v/>
      </c>
      <c r="J92" s="388"/>
      <c r="K92" s="274"/>
      <c r="L92" s="191" t="str">
        <f>IF($K92="","",IFERROR(VLOOKUP($K92,'A3_2(公表)'!$C$4:$K$108,2,FALSE)&amp;"",""))</f>
        <v/>
      </c>
      <c r="M92" s="194" t="str">
        <f>IF($K92="","",IFERROR(VLOOKUP($K92,'A3_2(公表)'!$C$4:$K$108,3,FALSE)&amp;"",""))</f>
        <v/>
      </c>
      <c r="N92" s="291" t="str">
        <f>IF($K92="","",IFERROR(VLOOKUP($K92,'A3_2(公表)'!$C$4:$K$108,4,FALSE)&amp;"",""))</f>
        <v/>
      </c>
      <c r="O92" s="289"/>
      <c r="R92" s="190" t="b">
        <v>0</v>
      </c>
      <c r="U92" s="171"/>
    </row>
    <row r="93" spans="1:21" ht="21" customHeight="1" thickTop="1" thickBot="1">
      <c r="A93" s="175"/>
      <c r="B93" s="751" t="s">
        <v>2284</v>
      </c>
      <c r="C93" s="706" t="s">
        <v>1730</v>
      </c>
      <c r="D93" s="187" t="s">
        <v>1745</v>
      </c>
      <c r="E93" s="188" t="s">
        <v>40</v>
      </c>
      <c r="F93" s="188" t="s">
        <v>1746</v>
      </c>
      <c r="G93" s="264" t="s">
        <v>1747</v>
      </c>
      <c r="H93" s="276" t="str">
        <f>IF(AND($C$3=$T$376, $D95&lt;&gt;""), $T$376, "")</f>
        <v/>
      </c>
      <c r="I93" s="277"/>
      <c r="J93" s="267"/>
      <c r="K93" s="271"/>
      <c r="L93" s="189" t="str">
        <f>IF($K93="","",
 IF($K93=0,"第1号様式　その３のすべての発電所",IFERROR(VLOOKUP($K93,'A3_2(公表)'!$C$4:$K$108,2,FALSE)&amp;"", "")))</f>
        <v/>
      </c>
      <c r="M93" s="189" t="str">
        <f>IF($K93="","",IFERROR(VLOOKUP($K93,'A3_2(公表)'!$C$4:$K$108,3,FALSE)&amp;"",""))</f>
        <v/>
      </c>
      <c r="N93" s="293" t="str">
        <f>IF($K93="","",IFERROR(VLOOKUP($K93,'A3_2(公表)'!$C$4:$K$108,4,FALSE)&amp;"",""))</f>
        <v/>
      </c>
      <c r="O93" s="289"/>
      <c r="P93" s="140"/>
      <c r="Q93" s="140"/>
      <c r="R93" s="190" t="b">
        <v>1</v>
      </c>
    </row>
    <row r="94" spans="1:21" ht="21" customHeight="1" thickBot="1">
      <c r="A94" s="175"/>
      <c r="B94" s="752"/>
      <c r="C94" s="707"/>
      <c r="D94" s="197"/>
      <c r="E94" s="198"/>
      <c r="F94" s="198"/>
      <c r="G94" s="199"/>
      <c r="H94" s="248"/>
      <c r="I94" s="382"/>
      <c r="J94" s="385"/>
      <c r="K94" s="272"/>
      <c r="L94" s="191" t="str">
        <f>IF($K94="","",IFERROR(VLOOKUP($K94,'A3_2(公表)'!$C$4:$K$108,2,FALSE)&amp;"",""))</f>
        <v/>
      </c>
      <c r="M94" s="191" t="str">
        <f>IF($K94="","",IFERROR(VLOOKUP($K94,'A3_2(公表)'!$C$4:$K$108,3,FALSE)&amp;"",""))</f>
        <v/>
      </c>
      <c r="N94" s="292" t="str">
        <f>IF($K94="","",IFERROR(VLOOKUP($K94,'A3_2(公表)'!$C$4:$K$108,4,FALSE)&amp;"",""))</f>
        <v/>
      </c>
      <c r="O94" s="289"/>
      <c r="P94" s="140"/>
      <c r="Q94" s="140"/>
      <c r="R94" s="270" t="b">
        <f t="shared" ref="R94" si="60">IF(H93=$T$376, FALSE,
 IF(H93=$U$376, H93&lt;&gt;"",
 IF(H93=$V$376, H93&lt;&gt;"",
 IF(H93=$W$376, H93&lt;&gt;"",
 IF(H93=$X$376, H93&lt;&gt;"", FALSE)))))</f>
        <v>0</v>
      </c>
    </row>
    <row r="95" spans="1:21" ht="21" customHeight="1">
      <c r="A95" s="175"/>
      <c r="B95" s="380"/>
      <c r="C95" s="192" t="s">
        <v>1591</v>
      </c>
      <c r="D95" s="708"/>
      <c r="E95" s="708"/>
      <c r="F95" s="708"/>
      <c r="G95" s="709"/>
      <c r="H95" s="34"/>
      <c r="I95" s="382"/>
      <c r="J95" s="385"/>
      <c r="K95" s="273"/>
      <c r="L95" s="191" t="str">
        <f>IF($K95="","",IFERROR(VLOOKUP($K95,'A3_2(公表)'!$C$4:$K$108,2,FALSE)&amp;"",""))</f>
        <v/>
      </c>
      <c r="M95" s="191" t="str">
        <f>IF($K95="","",IFERROR(VLOOKUP($K95,'A3_2(公表)'!$C$4:$K$108,3,FALSE)&amp;"",""))</f>
        <v/>
      </c>
      <c r="N95" s="292" t="str">
        <f>IF($K95="","",IFERROR(VLOOKUP($K95,'A3_2(公表)'!$C$4:$K$108,4,FALSE)&amp;"",""))</f>
        <v/>
      </c>
      <c r="O95" s="289"/>
      <c r="R95" s="270" t="b">
        <f t="shared" ref="R95" si="61">IF(H93=$T$376, FALSE,
 IF(H93=$U$376, H94&lt;&gt;"",
 IF(H93=$V$376, H94&lt;&gt;"",
 IF(H93=$W$376, H94&lt;&gt;"",
 IF(H93=$X$376, H94&lt;&gt;"", FALSE)))))</f>
        <v>0</v>
      </c>
    </row>
    <row r="96" spans="1:21" ht="21" customHeight="1">
      <c r="A96" s="175"/>
      <c r="B96" s="753" t="str">
        <f>IF(B95="希望する",IF(C102=1,"B3シートに
ご記載ください。","再エネ100%メニュー
ではありません。"),"-")</f>
        <v>-</v>
      </c>
      <c r="C96" s="710"/>
      <c r="D96" s="711"/>
      <c r="E96" s="711"/>
      <c r="F96" s="712"/>
      <c r="G96" s="193" t="s">
        <v>1592</v>
      </c>
      <c r="H96" s="34"/>
      <c r="I96" s="382"/>
      <c r="J96" s="385"/>
      <c r="K96" s="273"/>
      <c r="L96" s="191" t="str">
        <f>IF($K96="","",IFERROR(VLOOKUP($K96,'A3_2(公表)'!$C$4:$K$108,2,FALSE)&amp;"",""))</f>
        <v/>
      </c>
      <c r="M96" s="191" t="str">
        <f>IF($K96="","",IFERROR(VLOOKUP($K96,'A3_2(公表)'!$C$4:$K$108,3,FALSE)&amp;"",""))</f>
        <v/>
      </c>
      <c r="N96" s="292" t="str">
        <f>IF($K96="","",IFERROR(VLOOKUP($K96,'A3_2(公表)'!$C$4:$K$108,4,FALSE)&amp;"",""))</f>
        <v/>
      </c>
      <c r="O96" s="289"/>
      <c r="R96" s="270" t="b">
        <f t="shared" ref="R96" si="62">IF(H93=$T$376, FALSE,
 IF(H93=$U$376, H95&lt;&gt;"",
 IF(H93=$V$376, H95&lt;&gt;"",
 IF(H93=$W$376, H95&lt;&gt;"",
 IF(H93=$X$376, H95&lt;&gt;"", FALSE)))))</f>
        <v>0</v>
      </c>
      <c r="U96" s="171"/>
    </row>
    <row r="97" spans="1:21" ht="21" customHeight="1" thickBot="1">
      <c r="A97" s="175"/>
      <c r="B97" s="754"/>
      <c r="C97" s="718" t="s">
        <v>1822</v>
      </c>
      <c r="D97" s="719"/>
      <c r="E97" s="719"/>
      <c r="F97" s="719"/>
      <c r="G97" s="698"/>
      <c r="H97" s="34"/>
      <c r="I97" s="382"/>
      <c r="J97" s="385"/>
      <c r="K97" s="273"/>
      <c r="L97" s="191" t="str">
        <f>IF($K97="","",IFERROR(VLOOKUP($K97,'A3_2(公表)'!$C$4:$K$108,2,FALSE)&amp;"",""))</f>
        <v/>
      </c>
      <c r="M97" s="191" t="str">
        <f>IF($K97="","",IFERROR(VLOOKUP($K97,'A3_2(公表)'!$C$4:$K$108,3,FALSE)&amp;"",""))</f>
        <v/>
      </c>
      <c r="N97" s="292" t="str">
        <f>IF($K97="","",IFERROR(VLOOKUP($K97,'A3_2(公表)'!$C$4:$K$108,4,FALSE)&amp;"",""))</f>
        <v/>
      </c>
      <c r="O97" s="289"/>
      <c r="R97" s="269" t="b">
        <f t="shared" ref="R97" si="63">IF(H93=$T$376, FALSE,
 IF(H93=$U$376, FALSE,
 IF(H93=$V$376, H96&lt;&gt;"",
 IF(H93=$W$376, H96&lt;&gt;"",
 IF(H93=$X$376, H96&lt;&gt;"", FALSE)))))</f>
        <v>0</v>
      </c>
      <c r="U97" s="171"/>
    </row>
    <row r="98" spans="1:21" ht="21" customHeight="1">
      <c r="A98" s="175"/>
      <c r="C98" s="713"/>
      <c r="D98" s="714"/>
      <c r="E98" s="714"/>
      <c r="F98" s="714"/>
      <c r="G98" s="699"/>
      <c r="H98" s="34"/>
      <c r="I98" s="382"/>
      <c r="J98" s="385"/>
      <c r="K98" s="273"/>
      <c r="L98" s="191" t="str">
        <f>IF($K98="","",IFERROR(VLOOKUP($K98,'A3_2(公表)'!$C$4:$K$108,2,FALSE)&amp;"",""))</f>
        <v/>
      </c>
      <c r="M98" s="191" t="str">
        <f>IF($K98="","",IFERROR(VLOOKUP($K98,'A3_2(公表)'!$C$4:$K$108,3,FALSE)&amp;"",""))</f>
        <v/>
      </c>
      <c r="N98" s="292" t="str">
        <f>IF($K98="","",IFERROR(VLOOKUP($K98,'A3_2(公表)'!$C$4:$K$108,4,FALSE)&amp;"",""))</f>
        <v/>
      </c>
      <c r="O98" s="289"/>
      <c r="R98" s="269" t="b">
        <f t="shared" ref="R98" si="64">IF(H93=$T$376, FALSE,
 IF(H93=$U$376, FALSE,
 IF(H93=$V$376, H97&lt;&gt;"",
 IF(H93=$W$376, H97&lt;&gt;"",
 IF(H93=$X$376, H97&lt;&gt;"", FALSE)))))</f>
        <v>0</v>
      </c>
      <c r="U98" s="171"/>
    </row>
    <row r="99" spans="1:21" ht="21" customHeight="1">
      <c r="A99" s="175"/>
      <c r="C99" s="718" t="s">
        <v>1937</v>
      </c>
      <c r="D99" s="719"/>
      <c r="E99" s="719"/>
      <c r="F99" s="719"/>
      <c r="G99" s="698"/>
      <c r="H99" s="34"/>
      <c r="I99" s="382"/>
      <c r="J99" s="385"/>
      <c r="K99" s="273"/>
      <c r="L99" s="191" t="str">
        <f>IF($K99="","",IFERROR(VLOOKUP($K99,'A3_2(公表)'!$C$4:$K$108,2,FALSE)&amp;"",""))</f>
        <v/>
      </c>
      <c r="M99" s="191" t="str">
        <f>IF($K99="","",IFERROR(VLOOKUP($K99,'A3_2(公表)'!$C$4:$K$108,3,FALSE)&amp;"",""))</f>
        <v/>
      </c>
      <c r="N99" s="292" t="str">
        <f>IF($K99="","",IFERROR(VLOOKUP($K99,'A3_2(公表)'!$C$4:$K$108,4,FALSE)&amp;"",""))</f>
        <v/>
      </c>
      <c r="O99" s="289"/>
      <c r="R99" s="269" t="b">
        <f t="shared" ref="R99" si="65">IF(H93=$T$376, FALSE,
 IF(H93=$U$376, FALSE,
 IF(H93=$V$376, H98&lt;&gt;"",
 IF(H93=$W$376, H98&lt;&gt;"",
 IF(H93=$X$376, H98&lt;&gt;"", FALSE)))))</f>
        <v>0</v>
      </c>
      <c r="U99" s="171"/>
    </row>
    <row r="100" spans="1:21" ht="21" customHeight="1">
      <c r="A100" s="175"/>
      <c r="C100" s="713"/>
      <c r="D100" s="714"/>
      <c r="E100" s="714"/>
      <c r="F100" s="714"/>
      <c r="G100" s="699"/>
      <c r="H100" s="34"/>
      <c r="I100" s="382"/>
      <c r="J100" s="385"/>
      <c r="K100" s="273"/>
      <c r="L100" s="191" t="str">
        <f>IF($K100="","",IFERROR(VLOOKUP($K100,'A3_2(公表)'!$C$4:$K$108,2,FALSE)&amp;"",""))</f>
        <v/>
      </c>
      <c r="M100" s="191" t="str">
        <f>IF($K100="","",IFERROR(VLOOKUP($K100,'A3_2(公表)'!$C$4:$K$108,3,FALSE)&amp;"",""))</f>
        <v/>
      </c>
      <c r="N100" s="292" t="str">
        <f>IF($K100="","",IFERROR(VLOOKUP($K100,'A3_2(公表)'!$C$4:$K$108,4,FALSE)&amp;"",""))</f>
        <v/>
      </c>
      <c r="O100" s="289"/>
      <c r="R100" s="269" t="b">
        <f t="shared" ref="R100" si="66">IF(H93=$T$376, FALSE,
 IF(H93=$U$376, FALSE,
 IF(H93=$V$376, H99&lt;&gt;"",
 IF(H93=$W$376, H99&lt;&gt;"",
 IF(H93=$X$376, H99&lt;&gt;"", FALSE)))))</f>
        <v>0</v>
      </c>
      <c r="U100" s="171"/>
    </row>
    <row r="101" spans="1:21" ht="21" customHeight="1">
      <c r="A101" s="175"/>
      <c r="C101" s="715" t="s">
        <v>1619</v>
      </c>
      <c r="D101" s="716"/>
      <c r="E101" s="717"/>
      <c r="F101" s="717"/>
      <c r="G101" s="698"/>
      <c r="H101" s="34"/>
      <c r="I101" s="382"/>
      <c r="J101" s="385"/>
      <c r="K101" s="273"/>
      <c r="L101" s="191" t="str">
        <f>IF($K101="","",IFERROR(VLOOKUP($K101,'A3_2(公表)'!$C$4:$K$108,2,FALSE)&amp;"",""))</f>
        <v/>
      </c>
      <c r="M101" s="191" t="str">
        <f>IF($K101="","",IFERROR(VLOOKUP($K101,'A3_2(公表)'!$C$4:$K$108,3,FALSE)&amp;"",""))</f>
        <v/>
      </c>
      <c r="N101" s="292" t="str">
        <f>IF($K101="","",IFERROR(VLOOKUP($K101,'A3_2(公表)'!$C$4:$K$108,4,FALSE)&amp;"",""))</f>
        <v/>
      </c>
      <c r="O101" s="289"/>
      <c r="R101" s="269" t="b">
        <f t="shared" ref="R101" si="67">IF(H93=$T$376, FALSE,
 IF(H93=$U$376, FALSE,
 IF(H93=$V$376, H100&lt;&gt;"",
 IF(H93=$W$376, H100&lt;&gt;"",
 IF(H93=$X$376, H100&lt;&gt;"", FALSE)))))</f>
        <v>0</v>
      </c>
      <c r="U101" s="171"/>
    </row>
    <row r="102" spans="1:21" ht="21" customHeight="1">
      <c r="A102" s="175"/>
      <c r="C102" s="700"/>
      <c r="D102" s="701"/>
      <c r="E102" s="702"/>
      <c r="F102" s="702"/>
      <c r="G102" s="699"/>
      <c r="H102" s="34"/>
      <c r="I102" s="382"/>
      <c r="J102" s="385"/>
      <c r="K102" s="272"/>
      <c r="L102" s="191" t="str">
        <f>IF($K102="","",IFERROR(VLOOKUP($K102,'A3_2(公表)'!$C$4:$K$108,2,FALSE)&amp;"",""))</f>
        <v/>
      </c>
      <c r="M102" s="191" t="str">
        <f>IF($K102="","",IFERROR(VLOOKUP($K102,'A3_2(公表)'!$C$4:$K$108,3,FALSE)&amp;"",""))</f>
        <v/>
      </c>
      <c r="N102" s="292" t="str">
        <f>IF($K102="","",IFERROR(VLOOKUP($K102,'A3_2(公表)'!$C$4:$K$108,4,FALSE)&amp;"",""))</f>
        <v/>
      </c>
      <c r="O102" s="289"/>
      <c r="R102" s="269" t="b">
        <f t="shared" ref="R102" si="68">IF(H93=$T$376, FALSE,
 IF(H93=$U$376, FALSE,
 IF(H93=$V$376, H101&lt;&gt;"",
 IF(H93=$W$376, H101&lt;&gt;"",
 IF(H93=$X$376, H101&lt;&gt;"", FALSE)))))</f>
        <v>0</v>
      </c>
      <c r="U102" s="171"/>
    </row>
    <row r="103" spans="1:21" ht="21" customHeight="1">
      <c r="A103" s="175"/>
      <c r="C103" s="695" t="s">
        <v>1617</v>
      </c>
      <c r="D103" s="696"/>
      <c r="E103" s="696"/>
      <c r="F103" s="697"/>
      <c r="G103" s="698"/>
      <c r="H103" s="34"/>
      <c r="I103" s="382"/>
      <c r="J103" s="385"/>
      <c r="K103" s="272"/>
      <c r="L103" s="191" t="str">
        <f>IF($K103="","",IFERROR(VLOOKUP($K103,'A3_2(公表)'!$C$4:$K$108,2,FALSE)&amp;"",""))</f>
        <v/>
      </c>
      <c r="M103" s="191" t="str">
        <f>IF($K103="","",IFERROR(VLOOKUP($K103,'A3_2(公表)'!$C$4:$K$108,3,FALSE)&amp;"",""))</f>
        <v/>
      </c>
      <c r="N103" s="292" t="str">
        <f>IF($K103="","",IFERROR(VLOOKUP($K103,'A3_2(公表)'!$C$4:$K$108,4,FALSE)&amp;"",""))</f>
        <v/>
      </c>
      <c r="O103" s="289"/>
      <c r="R103" s="349" t="b">
        <f t="shared" ref="R103" si="69">IF(H93=$T$376, FALSE,
 IF(H93=$U$376, FALSE,
 IF(H93=$V$376, FALSE,
 IF(H93=$W$376, H102&lt;&gt;"",
 IF(H93=$X$376, H102&lt;&gt;"", FALSE)))))</f>
        <v>0</v>
      </c>
      <c r="U103" s="171"/>
    </row>
    <row r="104" spans="1:21" ht="21" customHeight="1">
      <c r="A104" s="175"/>
      <c r="C104" s="700"/>
      <c r="D104" s="701"/>
      <c r="E104" s="702"/>
      <c r="F104" s="702"/>
      <c r="G104" s="699"/>
      <c r="H104" s="34"/>
      <c r="I104" s="382"/>
      <c r="J104" s="385"/>
      <c r="K104" s="272"/>
      <c r="L104" s="191" t="str">
        <f>IF($K104="","",IFERROR(VLOOKUP($K104,'A3_2(公表)'!$C$4:$K$108,2,FALSE)&amp;"",""))</f>
        <v/>
      </c>
      <c r="M104" s="191" t="str">
        <f>IF($K104="","",IFERROR(VLOOKUP($K104,'A3_2(公表)'!$C$4:$K$108,3,FALSE)&amp;"",""))</f>
        <v/>
      </c>
      <c r="N104" s="292" t="str">
        <f>IF($K104="","",IFERROR(VLOOKUP($K104,'A3_2(公表)'!$C$4:$K$108,4,FALSE)&amp;"",""))</f>
        <v/>
      </c>
      <c r="O104" s="289"/>
      <c r="R104" s="349" t="b">
        <f t="shared" ref="R104" si="70">IF(H93=$T$376, FALSE,
 IF(H93=$U$376, FALSE,
 IF(H93=$V$376, FALSE,
 IF(H93=$W$376, H103&lt;&gt;"",
 IF(H93=$X$376, H103&lt;&gt;"", FALSE)))))</f>
        <v>0</v>
      </c>
      <c r="U104" s="171"/>
    </row>
    <row r="105" spans="1:21" ht="21" customHeight="1">
      <c r="A105" s="175"/>
      <c r="C105" s="695" t="s">
        <v>1624</v>
      </c>
      <c r="D105" s="696"/>
      <c r="E105" s="696"/>
      <c r="F105" s="697"/>
      <c r="G105" s="698"/>
      <c r="H105" s="249"/>
      <c r="I105" s="383"/>
      <c r="J105" s="386"/>
      <c r="K105" s="272"/>
      <c r="L105" s="191" t="str">
        <f>IF($K105="","",IFERROR(VLOOKUP($K105,'A3_2(公表)'!$C$4:$K$108,2,FALSE)&amp;"",""))</f>
        <v/>
      </c>
      <c r="M105" s="191" t="str">
        <f>IF($K105="","",IFERROR(VLOOKUP($K105,'A3_2(公表)'!$C$4:$K$108,3,FALSE)&amp;"",""))</f>
        <v/>
      </c>
      <c r="N105" s="292" t="str">
        <f>IF($K105="","",IFERROR(VLOOKUP($K105,'A3_2(公表)'!$C$4:$K$108,4,FALSE)&amp;"",""))</f>
        <v/>
      </c>
      <c r="O105" s="289"/>
      <c r="R105" s="349" t="b">
        <f t="shared" ref="R105" si="71">IF(H93=$T$376, FALSE,
 IF(H93=$U$376, FALSE,
 IF(H93=$V$376, FALSE,
 IF(H93=$W$376, H104&lt;&gt;"",
 IF(H93=$X$376, H104&lt;&gt;"", FALSE)))))</f>
        <v>0</v>
      </c>
      <c r="U105" s="171"/>
    </row>
    <row r="106" spans="1:21" ht="21" customHeight="1" thickBot="1">
      <c r="A106" s="175"/>
      <c r="C106" s="703" t="str">
        <f>IF(H93="","-",MIN(SUM(J94:J106), C104))</f>
        <v>-</v>
      </c>
      <c r="D106" s="704"/>
      <c r="E106" s="704"/>
      <c r="F106" s="705"/>
      <c r="G106" s="724"/>
      <c r="H106" s="278" t="str">
        <f>IF(H93="", "", "電源種の指定なし")</f>
        <v/>
      </c>
      <c r="I106" s="268" t="str">
        <f>IF(H93="","",1-SUM(I94:I105))</f>
        <v/>
      </c>
      <c r="J106" s="388"/>
      <c r="K106" s="274"/>
      <c r="L106" s="191" t="str">
        <f>IF($K106="","",IFERROR(VLOOKUP($K106,'A3_2(公表)'!$C$4:$K$108,2,FALSE)&amp;"",""))</f>
        <v/>
      </c>
      <c r="M106" s="194" t="str">
        <f>IF($K106="","",IFERROR(VLOOKUP($K106,'A3_2(公表)'!$C$4:$K$108,3,FALSE)&amp;"",""))</f>
        <v/>
      </c>
      <c r="N106" s="291" t="str">
        <f>IF($K106="","",IFERROR(VLOOKUP($K106,'A3_2(公表)'!$C$4:$K$108,4,FALSE)&amp;"",""))</f>
        <v/>
      </c>
      <c r="O106" s="289"/>
      <c r="R106" s="190" t="b">
        <v>0</v>
      </c>
      <c r="U106" s="171"/>
    </row>
    <row r="107" spans="1:21" ht="21" customHeight="1" thickTop="1" thickBot="1">
      <c r="A107" s="175"/>
      <c r="B107" s="751" t="s">
        <v>2284</v>
      </c>
      <c r="C107" s="706" t="s">
        <v>1731</v>
      </c>
      <c r="D107" s="187" t="s">
        <v>1745</v>
      </c>
      <c r="E107" s="188" t="s">
        <v>40</v>
      </c>
      <c r="F107" s="188" t="s">
        <v>1746</v>
      </c>
      <c r="G107" s="264" t="s">
        <v>1747</v>
      </c>
      <c r="H107" s="276" t="str">
        <f>IF(AND($C$3=$T$376, $D109&lt;&gt;""), $T$376, "")</f>
        <v/>
      </c>
      <c r="I107" s="277"/>
      <c r="J107" s="267"/>
      <c r="K107" s="271"/>
      <c r="L107" s="189" t="str">
        <f>IF($K107="","",
 IF($K107=0,"第1号様式　その３のすべての発電所",IFERROR(VLOOKUP($K107,'A3_2(公表)'!$C$4:$K$108,2,FALSE)&amp;"", "")))</f>
        <v/>
      </c>
      <c r="M107" s="189" t="str">
        <f>IF($K107="","",IFERROR(VLOOKUP($K107,'A3_2(公表)'!$C$4:$K$108,3,FALSE)&amp;"",""))</f>
        <v/>
      </c>
      <c r="N107" s="293" t="str">
        <f>IF($K107="","",IFERROR(VLOOKUP($K107,'A3_2(公表)'!$C$4:$K$108,4,FALSE)&amp;"",""))</f>
        <v/>
      </c>
      <c r="O107" s="289"/>
      <c r="P107" s="140"/>
      <c r="Q107" s="140"/>
      <c r="R107" s="190" t="b">
        <v>1</v>
      </c>
    </row>
    <row r="108" spans="1:21" ht="21" customHeight="1" thickBot="1">
      <c r="A108" s="175"/>
      <c r="B108" s="752"/>
      <c r="C108" s="707"/>
      <c r="D108" s="197"/>
      <c r="E108" s="198"/>
      <c r="F108" s="198"/>
      <c r="G108" s="199"/>
      <c r="H108" s="248"/>
      <c r="I108" s="382"/>
      <c r="J108" s="385"/>
      <c r="K108" s="272"/>
      <c r="L108" s="191" t="str">
        <f>IF($K108="","",IFERROR(VLOOKUP($K108,'A3_2(公表)'!$C$4:$K$108,2,FALSE)&amp;"",""))</f>
        <v/>
      </c>
      <c r="M108" s="191" t="str">
        <f>IF($K108="","",IFERROR(VLOOKUP($K108,'A3_2(公表)'!$C$4:$K$108,3,FALSE)&amp;"",""))</f>
        <v/>
      </c>
      <c r="N108" s="292" t="str">
        <f>IF($K108="","",IFERROR(VLOOKUP($K108,'A3_2(公表)'!$C$4:$K$108,4,FALSE)&amp;"",""))</f>
        <v/>
      </c>
      <c r="O108" s="289"/>
      <c r="P108" s="140"/>
      <c r="Q108" s="140"/>
      <c r="R108" s="270" t="b">
        <f t="shared" ref="R108" si="72">IF(H107=$T$376, FALSE,
 IF(H107=$U$376, H107&lt;&gt;"",
 IF(H107=$V$376, H107&lt;&gt;"",
 IF(H107=$W$376, H107&lt;&gt;"",
 IF(H107=$X$376, H107&lt;&gt;"", FALSE)))))</f>
        <v>0</v>
      </c>
    </row>
    <row r="109" spans="1:21" ht="21" customHeight="1">
      <c r="A109" s="175"/>
      <c r="B109" s="380"/>
      <c r="C109" s="192" t="s">
        <v>1591</v>
      </c>
      <c r="D109" s="708"/>
      <c r="E109" s="708"/>
      <c r="F109" s="708"/>
      <c r="G109" s="709"/>
      <c r="H109" s="34"/>
      <c r="I109" s="382"/>
      <c r="J109" s="385"/>
      <c r="K109" s="273"/>
      <c r="L109" s="191" t="str">
        <f>IF($K109="","",IFERROR(VLOOKUP($K109,'A3_2(公表)'!$C$4:$K$108,2,FALSE)&amp;"",""))</f>
        <v/>
      </c>
      <c r="M109" s="191" t="str">
        <f>IF($K109="","",IFERROR(VLOOKUP($K109,'A3_2(公表)'!$C$4:$K$108,3,FALSE)&amp;"",""))</f>
        <v/>
      </c>
      <c r="N109" s="292" t="str">
        <f>IF($K109="","",IFERROR(VLOOKUP($K109,'A3_2(公表)'!$C$4:$K$108,4,FALSE)&amp;"",""))</f>
        <v/>
      </c>
      <c r="O109" s="289"/>
      <c r="R109" s="270" t="b">
        <f t="shared" ref="R109" si="73">IF(H107=$T$376, FALSE,
 IF(H107=$U$376, H108&lt;&gt;"",
 IF(H107=$V$376, H108&lt;&gt;"",
 IF(H107=$W$376, H108&lt;&gt;"",
 IF(H107=$X$376, H108&lt;&gt;"", FALSE)))))</f>
        <v>0</v>
      </c>
    </row>
    <row r="110" spans="1:21" ht="21" customHeight="1">
      <c r="A110" s="175"/>
      <c r="B110" s="753" t="str">
        <f>IF(B109="希望する",IF(C116=1,"B3シートに
ご記載ください。","再エネ100%メニュー
ではありません。"),"-")</f>
        <v>-</v>
      </c>
      <c r="C110" s="710"/>
      <c r="D110" s="711"/>
      <c r="E110" s="711"/>
      <c r="F110" s="712"/>
      <c r="G110" s="193" t="s">
        <v>1592</v>
      </c>
      <c r="H110" s="34"/>
      <c r="I110" s="382"/>
      <c r="J110" s="385"/>
      <c r="K110" s="273"/>
      <c r="L110" s="191" t="str">
        <f>IF($K110="","",IFERROR(VLOOKUP($K110,'A3_2(公表)'!$C$4:$K$108,2,FALSE)&amp;"",""))</f>
        <v/>
      </c>
      <c r="M110" s="191" t="str">
        <f>IF($K110="","",IFERROR(VLOOKUP($K110,'A3_2(公表)'!$C$4:$K$108,3,FALSE)&amp;"",""))</f>
        <v/>
      </c>
      <c r="N110" s="292" t="str">
        <f>IF($K110="","",IFERROR(VLOOKUP($K110,'A3_2(公表)'!$C$4:$K$108,4,FALSE)&amp;"",""))</f>
        <v/>
      </c>
      <c r="O110" s="289"/>
      <c r="R110" s="270" t="b">
        <f t="shared" ref="R110" si="74">IF(H107=$T$376, FALSE,
 IF(H107=$U$376, H109&lt;&gt;"",
 IF(H107=$V$376, H109&lt;&gt;"",
 IF(H107=$W$376, H109&lt;&gt;"",
 IF(H107=$X$376, H109&lt;&gt;"", FALSE)))))</f>
        <v>0</v>
      </c>
      <c r="U110" s="171"/>
    </row>
    <row r="111" spans="1:21" ht="21" customHeight="1" thickBot="1">
      <c r="A111" s="175"/>
      <c r="B111" s="754"/>
      <c r="C111" s="718" t="s">
        <v>1822</v>
      </c>
      <c r="D111" s="719"/>
      <c r="E111" s="719"/>
      <c r="F111" s="719"/>
      <c r="G111" s="698"/>
      <c r="H111" s="34"/>
      <c r="I111" s="382"/>
      <c r="J111" s="385"/>
      <c r="K111" s="273"/>
      <c r="L111" s="191" t="str">
        <f>IF($K111="","",IFERROR(VLOOKUP($K111,'A3_2(公表)'!$C$4:$K$108,2,FALSE)&amp;"",""))</f>
        <v/>
      </c>
      <c r="M111" s="191" t="str">
        <f>IF($K111="","",IFERROR(VLOOKUP($K111,'A3_2(公表)'!$C$4:$K$108,3,FALSE)&amp;"",""))</f>
        <v/>
      </c>
      <c r="N111" s="292" t="str">
        <f>IF($K111="","",IFERROR(VLOOKUP($K111,'A3_2(公表)'!$C$4:$K$108,4,FALSE)&amp;"",""))</f>
        <v/>
      </c>
      <c r="O111" s="289"/>
      <c r="R111" s="269" t="b">
        <f t="shared" ref="R111" si="75">IF(H107=$T$376, FALSE,
 IF(H107=$U$376, FALSE,
 IF(H107=$V$376, H110&lt;&gt;"",
 IF(H107=$W$376, H110&lt;&gt;"",
 IF(H107=$X$376, H110&lt;&gt;"", FALSE)))))</f>
        <v>0</v>
      </c>
      <c r="U111" s="171"/>
    </row>
    <row r="112" spans="1:21" ht="21" customHeight="1">
      <c r="A112" s="175"/>
      <c r="C112" s="713"/>
      <c r="D112" s="714"/>
      <c r="E112" s="714"/>
      <c r="F112" s="714"/>
      <c r="G112" s="699"/>
      <c r="H112" s="34"/>
      <c r="I112" s="382"/>
      <c r="J112" s="385"/>
      <c r="K112" s="273"/>
      <c r="L112" s="191" t="str">
        <f>IF($K112="","",IFERROR(VLOOKUP($K112,'A3_2(公表)'!$C$4:$K$108,2,FALSE)&amp;"",""))</f>
        <v/>
      </c>
      <c r="M112" s="191" t="str">
        <f>IF($K112="","",IFERROR(VLOOKUP($K112,'A3_2(公表)'!$C$4:$K$108,3,FALSE)&amp;"",""))</f>
        <v/>
      </c>
      <c r="N112" s="292" t="str">
        <f>IF($K112="","",IFERROR(VLOOKUP($K112,'A3_2(公表)'!$C$4:$K$108,4,FALSE)&amp;"",""))</f>
        <v/>
      </c>
      <c r="O112" s="289"/>
      <c r="R112" s="269" t="b">
        <f t="shared" ref="R112" si="76">IF(H107=$T$376, FALSE,
 IF(H107=$U$376, FALSE,
 IF(H107=$V$376, H111&lt;&gt;"",
 IF(H107=$W$376, H111&lt;&gt;"",
 IF(H107=$X$376, H111&lt;&gt;"", FALSE)))))</f>
        <v>0</v>
      </c>
      <c r="U112" s="171"/>
    </row>
    <row r="113" spans="1:21" ht="21" customHeight="1">
      <c r="A113" s="175"/>
      <c r="C113" s="718" t="s">
        <v>1937</v>
      </c>
      <c r="D113" s="719"/>
      <c r="E113" s="719"/>
      <c r="F113" s="719"/>
      <c r="G113" s="698"/>
      <c r="H113" s="34"/>
      <c r="I113" s="382"/>
      <c r="J113" s="385"/>
      <c r="K113" s="273"/>
      <c r="L113" s="191" t="str">
        <f>IF($K113="","",IFERROR(VLOOKUP($K113,'A3_2(公表)'!$C$4:$K$108,2,FALSE)&amp;"",""))</f>
        <v/>
      </c>
      <c r="M113" s="191" t="str">
        <f>IF($K113="","",IFERROR(VLOOKUP($K113,'A3_2(公表)'!$C$4:$K$108,3,FALSE)&amp;"",""))</f>
        <v/>
      </c>
      <c r="N113" s="292" t="str">
        <f>IF($K113="","",IFERROR(VLOOKUP($K113,'A3_2(公表)'!$C$4:$K$108,4,FALSE)&amp;"",""))</f>
        <v/>
      </c>
      <c r="O113" s="289"/>
      <c r="R113" s="269" t="b">
        <f t="shared" ref="R113" si="77">IF(H107=$T$376, FALSE,
 IF(H107=$U$376, FALSE,
 IF(H107=$V$376, H112&lt;&gt;"",
 IF(H107=$W$376, H112&lt;&gt;"",
 IF(H107=$X$376, H112&lt;&gt;"", FALSE)))))</f>
        <v>0</v>
      </c>
      <c r="U113" s="171"/>
    </row>
    <row r="114" spans="1:21" ht="21" customHeight="1">
      <c r="A114" s="175"/>
      <c r="C114" s="713"/>
      <c r="D114" s="714"/>
      <c r="E114" s="714"/>
      <c r="F114" s="714"/>
      <c r="G114" s="699"/>
      <c r="H114" s="34"/>
      <c r="I114" s="382"/>
      <c r="J114" s="385"/>
      <c r="K114" s="273"/>
      <c r="L114" s="191" t="str">
        <f>IF($K114="","",IFERROR(VLOOKUP($K114,'A3_2(公表)'!$C$4:$K$108,2,FALSE)&amp;"",""))</f>
        <v/>
      </c>
      <c r="M114" s="191" t="str">
        <f>IF($K114="","",IFERROR(VLOOKUP($K114,'A3_2(公表)'!$C$4:$K$108,3,FALSE)&amp;"",""))</f>
        <v/>
      </c>
      <c r="N114" s="292" t="str">
        <f>IF($K114="","",IFERROR(VLOOKUP($K114,'A3_2(公表)'!$C$4:$K$108,4,FALSE)&amp;"",""))</f>
        <v/>
      </c>
      <c r="O114" s="289"/>
      <c r="R114" s="269" t="b">
        <f t="shared" ref="R114" si="78">IF(H107=$T$376, FALSE,
 IF(H107=$U$376, FALSE,
 IF(H107=$V$376, H113&lt;&gt;"",
 IF(H107=$W$376, H113&lt;&gt;"",
 IF(H107=$X$376, H113&lt;&gt;"", FALSE)))))</f>
        <v>0</v>
      </c>
      <c r="U114" s="171"/>
    </row>
    <row r="115" spans="1:21" ht="21" customHeight="1">
      <c r="A115" s="175"/>
      <c r="C115" s="715" t="s">
        <v>1619</v>
      </c>
      <c r="D115" s="716"/>
      <c r="E115" s="717"/>
      <c r="F115" s="717"/>
      <c r="G115" s="698"/>
      <c r="H115" s="34"/>
      <c r="I115" s="382"/>
      <c r="J115" s="385"/>
      <c r="K115" s="273"/>
      <c r="L115" s="191" t="str">
        <f>IF($K115="","",IFERROR(VLOOKUP($K115,'A3_2(公表)'!$C$4:$K$108,2,FALSE)&amp;"",""))</f>
        <v/>
      </c>
      <c r="M115" s="191" t="str">
        <f>IF($K115="","",IFERROR(VLOOKUP($K115,'A3_2(公表)'!$C$4:$K$108,3,FALSE)&amp;"",""))</f>
        <v/>
      </c>
      <c r="N115" s="292" t="str">
        <f>IF($K115="","",IFERROR(VLOOKUP($K115,'A3_2(公表)'!$C$4:$K$108,4,FALSE)&amp;"",""))</f>
        <v/>
      </c>
      <c r="O115" s="289"/>
      <c r="R115" s="269" t="b">
        <f t="shared" ref="R115" si="79">IF(H107=$T$376, FALSE,
 IF(H107=$U$376, FALSE,
 IF(H107=$V$376, H114&lt;&gt;"",
 IF(H107=$W$376, H114&lt;&gt;"",
 IF(H107=$X$376, H114&lt;&gt;"", FALSE)))))</f>
        <v>0</v>
      </c>
      <c r="U115" s="171"/>
    </row>
    <row r="116" spans="1:21" ht="21" customHeight="1">
      <c r="A116" s="175"/>
      <c r="C116" s="700"/>
      <c r="D116" s="701"/>
      <c r="E116" s="702"/>
      <c r="F116" s="702"/>
      <c r="G116" s="699"/>
      <c r="H116" s="34"/>
      <c r="I116" s="382"/>
      <c r="J116" s="385"/>
      <c r="K116" s="272"/>
      <c r="L116" s="191" t="str">
        <f>IF($K116="","",IFERROR(VLOOKUP($K116,'A3_2(公表)'!$C$4:$K$108,2,FALSE)&amp;"",""))</f>
        <v/>
      </c>
      <c r="M116" s="191" t="str">
        <f>IF($K116="","",IFERROR(VLOOKUP($K116,'A3_2(公表)'!$C$4:$K$108,3,FALSE)&amp;"",""))</f>
        <v/>
      </c>
      <c r="N116" s="292" t="str">
        <f>IF($K116="","",IFERROR(VLOOKUP($K116,'A3_2(公表)'!$C$4:$K$108,4,FALSE)&amp;"",""))</f>
        <v/>
      </c>
      <c r="O116" s="289"/>
      <c r="R116" s="269" t="b">
        <f t="shared" ref="R116" si="80">IF(H107=$T$376, FALSE,
 IF(H107=$U$376, FALSE,
 IF(H107=$V$376, H115&lt;&gt;"",
 IF(H107=$W$376, H115&lt;&gt;"",
 IF(H107=$X$376, H115&lt;&gt;"", FALSE)))))</f>
        <v>0</v>
      </c>
      <c r="U116" s="171"/>
    </row>
    <row r="117" spans="1:21" ht="21" customHeight="1">
      <c r="A117" s="175"/>
      <c r="C117" s="695" t="s">
        <v>1617</v>
      </c>
      <c r="D117" s="696"/>
      <c r="E117" s="696"/>
      <c r="F117" s="697"/>
      <c r="G117" s="698"/>
      <c r="H117" s="34"/>
      <c r="I117" s="382"/>
      <c r="J117" s="385"/>
      <c r="K117" s="272"/>
      <c r="L117" s="191" t="str">
        <f>IF($K117="","",IFERROR(VLOOKUP($K117,'A3_2(公表)'!$C$4:$K$108,2,FALSE)&amp;"",""))</f>
        <v/>
      </c>
      <c r="M117" s="191" t="str">
        <f>IF($K117="","",IFERROR(VLOOKUP($K117,'A3_2(公表)'!$C$4:$K$108,3,FALSE)&amp;"",""))</f>
        <v/>
      </c>
      <c r="N117" s="292" t="str">
        <f>IF($K117="","",IFERROR(VLOOKUP($K117,'A3_2(公表)'!$C$4:$K$108,4,FALSE)&amp;"",""))</f>
        <v/>
      </c>
      <c r="O117" s="289"/>
      <c r="R117" s="349" t="b">
        <f t="shared" ref="R117" si="81">IF(H107=$T$376, FALSE,
 IF(H107=$U$376, FALSE,
 IF(H107=$V$376, FALSE,
 IF(H107=$W$376, H116&lt;&gt;"",
 IF(H107=$X$376, H116&lt;&gt;"", FALSE)))))</f>
        <v>0</v>
      </c>
      <c r="U117" s="171"/>
    </row>
    <row r="118" spans="1:21" ht="21" customHeight="1">
      <c r="A118" s="175"/>
      <c r="C118" s="700"/>
      <c r="D118" s="701"/>
      <c r="E118" s="702"/>
      <c r="F118" s="702"/>
      <c r="G118" s="699"/>
      <c r="H118" s="34"/>
      <c r="I118" s="382"/>
      <c r="J118" s="385"/>
      <c r="K118" s="272"/>
      <c r="L118" s="191" t="str">
        <f>IF($K118="","",IFERROR(VLOOKUP($K118,'A3_2(公表)'!$C$4:$K$108,2,FALSE)&amp;"",""))</f>
        <v/>
      </c>
      <c r="M118" s="191" t="str">
        <f>IF($K118="","",IFERROR(VLOOKUP($K118,'A3_2(公表)'!$C$4:$K$108,3,FALSE)&amp;"",""))</f>
        <v/>
      </c>
      <c r="N118" s="292" t="str">
        <f>IF($K118="","",IFERROR(VLOOKUP($K118,'A3_2(公表)'!$C$4:$K$108,4,FALSE)&amp;"",""))</f>
        <v/>
      </c>
      <c r="O118" s="289"/>
      <c r="R118" s="349" t="b">
        <f t="shared" ref="R118" si="82">IF(H107=$T$376, FALSE,
 IF(H107=$U$376, FALSE,
 IF(H107=$V$376, FALSE,
 IF(H107=$W$376, H117&lt;&gt;"",
 IF(H107=$X$376, H117&lt;&gt;"", FALSE)))))</f>
        <v>0</v>
      </c>
      <c r="U118" s="171"/>
    </row>
    <row r="119" spans="1:21" ht="21" customHeight="1">
      <c r="A119" s="175"/>
      <c r="C119" s="695" t="s">
        <v>1624</v>
      </c>
      <c r="D119" s="696"/>
      <c r="E119" s="696"/>
      <c r="F119" s="697"/>
      <c r="G119" s="698"/>
      <c r="H119" s="249"/>
      <c r="I119" s="383"/>
      <c r="J119" s="386"/>
      <c r="K119" s="272"/>
      <c r="L119" s="191" t="str">
        <f>IF($K119="","",IFERROR(VLOOKUP($K119,'A3_2(公表)'!$C$4:$K$108,2,FALSE)&amp;"",""))</f>
        <v/>
      </c>
      <c r="M119" s="191" t="str">
        <f>IF($K119="","",IFERROR(VLOOKUP($K119,'A3_2(公表)'!$C$4:$K$108,3,FALSE)&amp;"",""))</f>
        <v/>
      </c>
      <c r="N119" s="292" t="str">
        <f>IF($K119="","",IFERROR(VLOOKUP($K119,'A3_2(公表)'!$C$4:$K$108,4,FALSE)&amp;"",""))</f>
        <v/>
      </c>
      <c r="O119" s="289"/>
      <c r="R119" s="349" t="b">
        <f t="shared" ref="R119" si="83">IF(H107=$T$376, FALSE,
 IF(H107=$U$376, FALSE,
 IF(H107=$V$376, FALSE,
 IF(H107=$W$376, H118&lt;&gt;"",
 IF(H107=$X$376, H118&lt;&gt;"", FALSE)))))</f>
        <v>0</v>
      </c>
      <c r="U119" s="171"/>
    </row>
    <row r="120" spans="1:21" ht="21" customHeight="1" thickBot="1">
      <c r="A120" s="175"/>
      <c r="C120" s="703" t="str">
        <f>IF(H107="","-",MIN(SUM(J108:J120), C118))</f>
        <v>-</v>
      </c>
      <c r="D120" s="704"/>
      <c r="E120" s="704"/>
      <c r="F120" s="705"/>
      <c r="G120" s="724"/>
      <c r="H120" s="278" t="str">
        <f>IF(H107="", "", "電源種の指定なし")</f>
        <v/>
      </c>
      <c r="I120" s="268" t="str">
        <f>IF(H107="","",1-SUM(I108:I119))</f>
        <v/>
      </c>
      <c r="J120" s="388"/>
      <c r="K120" s="274"/>
      <c r="L120" s="191" t="str">
        <f>IF($K120="","",IFERROR(VLOOKUP($K120,'A3_2(公表)'!$C$4:$K$108,2,FALSE)&amp;"",""))</f>
        <v/>
      </c>
      <c r="M120" s="194" t="str">
        <f>IF($K120="","",IFERROR(VLOOKUP($K120,'A3_2(公表)'!$C$4:$K$108,3,FALSE)&amp;"",""))</f>
        <v/>
      </c>
      <c r="N120" s="291" t="str">
        <f>IF($K120="","",IFERROR(VLOOKUP($K120,'A3_2(公表)'!$C$4:$K$108,4,FALSE)&amp;"",""))</f>
        <v/>
      </c>
      <c r="O120" s="289"/>
      <c r="R120" s="190" t="b">
        <v>0</v>
      </c>
      <c r="U120" s="171"/>
    </row>
    <row r="121" spans="1:21" ht="21" customHeight="1" thickTop="1" thickBot="1">
      <c r="A121" s="175"/>
      <c r="B121" s="751" t="s">
        <v>2284</v>
      </c>
      <c r="C121" s="706" t="s">
        <v>1823</v>
      </c>
      <c r="D121" s="187" t="s">
        <v>1745</v>
      </c>
      <c r="E121" s="188" t="s">
        <v>40</v>
      </c>
      <c r="F121" s="188" t="s">
        <v>1746</v>
      </c>
      <c r="G121" s="264" t="s">
        <v>1747</v>
      </c>
      <c r="H121" s="276" t="str">
        <f>IF(AND($C$3=$T$376, $D123&lt;&gt;""), $T$376, "")</f>
        <v/>
      </c>
      <c r="I121" s="277"/>
      <c r="J121" s="267"/>
      <c r="K121" s="271"/>
      <c r="L121" s="189" t="str">
        <f>IF($K121="","",
 IF($K121=0,"第1号様式　その３のすべての発電所",IFERROR(VLOOKUP($K121,'A3_2(公表)'!$C$4:$K$108,2,FALSE)&amp;"", "")))</f>
        <v/>
      </c>
      <c r="M121" s="189" t="str">
        <f>IF($K121="","",IFERROR(VLOOKUP($K121,'A3_2(公表)'!$C$4:$K$108,3,FALSE)&amp;"",""))</f>
        <v/>
      </c>
      <c r="N121" s="293" t="str">
        <f>IF($K121="","",IFERROR(VLOOKUP($K121,'A3_2(公表)'!$C$4:$K$108,4,FALSE)&amp;"",""))</f>
        <v/>
      </c>
      <c r="O121" s="289"/>
      <c r="P121" s="140"/>
      <c r="Q121" s="140"/>
      <c r="R121" s="190" t="b">
        <v>1</v>
      </c>
    </row>
    <row r="122" spans="1:21" ht="21" customHeight="1" thickBot="1">
      <c r="A122" s="175"/>
      <c r="B122" s="752"/>
      <c r="C122" s="707"/>
      <c r="D122" s="197"/>
      <c r="E122" s="198"/>
      <c r="F122" s="198"/>
      <c r="G122" s="199"/>
      <c r="H122" s="248"/>
      <c r="I122" s="382"/>
      <c r="J122" s="385"/>
      <c r="K122" s="272"/>
      <c r="L122" s="191" t="str">
        <f>IF($K122="","",IFERROR(VLOOKUP($K122,'A3_2(公表)'!$C$4:$K$108,2,FALSE)&amp;"",""))</f>
        <v/>
      </c>
      <c r="M122" s="191" t="str">
        <f>IF($K122="","",IFERROR(VLOOKUP($K122,'A3_2(公表)'!$C$4:$K$108,3,FALSE)&amp;"",""))</f>
        <v/>
      </c>
      <c r="N122" s="292" t="str">
        <f>IF($K122="","",IFERROR(VLOOKUP($K122,'A3_2(公表)'!$C$4:$K$108,4,FALSE)&amp;"",""))</f>
        <v/>
      </c>
      <c r="O122" s="289"/>
      <c r="P122" s="140"/>
      <c r="Q122" s="140"/>
      <c r="R122" s="270" t="b">
        <f t="shared" ref="R122" si="84">IF(H121=$T$376, FALSE,
 IF(H121=$U$376, H121&lt;&gt;"",
 IF(H121=$V$376, H121&lt;&gt;"",
 IF(H121=$W$376, H121&lt;&gt;"",
 IF(H121=$X$376, H121&lt;&gt;"", FALSE)))))</f>
        <v>0</v>
      </c>
    </row>
    <row r="123" spans="1:21" ht="21" customHeight="1">
      <c r="A123" s="175"/>
      <c r="B123" s="380"/>
      <c r="C123" s="192" t="s">
        <v>1591</v>
      </c>
      <c r="D123" s="708"/>
      <c r="E123" s="708"/>
      <c r="F123" s="708"/>
      <c r="G123" s="709"/>
      <c r="H123" s="34"/>
      <c r="I123" s="382"/>
      <c r="J123" s="385"/>
      <c r="K123" s="273"/>
      <c r="L123" s="191" t="str">
        <f>IF($K123="","",IFERROR(VLOOKUP($K123,'A3_2(公表)'!$C$4:$K$108,2,FALSE)&amp;"",""))</f>
        <v/>
      </c>
      <c r="M123" s="191" t="str">
        <f>IF($K123="","",IFERROR(VLOOKUP($K123,'A3_2(公表)'!$C$4:$K$108,3,FALSE)&amp;"",""))</f>
        <v/>
      </c>
      <c r="N123" s="292" t="str">
        <f>IF($K123="","",IFERROR(VLOOKUP($K123,'A3_2(公表)'!$C$4:$K$108,4,FALSE)&amp;"",""))</f>
        <v/>
      </c>
      <c r="O123" s="289"/>
      <c r="R123" s="270" t="b">
        <f t="shared" ref="R123" si="85">IF(H121=$T$376, FALSE,
 IF(H121=$U$376, H122&lt;&gt;"",
 IF(H121=$V$376, H122&lt;&gt;"",
 IF(H121=$W$376, H122&lt;&gt;"",
 IF(H121=$X$376, H122&lt;&gt;"", FALSE)))))</f>
        <v>0</v>
      </c>
    </row>
    <row r="124" spans="1:21" ht="21" customHeight="1">
      <c r="A124" s="175"/>
      <c r="B124" s="753" t="str">
        <f>IF(B123="希望する",IF(C130=1,"B3シートに
ご記載ください。","再エネ100%メニュー
ではありません。"),"-")</f>
        <v>-</v>
      </c>
      <c r="C124" s="710"/>
      <c r="D124" s="711"/>
      <c r="E124" s="711"/>
      <c r="F124" s="712"/>
      <c r="G124" s="193" t="s">
        <v>1592</v>
      </c>
      <c r="H124" s="34"/>
      <c r="I124" s="382"/>
      <c r="J124" s="385"/>
      <c r="K124" s="273"/>
      <c r="L124" s="191" t="str">
        <f>IF($K124="","",IFERROR(VLOOKUP($K124,'A3_2(公表)'!$C$4:$K$108,2,FALSE)&amp;"",""))</f>
        <v/>
      </c>
      <c r="M124" s="191" t="str">
        <f>IF($K124="","",IFERROR(VLOOKUP($K124,'A3_2(公表)'!$C$4:$K$108,3,FALSE)&amp;"",""))</f>
        <v/>
      </c>
      <c r="N124" s="292" t="str">
        <f>IF($K124="","",IFERROR(VLOOKUP($K124,'A3_2(公表)'!$C$4:$K$108,4,FALSE)&amp;"",""))</f>
        <v/>
      </c>
      <c r="O124" s="289"/>
      <c r="R124" s="270" t="b">
        <f t="shared" ref="R124" si="86">IF(H121=$T$376, FALSE,
 IF(H121=$U$376, H123&lt;&gt;"",
 IF(H121=$V$376, H123&lt;&gt;"",
 IF(H121=$W$376, H123&lt;&gt;"",
 IF(H121=$X$376, H123&lt;&gt;"", FALSE)))))</f>
        <v>0</v>
      </c>
      <c r="U124" s="171"/>
    </row>
    <row r="125" spans="1:21" ht="21" customHeight="1" thickBot="1">
      <c r="A125" s="175"/>
      <c r="B125" s="754"/>
      <c r="C125" s="718" t="s">
        <v>1822</v>
      </c>
      <c r="D125" s="719"/>
      <c r="E125" s="719"/>
      <c r="F125" s="719"/>
      <c r="G125" s="698"/>
      <c r="H125" s="34"/>
      <c r="I125" s="382"/>
      <c r="J125" s="385"/>
      <c r="K125" s="273"/>
      <c r="L125" s="191" t="str">
        <f>IF($K125="","",IFERROR(VLOOKUP($K125,'A3_2(公表)'!$C$4:$K$108,2,FALSE)&amp;"",""))</f>
        <v/>
      </c>
      <c r="M125" s="191" t="str">
        <f>IF($K125="","",IFERROR(VLOOKUP($K125,'A3_2(公表)'!$C$4:$K$108,3,FALSE)&amp;"",""))</f>
        <v/>
      </c>
      <c r="N125" s="292" t="str">
        <f>IF($K125="","",IFERROR(VLOOKUP($K125,'A3_2(公表)'!$C$4:$K$108,4,FALSE)&amp;"",""))</f>
        <v/>
      </c>
      <c r="O125" s="289"/>
      <c r="R125" s="269" t="b">
        <f t="shared" ref="R125" si="87">IF(H121=$T$376, FALSE,
 IF(H121=$U$376, FALSE,
 IF(H121=$V$376, H124&lt;&gt;"",
 IF(H121=$W$376, H124&lt;&gt;"",
 IF(H121=$X$376, H124&lt;&gt;"", FALSE)))))</f>
        <v>0</v>
      </c>
      <c r="U125" s="171"/>
    </row>
    <row r="126" spans="1:21" ht="21" customHeight="1">
      <c r="A126" s="175"/>
      <c r="C126" s="713"/>
      <c r="D126" s="714"/>
      <c r="E126" s="714"/>
      <c r="F126" s="714"/>
      <c r="G126" s="699"/>
      <c r="H126" s="34"/>
      <c r="I126" s="382"/>
      <c r="J126" s="385"/>
      <c r="K126" s="273"/>
      <c r="L126" s="191" t="str">
        <f>IF($K126="","",IFERROR(VLOOKUP($K126,'A3_2(公表)'!$C$4:$K$108,2,FALSE)&amp;"",""))</f>
        <v/>
      </c>
      <c r="M126" s="191" t="str">
        <f>IF($K126="","",IFERROR(VLOOKUP($K126,'A3_2(公表)'!$C$4:$K$108,3,FALSE)&amp;"",""))</f>
        <v/>
      </c>
      <c r="N126" s="292" t="str">
        <f>IF($K126="","",IFERROR(VLOOKUP($K126,'A3_2(公表)'!$C$4:$K$108,4,FALSE)&amp;"",""))</f>
        <v/>
      </c>
      <c r="O126" s="289"/>
      <c r="R126" s="269" t="b">
        <f t="shared" ref="R126" si="88">IF(H121=$T$376, FALSE,
 IF(H121=$U$376, FALSE,
 IF(H121=$V$376, H125&lt;&gt;"",
 IF(H121=$W$376, H125&lt;&gt;"",
 IF(H121=$X$376, H125&lt;&gt;"", FALSE)))))</f>
        <v>0</v>
      </c>
      <c r="U126" s="171"/>
    </row>
    <row r="127" spans="1:21" ht="21" customHeight="1">
      <c r="A127" s="175"/>
      <c r="C127" s="718" t="s">
        <v>1937</v>
      </c>
      <c r="D127" s="719"/>
      <c r="E127" s="719"/>
      <c r="F127" s="719"/>
      <c r="G127" s="698"/>
      <c r="H127" s="34"/>
      <c r="I127" s="382"/>
      <c r="J127" s="385"/>
      <c r="K127" s="273"/>
      <c r="L127" s="191" t="str">
        <f>IF($K127="","",IFERROR(VLOOKUP($K127,'A3_2(公表)'!$C$4:$K$108,2,FALSE)&amp;"",""))</f>
        <v/>
      </c>
      <c r="M127" s="191" t="str">
        <f>IF($K127="","",IFERROR(VLOOKUP($K127,'A3_2(公表)'!$C$4:$K$108,3,FALSE)&amp;"",""))</f>
        <v/>
      </c>
      <c r="N127" s="292" t="str">
        <f>IF($K127="","",IFERROR(VLOOKUP($K127,'A3_2(公表)'!$C$4:$K$108,4,FALSE)&amp;"",""))</f>
        <v/>
      </c>
      <c r="O127" s="289"/>
      <c r="R127" s="269" t="b">
        <f t="shared" ref="R127" si="89">IF(H121=$T$376, FALSE,
 IF(H121=$U$376, FALSE,
 IF(H121=$V$376, H126&lt;&gt;"",
 IF(H121=$W$376, H126&lt;&gt;"",
 IF(H121=$X$376, H126&lt;&gt;"", FALSE)))))</f>
        <v>0</v>
      </c>
      <c r="U127" s="171"/>
    </row>
    <row r="128" spans="1:21" ht="21" customHeight="1">
      <c r="A128" s="175"/>
      <c r="C128" s="713"/>
      <c r="D128" s="714"/>
      <c r="E128" s="714"/>
      <c r="F128" s="714"/>
      <c r="G128" s="699"/>
      <c r="H128" s="34"/>
      <c r="I128" s="382"/>
      <c r="J128" s="385"/>
      <c r="K128" s="273"/>
      <c r="L128" s="191" t="str">
        <f>IF($K128="","",IFERROR(VLOOKUP($K128,'A3_2(公表)'!$C$4:$K$108,2,FALSE)&amp;"",""))</f>
        <v/>
      </c>
      <c r="M128" s="191" t="str">
        <f>IF($K128="","",IFERROR(VLOOKUP($K128,'A3_2(公表)'!$C$4:$K$108,3,FALSE)&amp;"",""))</f>
        <v/>
      </c>
      <c r="N128" s="292" t="str">
        <f>IF($K128="","",IFERROR(VLOOKUP($K128,'A3_2(公表)'!$C$4:$K$108,4,FALSE)&amp;"",""))</f>
        <v/>
      </c>
      <c r="O128" s="289"/>
      <c r="R128" s="269" t="b">
        <f t="shared" ref="R128" si="90">IF(H121=$T$376, FALSE,
 IF(H121=$U$376, FALSE,
 IF(H121=$V$376, H127&lt;&gt;"",
 IF(H121=$W$376, H127&lt;&gt;"",
 IF(H121=$X$376, H127&lt;&gt;"", FALSE)))))</f>
        <v>0</v>
      </c>
      <c r="U128" s="171"/>
    </row>
    <row r="129" spans="1:21" ht="21" customHeight="1">
      <c r="A129" s="175"/>
      <c r="C129" s="715" t="s">
        <v>1619</v>
      </c>
      <c r="D129" s="716"/>
      <c r="E129" s="717"/>
      <c r="F129" s="717"/>
      <c r="G129" s="698"/>
      <c r="H129" s="34"/>
      <c r="I129" s="382"/>
      <c r="J129" s="385"/>
      <c r="K129" s="273"/>
      <c r="L129" s="191" t="str">
        <f>IF($K129="","",IFERROR(VLOOKUP($K129,'A3_2(公表)'!$C$4:$K$108,2,FALSE)&amp;"",""))</f>
        <v/>
      </c>
      <c r="M129" s="191" t="str">
        <f>IF($K129="","",IFERROR(VLOOKUP($K129,'A3_2(公表)'!$C$4:$K$108,3,FALSE)&amp;"",""))</f>
        <v/>
      </c>
      <c r="N129" s="292" t="str">
        <f>IF($K129="","",IFERROR(VLOOKUP($K129,'A3_2(公表)'!$C$4:$K$108,4,FALSE)&amp;"",""))</f>
        <v/>
      </c>
      <c r="O129" s="289"/>
      <c r="R129" s="269" t="b">
        <f t="shared" ref="R129" si="91">IF(H121=$T$376, FALSE,
 IF(H121=$U$376, FALSE,
 IF(H121=$V$376, H128&lt;&gt;"",
 IF(H121=$W$376, H128&lt;&gt;"",
 IF(H121=$X$376, H128&lt;&gt;"", FALSE)))))</f>
        <v>0</v>
      </c>
      <c r="U129" s="171"/>
    </row>
    <row r="130" spans="1:21" ht="21" customHeight="1">
      <c r="A130" s="175"/>
      <c r="C130" s="700"/>
      <c r="D130" s="701"/>
      <c r="E130" s="702"/>
      <c r="F130" s="702"/>
      <c r="G130" s="699"/>
      <c r="H130" s="34"/>
      <c r="I130" s="382"/>
      <c r="J130" s="385"/>
      <c r="K130" s="272"/>
      <c r="L130" s="191" t="str">
        <f>IF($K130="","",IFERROR(VLOOKUP($K130,'A3_2(公表)'!$C$4:$K$108,2,FALSE)&amp;"",""))</f>
        <v/>
      </c>
      <c r="M130" s="191" t="str">
        <f>IF($K130="","",IFERROR(VLOOKUP($K130,'A3_2(公表)'!$C$4:$K$108,3,FALSE)&amp;"",""))</f>
        <v/>
      </c>
      <c r="N130" s="292" t="str">
        <f>IF($K130="","",IFERROR(VLOOKUP($K130,'A3_2(公表)'!$C$4:$K$108,4,FALSE)&amp;"",""))</f>
        <v/>
      </c>
      <c r="O130" s="289"/>
      <c r="R130" s="269" t="b">
        <f t="shared" ref="R130" si="92">IF(H121=$T$376, FALSE,
 IF(H121=$U$376, FALSE,
 IF(H121=$V$376, H129&lt;&gt;"",
 IF(H121=$W$376, H129&lt;&gt;"",
 IF(H121=$X$376, H129&lt;&gt;"", FALSE)))))</f>
        <v>0</v>
      </c>
      <c r="U130" s="171"/>
    </row>
    <row r="131" spans="1:21" ht="21" customHeight="1">
      <c r="A131" s="175"/>
      <c r="C131" s="695" t="s">
        <v>1617</v>
      </c>
      <c r="D131" s="696"/>
      <c r="E131" s="696"/>
      <c r="F131" s="697"/>
      <c r="G131" s="698"/>
      <c r="H131" s="34"/>
      <c r="I131" s="382"/>
      <c r="J131" s="385"/>
      <c r="K131" s="272"/>
      <c r="L131" s="191" t="str">
        <f>IF($K131="","",IFERROR(VLOOKUP($K131,'A3_2(公表)'!$C$4:$K$108,2,FALSE)&amp;"",""))</f>
        <v/>
      </c>
      <c r="M131" s="191" t="str">
        <f>IF($K131="","",IFERROR(VLOOKUP($K131,'A3_2(公表)'!$C$4:$K$108,3,FALSE)&amp;"",""))</f>
        <v/>
      </c>
      <c r="N131" s="292" t="str">
        <f>IF($K131="","",IFERROR(VLOOKUP($K131,'A3_2(公表)'!$C$4:$K$108,4,FALSE)&amp;"",""))</f>
        <v/>
      </c>
      <c r="O131" s="289"/>
      <c r="R131" s="349" t="b">
        <f t="shared" ref="R131" si="93">IF(H121=$T$376, FALSE,
 IF(H121=$U$376, FALSE,
 IF(H121=$V$376, FALSE,
 IF(H121=$W$376, H130&lt;&gt;"",
 IF(H121=$X$376, H130&lt;&gt;"", FALSE)))))</f>
        <v>0</v>
      </c>
      <c r="U131" s="171"/>
    </row>
    <row r="132" spans="1:21" ht="21" customHeight="1">
      <c r="A132" s="175"/>
      <c r="C132" s="700"/>
      <c r="D132" s="701"/>
      <c r="E132" s="702"/>
      <c r="F132" s="702"/>
      <c r="G132" s="699"/>
      <c r="H132" s="34"/>
      <c r="I132" s="382"/>
      <c r="J132" s="385"/>
      <c r="K132" s="272"/>
      <c r="L132" s="191" t="str">
        <f>IF($K132="","",IFERROR(VLOOKUP($K132,'A3_2(公表)'!$C$4:$K$108,2,FALSE)&amp;"",""))</f>
        <v/>
      </c>
      <c r="M132" s="191" t="str">
        <f>IF($K132="","",IFERROR(VLOOKUP($K132,'A3_2(公表)'!$C$4:$K$108,3,FALSE)&amp;"",""))</f>
        <v/>
      </c>
      <c r="N132" s="292" t="str">
        <f>IF($K132="","",IFERROR(VLOOKUP($K132,'A3_2(公表)'!$C$4:$K$108,4,FALSE)&amp;"",""))</f>
        <v/>
      </c>
      <c r="O132" s="289"/>
      <c r="R132" s="349" t="b">
        <f t="shared" ref="R132" si="94">IF(H121=$T$376, FALSE,
 IF(H121=$U$376, FALSE,
 IF(H121=$V$376, FALSE,
 IF(H121=$W$376, H131&lt;&gt;"",
 IF(H121=$X$376, H131&lt;&gt;"", FALSE)))))</f>
        <v>0</v>
      </c>
      <c r="U132" s="171"/>
    </row>
    <row r="133" spans="1:21" ht="21" customHeight="1">
      <c r="A133" s="175"/>
      <c r="C133" s="695" t="s">
        <v>1624</v>
      </c>
      <c r="D133" s="696"/>
      <c r="E133" s="696"/>
      <c r="F133" s="697"/>
      <c r="G133" s="698"/>
      <c r="H133" s="249"/>
      <c r="I133" s="383"/>
      <c r="J133" s="386"/>
      <c r="K133" s="272"/>
      <c r="L133" s="191" t="str">
        <f>IF($K133="","",IFERROR(VLOOKUP($K133,'A3_2(公表)'!$C$4:$K$108,2,FALSE)&amp;"",""))</f>
        <v/>
      </c>
      <c r="M133" s="191" t="str">
        <f>IF($K133="","",IFERROR(VLOOKUP($K133,'A3_2(公表)'!$C$4:$K$108,3,FALSE)&amp;"",""))</f>
        <v/>
      </c>
      <c r="N133" s="292" t="str">
        <f>IF($K133="","",IFERROR(VLOOKUP($K133,'A3_2(公表)'!$C$4:$K$108,4,FALSE)&amp;"",""))</f>
        <v/>
      </c>
      <c r="O133" s="289"/>
      <c r="R133" s="349" t="b">
        <f t="shared" ref="R133" si="95">IF(H121=$T$376, FALSE,
 IF(H121=$U$376, FALSE,
 IF(H121=$V$376, FALSE,
 IF(H121=$W$376, H132&lt;&gt;"",
 IF(H121=$X$376, H132&lt;&gt;"", FALSE)))))</f>
        <v>0</v>
      </c>
      <c r="U133" s="171"/>
    </row>
    <row r="134" spans="1:21" ht="21" customHeight="1" thickBot="1">
      <c r="A134" s="175"/>
      <c r="C134" s="703" t="str">
        <f>IF(H121="","-",MIN(SUM(J122:J134), C132))</f>
        <v>-</v>
      </c>
      <c r="D134" s="704"/>
      <c r="E134" s="704"/>
      <c r="F134" s="705"/>
      <c r="G134" s="724"/>
      <c r="H134" s="278" t="str">
        <f>IF(H121="", "", "電源種の指定なし")</f>
        <v/>
      </c>
      <c r="I134" s="268" t="str">
        <f>IF(H121="","",1-SUM(I122:I133))</f>
        <v/>
      </c>
      <c r="J134" s="388"/>
      <c r="K134" s="274"/>
      <c r="L134" s="191" t="str">
        <f>IF($K134="","",IFERROR(VLOOKUP($K134,'A3_2(公表)'!$C$4:$K$108,2,FALSE)&amp;"",""))</f>
        <v/>
      </c>
      <c r="M134" s="194" t="str">
        <f>IF($K134="","",IFERROR(VLOOKUP($K134,'A3_2(公表)'!$C$4:$K$108,3,FALSE)&amp;"",""))</f>
        <v/>
      </c>
      <c r="N134" s="291" t="str">
        <f>IF($K134="","",IFERROR(VLOOKUP($K134,'A3_2(公表)'!$C$4:$K$108,4,FALSE)&amp;"",""))</f>
        <v/>
      </c>
      <c r="O134" s="289"/>
      <c r="R134" s="190" t="b">
        <v>0</v>
      </c>
      <c r="U134" s="171"/>
    </row>
    <row r="135" spans="1:21" ht="21" customHeight="1" thickTop="1" thickBot="1">
      <c r="A135" s="175"/>
      <c r="B135" s="751" t="s">
        <v>2284</v>
      </c>
      <c r="C135" s="706" t="s">
        <v>1824</v>
      </c>
      <c r="D135" s="187" t="s">
        <v>1745</v>
      </c>
      <c r="E135" s="188" t="s">
        <v>40</v>
      </c>
      <c r="F135" s="188" t="s">
        <v>1746</v>
      </c>
      <c r="G135" s="264" t="s">
        <v>1747</v>
      </c>
      <c r="H135" s="276" t="str">
        <f>IF(AND($C$3=$T$376, $D137&lt;&gt;""), $T$376, "")</f>
        <v/>
      </c>
      <c r="I135" s="277"/>
      <c r="J135" s="267"/>
      <c r="K135" s="271"/>
      <c r="L135" s="189" t="str">
        <f>IF($K135="","",
 IF($K135=0,"第1号様式　その３のすべての発電所",IFERROR(VLOOKUP($K135,'A3_2(公表)'!$C$4:$K$108,2,FALSE)&amp;"", "")))</f>
        <v/>
      </c>
      <c r="M135" s="189" t="str">
        <f>IF($K135="","",IFERROR(VLOOKUP($K135,'A3_2(公表)'!$C$4:$K$108,3,FALSE)&amp;"",""))</f>
        <v/>
      </c>
      <c r="N135" s="293" t="str">
        <f>IF($K135="","",IFERROR(VLOOKUP($K135,'A3_2(公表)'!$C$4:$K$108,4,FALSE)&amp;"",""))</f>
        <v/>
      </c>
      <c r="O135" s="289"/>
      <c r="P135" s="140"/>
      <c r="Q135" s="140"/>
      <c r="R135" s="190" t="b">
        <v>1</v>
      </c>
    </row>
    <row r="136" spans="1:21" ht="21" customHeight="1" thickBot="1">
      <c r="A136" s="175"/>
      <c r="B136" s="752"/>
      <c r="C136" s="707"/>
      <c r="D136" s="197"/>
      <c r="E136" s="198"/>
      <c r="F136" s="198"/>
      <c r="G136" s="199"/>
      <c r="H136" s="248"/>
      <c r="I136" s="382"/>
      <c r="J136" s="385"/>
      <c r="K136" s="272"/>
      <c r="L136" s="191" t="str">
        <f>IF($K136="","",IFERROR(VLOOKUP($K136,'A3_2(公表)'!$C$4:$K$108,2,FALSE)&amp;"",""))</f>
        <v/>
      </c>
      <c r="M136" s="191" t="str">
        <f>IF($K136="","",IFERROR(VLOOKUP($K136,'A3_2(公表)'!$C$4:$K$108,3,FALSE)&amp;"",""))</f>
        <v/>
      </c>
      <c r="N136" s="292" t="str">
        <f>IF($K136="","",IFERROR(VLOOKUP($K136,'A3_2(公表)'!$C$4:$K$108,4,FALSE)&amp;"",""))</f>
        <v/>
      </c>
      <c r="O136" s="289"/>
      <c r="P136" s="140"/>
      <c r="Q136" s="140"/>
      <c r="R136" s="270" t="b">
        <f t="shared" ref="R136" si="96">IF(H135=$T$376, FALSE,
 IF(H135=$U$376, H135&lt;&gt;"",
 IF(H135=$V$376, H135&lt;&gt;"",
 IF(H135=$W$376, H135&lt;&gt;"",
 IF(H135=$X$376, H135&lt;&gt;"", FALSE)))))</f>
        <v>0</v>
      </c>
    </row>
    <row r="137" spans="1:21" ht="21" customHeight="1">
      <c r="A137" s="175"/>
      <c r="B137" s="380"/>
      <c r="C137" s="192" t="s">
        <v>1591</v>
      </c>
      <c r="D137" s="708"/>
      <c r="E137" s="708"/>
      <c r="F137" s="708"/>
      <c r="G137" s="709"/>
      <c r="H137" s="34"/>
      <c r="I137" s="382"/>
      <c r="J137" s="385"/>
      <c r="K137" s="273"/>
      <c r="L137" s="191" t="str">
        <f>IF($K137="","",IFERROR(VLOOKUP($K137,'A3_2(公表)'!$C$4:$K$108,2,FALSE)&amp;"",""))</f>
        <v/>
      </c>
      <c r="M137" s="191" t="str">
        <f>IF($K137="","",IFERROR(VLOOKUP($K137,'A3_2(公表)'!$C$4:$K$108,3,FALSE)&amp;"",""))</f>
        <v/>
      </c>
      <c r="N137" s="292" t="str">
        <f>IF($K137="","",IFERROR(VLOOKUP($K137,'A3_2(公表)'!$C$4:$K$108,4,FALSE)&amp;"",""))</f>
        <v/>
      </c>
      <c r="O137" s="289"/>
      <c r="R137" s="270" t="b">
        <f t="shared" ref="R137" si="97">IF(H135=$T$376, FALSE,
 IF(H135=$U$376, H136&lt;&gt;"",
 IF(H135=$V$376, H136&lt;&gt;"",
 IF(H135=$W$376, H136&lt;&gt;"",
 IF(H135=$X$376, H136&lt;&gt;"", FALSE)))))</f>
        <v>0</v>
      </c>
    </row>
    <row r="138" spans="1:21" ht="21" customHeight="1">
      <c r="A138" s="175"/>
      <c r="B138" s="753" t="str">
        <f>IF(B137="希望する",IF(C144=1,"B3シートに
ご記載ください。","再エネ100%メニュー
ではありません。"),"-")</f>
        <v>-</v>
      </c>
      <c r="C138" s="710"/>
      <c r="D138" s="711"/>
      <c r="E138" s="711"/>
      <c r="F138" s="712"/>
      <c r="G138" s="193" t="s">
        <v>1592</v>
      </c>
      <c r="H138" s="34"/>
      <c r="I138" s="382"/>
      <c r="J138" s="385"/>
      <c r="K138" s="273"/>
      <c r="L138" s="191" t="str">
        <f>IF($K138="","",IFERROR(VLOOKUP($K138,'A3_2(公表)'!$C$4:$K$108,2,FALSE)&amp;"",""))</f>
        <v/>
      </c>
      <c r="M138" s="191" t="str">
        <f>IF($K138="","",IFERROR(VLOOKUP($K138,'A3_2(公表)'!$C$4:$K$108,3,FALSE)&amp;"",""))</f>
        <v/>
      </c>
      <c r="N138" s="292" t="str">
        <f>IF($K138="","",IFERROR(VLOOKUP($K138,'A3_2(公表)'!$C$4:$K$108,4,FALSE)&amp;"",""))</f>
        <v/>
      </c>
      <c r="O138" s="289"/>
      <c r="R138" s="270" t="b">
        <f t="shared" ref="R138" si="98">IF(H135=$T$376, FALSE,
 IF(H135=$U$376, H137&lt;&gt;"",
 IF(H135=$V$376, H137&lt;&gt;"",
 IF(H135=$W$376, H137&lt;&gt;"",
 IF(H135=$X$376, H137&lt;&gt;"", FALSE)))))</f>
        <v>0</v>
      </c>
      <c r="U138" s="171"/>
    </row>
    <row r="139" spans="1:21" ht="21" customHeight="1" thickBot="1">
      <c r="A139" s="175"/>
      <c r="B139" s="754"/>
      <c r="C139" s="718" t="s">
        <v>1822</v>
      </c>
      <c r="D139" s="719"/>
      <c r="E139" s="719"/>
      <c r="F139" s="719"/>
      <c r="G139" s="698"/>
      <c r="H139" s="34"/>
      <c r="I139" s="382"/>
      <c r="J139" s="385"/>
      <c r="K139" s="273"/>
      <c r="L139" s="191" t="str">
        <f>IF($K139="","",IFERROR(VLOOKUP($K139,'A3_2(公表)'!$C$4:$K$108,2,FALSE)&amp;"",""))</f>
        <v/>
      </c>
      <c r="M139" s="191" t="str">
        <f>IF($K139="","",IFERROR(VLOOKUP($K139,'A3_2(公表)'!$C$4:$K$108,3,FALSE)&amp;"",""))</f>
        <v/>
      </c>
      <c r="N139" s="292" t="str">
        <f>IF($K139="","",IFERROR(VLOOKUP($K139,'A3_2(公表)'!$C$4:$K$108,4,FALSE)&amp;"",""))</f>
        <v/>
      </c>
      <c r="O139" s="289"/>
      <c r="R139" s="269" t="b">
        <f t="shared" ref="R139" si="99">IF(H135=$T$376, FALSE,
 IF(H135=$U$376, FALSE,
 IF(H135=$V$376, H138&lt;&gt;"",
 IF(H135=$W$376, H138&lt;&gt;"",
 IF(H135=$X$376, H138&lt;&gt;"", FALSE)))))</f>
        <v>0</v>
      </c>
      <c r="U139" s="171"/>
    </row>
    <row r="140" spans="1:21" ht="21" customHeight="1">
      <c r="A140" s="175"/>
      <c r="C140" s="713"/>
      <c r="D140" s="714"/>
      <c r="E140" s="714"/>
      <c r="F140" s="714"/>
      <c r="G140" s="699"/>
      <c r="H140" s="34"/>
      <c r="I140" s="382"/>
      <c r="J140" s="385"/>
      <c r="K140" s="273"/>
      <c r="L140" s="191" t="str">
        <f>IF($K140="","",IFERROR(VLOOKUP($K140,'A3_2(公表)'!$C$4:$K$108,2,FALSE)&amp;"",""))</f>
        <v/>
      </c>
      <c r="M140" s="191" t="str">
        <f>IF($K140="","",IFERROR(VLOOKUP($K140,'A3_2(公表)'!$C$4:$K$108,3,FALSE)&amp;"",""))</f>
        <v/>
      </c>
      <c r="N140" s="292" t="str">
        <f>IF($K140="","",IFERROR(VLOOKUP($K140,'A3_2(公表)'!$C$4:$K$108,4,FALSE)&amp;"",""))</f>
        <v/>
      </c>
      <c r="O140" s="289"/>
      <c r="R140" s="269" t="b">
        <f t="shared" ref="R140" si="100">IF(H135=$T$376, FALSE,
 IF(H135=$U$376, FALSE,
 IF(H135=$V$376, H139&lt;&gt;"",
 IF(H135=$W$376, H139&lt;&gt;"",
 IF(H135=$X$376, H139&lt;&gt;"", FALSE)))))</f>
        <v>0</v>
      </c>
      <c r="U140" s="171"/>
    </row>
    <row r="141" spans="1:21" ht="21" customHeight="1">
      <c r="A141" s="175"/>
      <c r="C141" s="718" t="s">
        <v>1937</v>
      </c>
      <c r="D141" s="719"/>
      <c r="E141" s="719"/>
      <c r="F141" s="719"/>
      <c r="G141" s="698"/>
      <c r="H141" s="34"/>
      <c r="I141" s="382"/>
      <c r="J141" s="385"/>
      <c r="K141" s="273"/>
      <c r="L141" s="191" t="str">
        <f>IF($K141="","",IFERROR(VLOOKUP($K141,'A3_2(公表)'!$C$4:$K$108,2,FALSE)&amp;"",""))</f>
        <v/>
      </c>
      <c r="M141" s="191" t="str">
        <f>IF($K141="","",IFERROR(VLOOKUP($K141,'A3_2(公表)'!$C$4:$K$108,3,FALSE)&amp;"",""))</f>
        <v/>
      </c>
      <c r="N141" s="292" t="str">
        <f>IF($K141="","",IFERROR(VLOOKUP($K141,'A3_2(公表)'!$C$4:$K$108,4,FALSE)&amp;"",""))</f>
        <v/>
      </c>
      <c r="O141" s="289"/>
      <c r="R141" s="269" t="b">
        <f t="shared" ref="R141" si="101">IF(H135=$T$376, FALSE,
 IF(H135=$U$376, FALSE,
 IF(H135=$V$376, H140&lt;&gt;"",
 IF(H135=$W$376, H140&lt;&gt;"",
 IF(H135=$X$376, H140&lt;&gt;"", FALSE)))))</f>
        <v>0</v>
      </c>
      <c r="U141" s="171"/>
    </row>
    <row r="142" spans="1:21" ht="21" customHeight="1">
      <c r="A142" s="175"/>
      <c r="C142" s="713"/>
      <c r="D142" s="714"/>
      <c r="E142" s="714"/>
      <c r="F142" s="714"/>
      <c r="G142" s="699"/>
      <c r="H142" s="34"/>
      <c r="I142" s="382"/>
      <c r="J142" s="385"/>
      <c r="K142" s="273"/>
      <c r="L142" s="191" t="str">
        <f>IF($K142="","",IFERROR(VLOOKUP($K142,'A3_2(公表)'!$C$4:$K$108,2,FALSE)&amp;"",""))</f>
        <v/>
      </c>
      <c r="M142" s="191" t="str">
        <f>IF($K142="","",IFERROR(VLOOKUP($K142,'A3_2(公表)'!$C$4:$K$108,3,FALSE)&amp;"",""))</f>
        <v/>
      </c>
      <c r="N142" s="292" t="str">
        <f>IF($K142="","",IFERROR(VLOOKUP($K142,'A3_2(公表)'!$C$4:$K$108,4,FALSE)&amp;"",""))</f>
        <v/>
      </c>
      <c r="O142" s="289"/>
      <c r="R142" s="269" t="b">
        <f t="shared" ref="R142" si="102">IF(H135=$T$376, FALSE,
 IF(H135=$U$376, FALSE,
 IF(H135=$V$376, H141&lt;&gt;"",
 IF(H135=$W$376, H141&lt;&gt;"",
 IF(H135=$X$376, H141&lt;&gt;"", FALSE)))))</f>
        <v>0</v>
      </c>
      <c r="U142" s="171"/>
    </row>
    <row r="143" spans="1:21" ht="21" customHeight="1">
      <c r="A143" s="175"/>
      <c r="C143" s="715" t="s">
        <v>1619</v>
      </c>
      <c r="D143" s="716"/>
      <c r="E143" s="717"/>
      <c r="F143" s="717"/>
      <c r="G143" s="698"/>
      <c r="H143" s="34"/>
      <c r="I143" s="382"/>
      <c r="J143" s="385"/>
      <c r="K143" s="273"/>
      <c r="L143" s="191" t="str">
        <f>IF($K143="","",IFERROR(VLOOKUP($K143,'A3_2(公表)'!$C$4:$K$108,2,FALSE)&amp;"",""))</f>
        <v/>
      </c>
      <c r="M143" s="191" t="str">
        <f>IF($K143="","",IFERROR(VLOOKUP($K143,'A3_2(公表)'!$C$4:$K$108,3,FALSE)&amp;"",""))</f>
        <v/>
      </c>
      <c r="N143" s="292" t="str">
        <f>IF($K143="","",IFERROR(VLOOKUP($K143,'A3_2(公表)'!$C$4:$K$108,4,FALSE)&amp;"",""))</f>
        <v/>
      </c>
      <c r="O143" s="289"/>
      <c r="R143" s="269" t="b">
        <f t="shared" ref="R143" si="103">IF(H135=$T$376, FALSE,
 IF(H135=$U$376, FALSE,
 IF(H135=$V$376, H142&lt;&gt;"",
 IF(H135=$W$376, H142&lt;&gt;"",
 IF(H135=$X$376, H142&lt;&gt;"", FALSE)))))</f>
        <v>0</v>
      </c>
      <c r="U143" s="171"/>
    </row>
    <row r="144" spans="1:21" ht="21" customHeight="1">
      <c r="A144" s="175"/>
      <c r="C144" s="700"/>
      <c r="D144" s="701"/>
      <c r="E144" s="702"/>
      <c r="F144" s="702"/>
      <c r="G144" s="699"/>
      <c r="H144" s="34"/>
      <c r="I144" s="382"/>
      <c r="J144" s="385"/>
      <c r="K144" s="272"/>
      <c r="L144" s="191" t="str">
        <f>IF($K144="","",IFERROR(VLOOKUP($K144,'A3_2(公表)'!$C$4:$K$108,2,FALSE)&amp;"",""))</f>
        <v/>
      </c>
      <c r="M144" s="191" t="str">
        <f>IF($K144="","",IFERROR(VLOOKUP($K144,'A3_2(公表)'!$C$4:$K$108,3,FALSE)&amp;"",""))</f>
        <v/>
      </c>
      <c r="N144" s="292" t="str">
        <f>IF($K144="","",IFERROR(VLOOKUP($K144,'A3_2(公表)'!$C$4:$K$108,4,FALSE)&amp;"",""))</f>
        <v/>
      </c>
      <c r="O144" s="289"/>
      <c r="R144" s="269" t="b">
        <f t="shared" ref="R144" si="104">IF(H135=$T$376, FALSE,
 IF(H135=$U$376, FALSE,
 IF(H135=$V$376, H143&lt;&gt;"",
 IF(H135=$W$376, H143&lt;&gt;"",
 IF(H135=$X$376, H143&lt;&gt;"", FALSE)))))</f>
        <v>0</v>
      </c>
      <c r="U144" s="171"/>
    </row>
    <row r="145" spans="1:21" ht="21" customHeight="1">
      <c r="A145" s="175"/>
      <c r="C145" s="695" t="s">
        <v>1617</v>
      </c>
      <c r="D145" s="696"/>
      <c r="E145" s="696"/>
      <c r="F145" s="697"/>
      <c r="G145" s="698"/>
      <c r="H145" s="34"/>
      <c r="I145" s="382"/>
      <c r="J145" s="385"/>
      <c r="K145" s="272"/>
      <c r="L145" s="191" t="str">
        <f>IF($K145="","",IFERROR(VLOOKUP($K145,'A3_2(公表)'!$C$4:$K$108,2,FALSE)&amp;"",""))</f>
        <v/>
      </c>
      <c r="M145" s="191" t="str">
        <f>IF($K145="","",IFERROR(VLOOKUP($K145,'A3_2(公表)'!$C$4:$K$108,3,FALSE)&amp;"",""))</f>
        <v/>
      </c>
      <c r="N145" s="292" t="str">
        <f>IF($K145="","",IFERROR(VLOOKUP($K145,'A3_2(公表)'!$C$4:$K$108,4,FALSE)&amp;"",""))</f>
        <v/>
      </c>
      <c r="O145" s="289"/>
      <c r="R145" s="349" t="b">
        <f t="shared" ref="R145" si="105">IF(H135=$T$376, FALSE,
 IF(H135=$U$376, FALSE,
 IF(H135=$V$376, FALSE,
 IF(H135=$W$376, H144&lt;&gt;"",
 IF(H135=$X$376, H144&lt;&gt;"", FALSE)))))</f>
        <v>0</v>
      </c>
      <c r="U145" s="171"/>
    </row>
    <row r="146" spans="1:21" ht="21" customHeight="1">
      <c r="A146" s="175"/>
      <c r="C146" s="700"/>
      <c r="D146" s="701"/>
      <c r="E146" s="702"/>
      <c r="F146" s="702"/>
      <c r="G146" s="699"/>
      <c r="H146" s="34"/>
      <c r="I146" s="382"/>
      <c r="J146" s="385"/>
      <c r="K146" s="272"/>
      <c r="L146" s="191" t="str">
        <f>IF($K146="","",IFERROR(VLOOKUP($K146,'A3_2(公表)'!$C$4:$K$108,2,FALSE)&amp;"",""))</f>
        <v/>
      </c>
      <c r="M146" s="191" t="str">
        <f>IF($K146="","",IFERROR(VLOOKUP($K146,'A3_2(公表)'!$C$4:$K$108,3,FALSE)&amp;"",""))</f>
        <v/>
      </c>
      <c r="N146" s="292" t="str">
        <f>IF($K146="","",IFERROR(VLOOKUP($K146,'A3_2(公表)'!$C$4:$K$108,4,FALSE)&amp;"",""))</f>
        <v/>
      </c>
      <c r="O146" s="289"/>
      <c r="R146" s="349" t="b">
        <f t="shared" ref="R146" si="106">IF(H135=$T$376, FALSE,
 IF(H135=$U$376, FALSE,
 IF(H135=$V$376, FALSE,
 IF(H135=$W$376, H145&lt;&gt;"",
 IF(H135=$X$376, H145&lt;&gt;"", FALSE)))))</f>
        <v>0</v>
      </c>
      <c r="U146" s="171"/>
    </row>
    <row r="147" spans="1:21" ht="21" customHeight="1">
      <c r="A147" s="175"/>
      <c r="C147" s="695" t="s">
        <v>1624</v>
      </c>
      <c r="D147" s="696"/>
      <c r="E147" s="696"/>
      <c r="F147" s="697"/>
      <c r="G147" s="698"/>
      <c r="H147" s="249"/>
      <c r="I147" s="383"/>
      <c r="J147" s="386"/>
      <c r="K147" s="272"/>
      <c r="L147" s="191" t="str">
        <f>IF($K147="","",IFERROR(VLOOKUP($K147,'A3_2(公表)'!$C$4:$K$108,2,FALSE)&amp;"",""))</f>
        <v/>
      </c>
      <c r="M147" s="191" t="str">
        <f>IF($K147="","",IFERROR(VLOOKUP($K147,'A3_2(公表)'!$C$4:$K$108,3,FALSE)&amp;"",""))</f>
        <v/>
      </c>
      <c r="N147" s="292" t="str">
        <f>IF($K147="","",IFERROR(VLOOKUP($K147,'A3_2(公表)'!$C$4:$K$108,4,FALSE)&amp;"",""))</f>
        <v/>
      </c>
      <c r="O147" s="289"/>
      <c r="R147" s="349" t="b">
        <f t="shared" ref="R147" si="107">IF(H135=$T$376, FALSE,
 IF(H135=$U$376, FALSE,
 IF(H135=$V$376, FALSE,
 IF(H135=$W$376, H146&lt;&gt;"",
 IF(H135=$X$376, H146&lt;&gt;"", FALSE)))))</f>
        <v>0</v>
      </c>
      <c r="U147" s="171"/>
    </row>
    <row r="148" spans="1:21" ht="21" customHeight="1" thickBot="1">
      <c r="A148" s="175"/>
      <c r="C148" s="703" t="str">
        <f>IF(H135="","-",MIN(SUM(J136:J148), C146))</f>
        <v>-</v>
      </c>
      <c r="D148" s="704"/>
      <c r="E148" s="704"/>
      <c r="F148" s="705"/>
      <c r="G148" s="724"/>
      <c r="H148" s="278" t="str">
        <f>IF(H135="", "", "電源種の指定なし")</f>
        <v/>
      </c>
      <c r="I148" s="268" t="str">
        <f>IF(H135="","",1-SUM(I136:I147))</f>
        <v/>
      </c>
      <c r="J148" s="388"/>
      <c r="K148" s="274"/>
      <c r="L148" s="191" t="str">
        <f>IF($K148="","",IFERROR(VLOOKUP($K148,'A3_2(公表)'!$C$4:$K$108,2,FALSE)&amp;"",""))</f>
        <v/>
      </c>
      <c r="M148" s="194" t="str">
        <f>IF($K148="","",IFERROR(VLOOKUP($K148,'A3_2(公表)'!$C$4:$K$108,3,FALSE)&amp;"",""))</f>
        <v/>
      </c>
      <c r="N148" s="291" t="str">
        <f>IF($K148="","",IFERROR(VLOOKUP($K148,'A3_2(公表)'!$C$4:$K$108,4,FALSE)&amp;"",""))</f>
        <v/>
      </c>
      <c r="O148" s="289"/>
      <c r="R148" s="190" t="b">
        <v>0</v>
      </c>
      <c r="U148" s="171"/>
    </row>
    <row r="149" spans="1:21" ht="21" customHeight="1" thickTop="1" thickBot="1">
      <c r="A149" s="175"/>
      <c r="B149" s="751" t="s">
        <v>2284</v>
      </c>
      <c r="C149" s="706" t="s">
        <v>1733</v>
      </c>
      <c r="D149" s="187" t="s">
        <v>1745</v>
      </c>
      <c r="E149" s="188" t="s">
        <v>40</v>
      </c>
      <c r="F149" s="188" t="s">
        <v>1746</v>
      </c>
      <c r="G149" s="264" t="s">
        <v>1747</v>
      </c>
      <c r="H149" s="276" t="str">
        <f>IF(AND($C$3=$T$376, $D151&lt;&gt;""), $T$376, "")</f>
        <v/>
      </c>
      <c r="I149" s="277"/>
      <c r="J149" s="267"/>
      <c r="K149" s="271"/>
      <c r="L149" s="189" t="str">
        <f>IF($K149="","",
 IF($K149=0,"第1号様式　その３のすべての発電所",IFERROR(VLOOKUP($K149,'A3_2(公表)'!$C$4:$K$108,2,FALSE)&amp;"", "")))</f>
        <v/>
      </c>
      <c r="M149" s="189" t="str">
        <f>IF($K149="","",IFERROR(VLOOKUP($K149,'A3_2(公表)'!$C$4:$K$108,3,FALSE)&amp;"",""))</f>
        <v/>
      </c>
      <c r="N149" s="293" t="str">
        <f>IF($K149="","",IFERROR(VLOOKUP($K149,'A3_2(公表)'!$C$4:$K$108,4,FALSE)&amp;"",""))</f>
        <v/>
      </c>
      <c r="O149" s="289"/>
      <c r="P149" s="140"/>
      <c r="Q149" s="140"/>
      <c r="R149" s="190" t="b">
        <v>1</v>
      </c>
    </row>
    <row r="150" spans="1:21" ht="21" customHeight="1" thickBot="1">
      <c r="A150" s="175"/>
      <c r="B150" s="752"/>
      <c r="C150" s="707"/>
      <c r="D150" s="197"/>
      <c r="E150" s="198"/>
      <c r="F150" s="198"/>
      <c r="G150" s="199"/>
      <c r="H150" s="248"/>
      <c r="I150" s="382"/>
      <c r="J150" s="385"/>
      <c r="K150" s="272"/>
      <c r="L150" s="191" t="str">
        <f>IF($K150="","",IFERROR(VLOOKUP($K150,'A3_2(公表)'!$C$4:$K$108,2,FALSE)&amp;"",""))</f>
        <v/>
      </c>
      <c r="M150" s="191" t="str">
        <f>IF($K150="","",IFERROR(VLOOKUP($K150,'A3_2(公表)'!$C$4:$K$108,3,FALSE)&amp;"",""))</f>
        <v/>
      </c>
      <c r="N150" s="292" t="str">
        <f>IF($K150="","",IFERROR(VLOOKUP($K150,'A3_2(公表)'!$C$4:$K$108,4,FALSE)&amp;"",""))</f>
        <v/>
      </c>
      <c r="O150" s="289"/>
      <c r="P150" s="140"/>
      <c r="Q150" s="140"/>
      <c r="R150" s="270" t="b">
        <f t="shared" ref="R150" si="108">IF(H149=$T$376, FALSE,
 IF(H149=$U$376, H149&lt;&gt;"",
 IF(H149=$V$376, H149&lt;&gt;"",
 IF(H149=$W$376, H149&lt;&gt;"",
 IF(H149=$X$376, H149&lt;&gt;"", FALSE)))))</f>
        <v>0</v>
      </c>
    </row>
    <row r="151" spans="1:21" ht="21" customHeight="1">
      <c r="A151" s="175"/>
      <c r="B151" s="380"/>
      <c r="C151" s="192" t="s">
        <v>1591</v>
      </c>
      <c r="D151" s="708"/>
      <c r="E151" s="708"/>
      <c r="F151" s="708"/>
      <c r="G151" s="709"/>
      <c r="H151" s="34"/>
      <c r="I151" s="382"/>
      <c r="J151" s="385"/>
      <c r="K151" s="273"/>
      <c r="L151" s="191" t="str">
        <f>IF($K151="","",IFERROR(VLOOKUP($K151,'A3_2(公表)'!$C$4:$K$108,2,FALSE)&amp;"",""))</f>
        <v/>
      </c>
      <c r="M151" s="191" t="str">
        <f>IF($K151="","",IFERROR(VLOOKUP($K151,'A3_2(公表)'!$C$4:$K$108,3,FALSE)&amp;"",""))</f>
        <v/>
      </c>
      <c r="N151" s="292" t="str">
        <f>IF($K151="","",IFERROR(VLOOKUP($K151,'A3_2(公表)'!$C$4:$K$108,4,FALSE)&amp;"",""))</f>
        <v/>
      </c>
      <c r="O151" s="289"/>
      <c r="R151" s="270" t="b">
        <f t="shared" ref="R151" si="109">IF(H149=$T$376, FALSE,
 IF(H149=$U$376, H150&lt;&gt;"",
 IF(H149=$V$376, H150&lt;&gt;"",
 IF(H149=$W$376, H150&lt;&gt;"",
 IF(H149=$X$376, H150&lt;&gt;"", FALSE)))))</f>
        <v>0</v>
      </c>
    </row>
    <row r="152" spans="1:21" ht="21" customHeight="1">
      <c r="A152" s="175"/>
      <c r="B152" s="753" t="str">
        <f>IF(B151="希望する",IF(C158=1,"B3シートに
ご記載ください。","再エネ100%メニュー
ではありません。"),"-")</f>
        <v>-</v>
      </c>
      <c r="C152" s="710"/>
      <c r="D152" s="711"/>
      <c r="E152" s="711"/>
      <c r="F152" s="712"/>
      <c r="G152" s="193" t="s">
        <v>1592</v>
      </c>
      <c r="H152" s="34"/>
      <c r="I152" s="382"/>
      <c r="J152" s="385"/>
      <c r="K152" s="273"/>
      <c r="L152" s="191" t="str">
        <f>IF($K152="","",IFERROR(VLOOKUP($K152,'A3_2(公表)'!$C$4:$K$108,2,FALSE)&amp;"",""))</f>
        <v/>
      </c>
      <c r="M152" s="191" t="str">
        <f>IF($K152="","",IFERROR(VLOOKUP($K152,'A3_2(公表)'!$C$4:$K$108,3,FALSE)&amp;"",""))</f>
        <v/>
      </c>
      <c r="N152" s="292" t="str">
        <f>IF($K152="","",IFERROR(VLOOKUP($K152,'A3_2(公表)'!$C$4:$K$108,4,FALSE)&amp;"",""))</f>
        <v/>
      </c>
      <c r="O152" s="289"/>
      <c r="R152" s="270" t="b">
        <f t="shared" ref="R152" si="110">IF(H149=$T$376, FALSE,
 IF(H149=$U$376, H151&lt;&gt;"",
 IF(H149=$V$376, H151&lt;&gt;"",
 IF(H149=$W$376, H151&lt;&gt;"",
 IF(H149=$X$376, H151&lt;&gt;"", FALSE)))))</f>
        <v>0</v>
      </c>
      <c r="U152" s="171"/>
    </row>
    <row r="153" spans="1:21" ht="21" customHeight="1" thickBot="1">
      <c r="A153" s="175"/>
      <c r="B153" s="754"/>
      <c r="C153" s="718" t="s">
        <v>1822</v>
      </c>
      <c r="D153" s="719"/>
      <c r="E153" s="719"/>
      <c r="F153" s="719"/>
      <c r="G153" s="698"/>
      <c r="H153" s="34"/>
      <c r="I153" s="382"/>
      <c r="J153" s="385"/>
      <c r="K153" s="273"/>
      <c r="L153" s="191" t="str">
        <f>IF($K153="","",IFERROR(VLOOKUP($K153,'A3_2(公表)'!$C$4:$K$108,2,FALSE)&amp;"",""))</f>
        <v/>
      </c>
      <c r="M153" s="191" t="str">
        <f>IF($K153="","",IFERROR(VLOOKUP($K153,'A3_2(公表)'!$C$4:$K$108,3,FALSE)&amp;"",""))</f>
        <v/>
      </c>
      <c r="N153" s="292" t="str">
        <f>IF($K153="","",IFERROR(VLOOKUP($K153,'A3_2(公表)'!$C$4:$K$108,4,FALSE)&amp;"",""))</f>
        <v/>
      </c>
      <c r="O153" s="289"/>
      <c r="R153" s="269" t="b">
        <f t="shared" ref="R153" si="111">IF(H149=$T$376, FALSE,
 IF(H149=$U$376, FALSE,
 IF(H149=$V$376, H152&lt;&gt;"",
 IF(H149=$W$376, H152&lt;&gt;"",
 IF(H149=$X$376, H152&lt;&gt;"", FALSE)))))</f>
        <v>0</v>
      </c>
      <c r="U153" s="171"/>
    </row>
    <row r="154" spans="1:21" ht="21" customHeight="1">
      <c r="A154" s="175"/>
      <c r="C154" s="713"/>
      <c r="D154" s="714"/>
      <c r="E154" s="714"/>
      <c r="F154" s="714"/>
      <c r="G154" s="699"/>
      <c r="H154" s="34"/>
      <c r="I154" s="382"/>
      <c r="J154" s="385"/>
      <c r="K154" s="273"/>
      <c r="L154" s="191" t="str">
        <f>IF($K154="","",IFERROR(VLOOKUP($K154,'A3_2(公表)'!$C$4:$K$108,2,FALSE)&amp;"",""))</f>
        <v/>
      </c>
      <c r="M154" s="191" t="str">
        <f>IF($K154="","",IFERROR(VLOOKUP($K154,'A3_2(公表)'!$C$4:$K$108,3,FALSE)&amp;"",""))</f>
        <v/>
      </c>
      <c r="N154" s="292" t="str">
        <f>IF($K154="","",IFERROR(VLOOKUP($K154,'A3_2(公表)'!$C$4:$K$108,4,FALSE)&amp;"",""))</f>
        <v/>
      </c>
      <c r="O154" s="289"/>
      <c r="R154" s="269" t="b">
        <f t="shared" ref="R154" si="112">IF(H149=$T$376, FALSE,
 IF(H149=$U$376, FALSE,
 IF(H149=$V$376, H153&lt;&gt;"",
 IF(H149=$W$376, H153&lt;&gt;"",
 IF(H149=$X$376, H153&lt;&gt;"", FALSE)))))</f>
        <v>0</v>
      </c>
      <c r="U154" s="171"/>
    </row>
    <row r="155" spans="1:21" ht="21" customHeight="1">
      <c r="A155" s="175"/>
      <c r="C155" s="718" t="s">
        <v>1937</v>
      </c>
      <c r="D155" s="719"/>
      <c r="E155" s="719"/>
      <c r="F155" s="719"/>
      <c r="G155" s="698"/>
      <c r="H155" s="34"/>
      <c r="I155" s="382"/>
      <c r="J155" s="385"/>
      <c r="K155" s="273"/>
      <c r="L155" s="191" t="str">
        <f>IF($K155="","",IFERROR(VLOOKUP($K155,'A3_2(公表)'!$C$4:$K$108,2,FALSE)&amp;"",""))</f>
        <v/>
      </c>
      <c r="M155" s="191" t="str">
        <f>IF($K155="","",IFERROR(VLOOKUP($K155,'A3_2(公表)'!$C$4:$K$108,3,FALSE)&amp;"",""))</f>
        <v/>
      </c>
      <c r="N155" s="292" t="str">
        <f>IF($K155="","",IFERROR(VLOOKUP($K155,'A3_2(公表)'!$C$4:$K$108,4,FALSE)&amp;"",""))</f>
        <v/>
      </c>
      <c r="O155" s="289"/>
      <c r="R155" s="269" t="b">
        <f t="shared" ref="R155" si="113">IF(H149=$T$376, FALSE,
 IF(H149=$U$376, FALSE,
 IF(H149=$V$376, H154&lt;&gt;"",
 IF(H149=$W$376, H154&lt;&gt;"",
 IF(H149=$X$376, H154&lt;&gt;"", FALSE)))))</f>
        <v>0</v>
      </c>
      <c r="U155" s="171"/>
    </row>
    <row r="156" spans="1:21" ht="21" customHeight="1">
      <c r="A156" s="175"/>
      <c r="C156" s="713"/>
      <c r="D156" s="714"/>
      <c r="E156" s="714"/>
      <c r="F156" s="714"/>
      <c r="G156" s="699"/>
      <c r="H156" s="34"/>
      <c r="I156" s="382"/>
      <c r="J156" s="385"/>
      <c r="K156" s="273"/>
      <c r="L156" s="191" t="str">
        <f>IF($K156="","",IFERROR(VLOOKUP($K156,'A3_2(公表)'!$C$4:$K$108,2,FALSE)&amp;"",""))</f>
        <v/>
      </c>
      <c r="M156" s="191" t="str">
        <f>IF($K156="","",IFERROR(VLOOKUP($K156,'A3_2(公表)'!$C$4:$K$108,3,FALSE)&amp;"",""))</f>
        <v/>
      </c>
      <c r="N156" s="292" t="str">
        <f>IF($K156="","",IFERROR(VLOOKUP($K156,'A3_2(公表)'!$C$4:$K$108,4,FALSE)&amp;"",""))</f>
        <v/>
      </c>
      <c r="O156" s="289"/>
      <c r="R156" s="269" t="b">
        <f t="shared" ref="R156" si="114">IF(H149=$T$376, FALSE,
 IF(H149=$U$376, FALSE,
 IF(H149=$V$376, H155&lt;&gt;"",
 IF(H149=$W$376, H155&lt;&gt;"",
 IF(H149=$X$376, H155&lt;&gt;"", FALSE)))))</f>
        <v>0</v>
      </c>
      <c r="U156" s="171"/>
    </row>
    <row r="157" spans="1:21" ht="21" customHeight="1">
      <c r="A157" s="175"/>
      <c r="C157" s="715" t="s">
        <v>1619</v>
      </c>
      <c r="D157" s="716"/>
      <c r="E157" s="717"/>
      <c r="F157" s="717"/>
      <c r="G157" s="698"/>
      <c r="H157" s="34"/>
      <c r="I157" s="382"/>
      <c r="J157" s="385"/>
      <c r="K157" s="273"/>
      <c r="L157" s="191" t="str">
        <f>IF($K157="","",IFERROR(VLOOKUP($K157,'A3_2(公表)'!$C$4:$K$108,2,FALSE)&amp;"",""))</f>
        <v/>
      </c>
      <c r="M157" s="191" t="str">
        <f>IF($K157="","",IFERROR(VLOOKUP($K157,'A3_2(公表)'!$C$4:$K$108,3,FALSE)&amp;"",""))</f>
        <v/>
      </c>
      <c r="N157" s="292" t="str">
        <f>IF($K157="","",IFERROR(VLOOKUP($K157,'A3_2(公表)'!$C$4:$K$108,4,FALSE)&amp;"",""))</f>
        <v/>
      </c>
      <c r="O157" s="289"/>
      <c r="R157" s="269" t="b">
        <f t="shared" ref="R157" si="115">IF(H149=$T$376, FALSE,
 IF(H149=$U$376, FALSE,
 IF(H149=$V$376, H156&lt;&gt;"",
 IF(H149=$W$376, H156&lt;&gt;"",
 IF(H149=$X$376, H156&lt;&gt;"", FALSE)))))</f>
        <v>0</v>
      </c>
      <c r="U157" s="171"/>
    </row>
    <row r="158" spans="1:21" ht="21" customHeight="1">
      <c r="A158" s="175"/>
      <c r="C158" s="700"/>
      <c r="D158" s="701"/>
      <c r="E158" s="702"/>
      <c r="F158" s="702"/>
      <c r="G158" s="699"/>
      <c r="H158" s="34"/>
      <c r="I158" s="382"/>
      <c r="J158" s="385"/>
      <c r="K158" s="272"/>
      <c r="L158" s="191" t="str">
        <f>IF($K158="","",IFERROR(VLOOKUP($K158,'A3_2(公表)'!$C$4:$K$108,2,FALSE)&amp;"",""))</f>
        <v/>
      </c>
      <c r="M158" s="191" t="str">
        <f>IF($K158="","",IFERROR(VLOOKUP($K158,'A3_2(公表)'!$C$4:$K$108,3,FALSE)&amp;"",""))</f>
        <v/>
      </c>
      <c r="N158" s="292" t="str">
        <f>IF($K158="","",IFERROR(VLOOKUP($K158,'A3_2(公表)'!$C$4:$K$108,4,FALSE)&amp;"",""))</f>
        <v/>
      </c>
      <c r="O158" s="289"/>
      <c r="R158" s="269" t="b">
        <f t="shared" ref="R158" si="116">IF(H149=$T$376, FALSE,
 IF(H149=$U$376, FALSE,
 IF(H149=$V$376, H157&lt;&gt;"",
 IF(H149=$W$376, H157&lt;&gt;"",
 IF(H149=$X$376, H157&lt;&gt;"", FALSE)))))</f>
        <v>0</v>
      </c>
      <c r="U158" s="171"/>
    </row>
    <row r="159" spans="1:21" ht="21" customHeight="1">
      <c r="A159" s="175"/>
      <c r="C159" s="695" t="s">
        <v>1617</v>
      </c>
      <c r="D159" s="696"/>
      <c r="E159" s="696"/>
      <c r="F159" s="697"/>
      <c r="G159" s="698"/>
      <c r="H159" s="34"/>
      <c r="I159" s="382"/>
      <c r="J159" s="385"/>
      <c r="K159" s="272"/>
      <c r="L159" s="191" t="str">
        <f>IF($K159="","",IFERROR(VLOOKUP($K159,'A3_2(公表)'!$C$4:$K$108,2,FALSE)&amp;"",""))</f>
        <v/>
      </c>
      <c r="M159" s="191" t="str">
        <f>IF($K159="","",IFERROR(VLOOKUP($K159,'A3_2(公表)'!$C$4:$K$108,3,FALSE)&amp;"",""))</f>
        <v/>
      </c>
      <c r="N159" s="292" t="str">
        <f>IF($K159="","",IFERROR(VLOOKUP($K159,'A3_2(公表)'!$C$4:$K$108,4,FALSE)&amp;"",""))</f>
        <v/>
      </c>
      <c r="O159" s="289"/>
      <c r="R159" s="349" t="b">
        <f t="shared" ref="R159" si="117">IF(H149=$T$376, FALSE,
 IF(H149=$U$376, FALSE,
 IF(H149=$V$376, FALSE,
 IF(H149=$W$376, H158&lt;&gt;"",
 IF(H149=$X$376, H158&lt;&gt;"", FALSE)))))</f>
        <v>0</v>
      </c>
      <c r="U159" s="171"/>
    </row>
    <row r="160" spans="1:21" ht="21" customHeight="1">
      <c r="A160" s="175"/>
      <c r="C160" s="700"/>
      <c r="D160" s="701"/>
      <c r="E160" s="702"/>
      <c r="F160" s="702"/>
      <c r="G160" s="699"/>
      <c r="H160" s="34"/>
      <c r="I160" s="382"/>
      <c r="J160" s="385"/>
      <c r="K160" s="272"/>
      <c r="L160" s="191" t="str">
        <f>IF($K160="","",IFERROR(VLOOKUP($K160,'A3_2(公表)'!$C$4:$K$108,2,FALSE)&amp;"",""))</f>
        <v/>
      </c>
      <c r="M160" s="191" t="str">
        <f>IF($K160="","",IFERROR(VLOOKUP($K160,'A3_2(公表)'!$C$4:$K$108,3,FALSE)&amp;"",""))</f>
        <v/>
      </c>
      <c r="N160" s="292" t="str">
        <f>IF($K160="","",IFERROR(VLOOKUP($K160,'A3_2(公表)'!$C$4:$K$108,4,FALSE)&amp;"",""))</f>
        <v/>
      </c>
      <c r="O160" s="289"/>
      <c r="R160" s="349" t="b">
        <f t="shared" ref="R160" si="118">IF(H149=$T$376, FALSE,
 IF(H149=$U$376, FALSE,
 IF(H149=$V$376, FALSE,
 IF(H149=$W$376, H159&lt;&gt;"",
 IF(H149=$X$376, H159&lt;&gt;"", FALSE)))))</f>
        <v>0</v>
      </c>
      <c r="U160" s="171"/>
    </row>
    <row r="161" spans="1:21" ht="21" customHeight="1">
      <c r="A161" s="175"/>
      <c r="C161" s="695" t="s">
        <v>1624</v>
      </c>
      <c r="D161" s="696"/>
      <c r="E161" s="696"/>
      <c r="F161" s="697"/>
      <c r="G161" s="698"/>
      <c r="H161" s="249"/>
      <c r="I161" s="383"/>
      <c r="J161" s="386"/>
      <c r="K161" s="272"/>
      <c r="L161" s="191" t="str">
        <f>IF($K161="","",IFERROR(VLOOKUP($K161,'A3_2(公表)'!$C$4:$K$108,2,FALSE)&amp;"",""))</f>
        <v/>
      </c>
      <c r="M161" s="191" t="str">
        <f>IF($K161="","",IFERROR(VLOOKUP($K161,'A3_2(公表)'!$C$4:$K$108,3,FALSE)&amp;"",""))</f>
        <v/>
      </c>
      <c r="N161" s="292" t="str">
        <f>IF($K161="","",IFERROR(VLOOKUP($K161,'A3_2(公表)'!$C$4:$K$108,4,FALSE)&amp;"",""))</f>
        <v/>
      </c>
      <c r="O161" s="289"/>
      <c r="R161" s="349" t="b">
        <f t="shared" ref="R161" si="119">IF(H149=$T$376, FALSE,
 IF(H149=$U$376, FALSE,
 IF(H149=$V$376, FALSE,
 IF(H149=$W$376, H160&lt;&gt;"",
 IF(H149=$X$376, H160&lt;&gt;"", FALSE)))))</f>
        <v>0</v>
      </c>
      <c r="U161" s="171"/>
    </row>
    <row r="162" spans="1:21" ht="21" customHeight="1" thickBot="1">
      <c r="A162" s="175"/>
      <c r="C162" s="721" t="str">
        <f>IF(H149="","-",MIN(SUM(J150:J162), C160))</f>
        <v>-</v>
      </c>
      <c r="D162" s="722"/>
      <c r="E162" s="722"/>
      <c r="F162" s="723"/>
      <c r="G162" s="720"/>
      <c r="H162" s="300" t="str">
        <f>IF(H149="", "", "電源種の指定なし")</f>
        <v/>
      </c>
      <c r="I162" s="301" t="str">
        <f>IF(H149="","",1-SUM(I150:I161))</f>
        <v/>
      </c>
      <c r="J162" s="389"/>
      <c r="K162" s="275"/>
      <c r="L162" s="195" t="str">
        <f>IF($K162="","",IFERROR(VLOOKUP($K162,'A3_2(公表)'!$C$4:$K$108,2,FALSE)&amp;"",""))</f>
        <v/>
      </c>
      <c r="M162" s="195" t="str">
        <f>IF($K162="","",IFERROR(VLOOKUP($K162,'A3_2(公表)'!$C$4:$K$108,3,FALSE)&amp;"",""))</f>
        <v/>
      </c>
      <c r="N162" s="304" t="str">
        <f>IF($K162="","",IFERROR(VLOOKUP($K162,'A3_2(公表)'!$C$4:$K$108,4,FALSE)&amp;"",""))</f>
        <v/>
      </c>
      <c r="O162" s="289"/>
      <c r="R162" s="190" t="b">
        <v>0</v>
      </c>
      <c r="U162" s="171"/>
    </row>
    <row r="163" spans="1:21" ht="21" customHeight="1" thickTop="1" thickBot="1">
      <c r="A163" s="175"/>
      <c r="B163" s="751" t="s">
        <v>2284</v>
      </c>
      <c r="C163" s="706" t="s">
        <v>2194</v>
      </c>
      <c r="D163" s="187" t="s">
        <v>1745</v>
      </c>
      <c r="E163" s="188" t="s">
        <v>40</v>
      </c>
      <c r="F163" s="188" t="s">
        <v>1746</v>
      </c>
      <c r="G163" s="264" t="s">
        <v>1747</v>
      </c>
      <c r="H163" s="276" t="str">
        <f>IF(AND($C$3=$T$376, $D165&lt;&gt;""), $T$376, "")</f>
        <v/>
      </c>
      <c r="I163" s="277"/>
      <c r="J163" s="267"/>
      <c r="K163" s="271"/>
      <c r="L163" s="189" t="str">
        <f>IF($K163="","",
 IF($K163=0,"第1号様式　その３のすべての発電所",IFERROR(VLOOKUP($K163,'A3_2(公表)'!$C$4:$K$108,2,FALSE)&amp;"", "")))</f>
        <v/>
      </c>
      <c r="M163" s="189" t="str">
        <f>IF($K163="","",IFERROR(VLOOKUP($K163,'A3_2(公表)'!$C$4:$K$108,3,FALSE)&amp;"",""))</f>
        <v/>
      </c>
      <c r="N163" s="293" t="str">
        <f>IF($K163="","",IFERROR(VLOOKUP($K163,'A3_2(公表)'!$C$4:$K$108,4,FALSE)&amp;"",""))</f>
        <v/>
      </c>
      <c r="O163" s="289"/>
      <c r="P163" s="140"/>
      <c r="Q163" s="140"/>
      <c r="R163" s="190" t="b">
        <v>1</v>
      </c>
    </row>
    <row r="164" spans="1:21" ht="21" customHeight="1" thickBot="1">
      <c r="A164" s="175"/>
      <c r="B164" s="752"/>
      <c r="C164" s="707"/>
      <c r="D164" s="197"/>
      <c r="E164" s="198"/>
      <c r="F164" s="198"/>
      <c r="G164" s="199"/>
      <c r="H164" s="248"/>
      <c r="I164" s="382"/>
      <c r="J164" s="385"/>
      <c r="K164" s="272"/>
      <c r="L164" s="191" t="str">
        <f>IF($K164="","",IFERROR(VLOOKUP($K164,'A3_2(公表)'!$C$4:$K$108,2,FALSE)&amp;"",""))</f>
        <v/>
      </c>
      <c r="M164" s="191" t="str">
        <f>IF($K164="","",IFERROR(VLOOKUP($K164,'A3_2(公表)'!$C$4:$K$108,3,FALSE)&amp;"",""))</f>
        <v/>
      </c>
      <c r="N164" s="292" t="str">
        <f>IF($K164="","",IFERROR(VLOOKUP($K164,'A3_2(公表)'!$C$4:$K$108,4,FALSE)&amp;"",""))</f>
        <v/>
      </c>
      <c r="O164" s="289"/>
      <c r="P164" s="140"/>
      <c r="Q164" s="140"/>
      <c r="R164" s="270" t="b">
        <f t="shared" ref="R164" si="120">IF(H163=$T$376, FALSE,
 IF(H163=$U$376, H163&lt;&gt;"",
 IF(H163=$V$376, H163&lt;&gt;"",
 IF(H163=$W$376, H163&lt;&gt;"",
 IF(H163=$X$376, H163&lt;&gt;"", FALSE)))))</f>
        <v>0</v>
      </c>
    </row>
    <row r="165" spans="1:21" ht="21" customHeight="1">
      <c r="A165" s="175"/>
      <c r="B165" s="380"/>
      <c r="C165" s="192" t="s">
        <v>1591</v>
      </c>
      <c r="D165" s="708"/>
      <c r="E165" s="708"/>
      <c r="F165" s="708"/>
      <c r="G165" s="709"/>
      <c r="H165" s="248"/>
      <c r="I165" s="382"/>
      <c r="J165" s="385"/>
      <c r="K165" s="273"/>
      <c r="L165" s="191" t="str">
        <f>IF($K165="","",IFERROR(VLOOKUP($K165,'A3_2(公表)'!$C$4:$K$108,2,FALSE)&amp;"",""))</f>
        <v/>
      </c>
      <c r="M165" s="191" t="str">
        <f>IF($K165="","",IFERROR(VLOOKUP($K165,'A3_2(公表)'!$C$4:$K$108,3,FALSE)&amp;"",""))</f>
        <v/>
      </c>
      <c r="N165" s="292" t="str">
        <f>IF($K165="","",IFERROR(VLOOKUP($K165,'A3_2(公表)'!$C$4:$K$108,4,FALSE)&amp;"",""))</f>
        <v/>
      </c>
      <c r="O165" s="289"/>
      <c r="R165" s="270" t="b">
        <f t="shared" ref="R165" si="121">IF(H163=$T$376, FALSE,
 IF(H163=$U$376, H164&lt;&gt;"",
 IF(H163=$V$376, H164&lt;&gt;"",
 IF(H163=$W$376, H164&lt;&gt;"",
 IF(H163=$X$376, H164&lt;&gt;"", FALSE)))))</f>
        <v>0</v>
      </c>
    </row>
    <row r="166" spans="1:21" ht="21" customHeight="1">
      <c r="A166" s="175"/>
      <c r="B166" s="753" t="str">
        <f>IF(B165="希望する",IF(C172=1,"B3シートに
ご記載ください。","再エネ100%メニュー
ではありません。"),"-")</f>
        <v>-</v>
      </c>
      <c r="C166" s="710"/>
      <c r="D166" s="711"/>
      <c r="E166" s="711"/>
      <c r="F166" s="712"/>
      <c r="G166" s="193" t="s">
        <v>1592</v>
      </c>
      <c r="H166" s="248"/>
      <c r="I166" s="382"/>
      <c r="J166" s="385"/>
      <c r="K166" s="273"/>
      <c r="L166" s="191" t="str">
        <f>IF($K166="","",IFERROR(VLOOKUP($K166,'A3_2(公表)'!$C$4:$K$108,2,FALSE)&amp;"",""))</f>
        <v/>
      </c>
      <c r="M166" s="191" t="str">
        <f>IF($K166="","",IFERROR(VLOOKUP($K166,'A3_2(公表)'!$C$4:$K$108,3,FALSE)&amp;"",""))</f>
        <v/>
      </c>
      <c r="N166" s="292" t="str">
        <f>IF($K166="","",IFERROR(VLOOKUP($K166,'A3_2(公表)'!$C$4:$K$108,4,FALSE)&amp;"",""))</f>
        <v/>
      </c>
      <c r="O166" s="289"/>
      <c r="R166" s="270" t="b">
        <f t="shared" ref="R166" si="122">IF(H163=$T$376, FALSE,
 IF(H163=$U$376, H165&lt;&gt;"",
 IF(H163=$V$376, H165&lt;&gt;"",
 IF(H163=$W$376, H165&lt;&gt;"",
 IF(H163=$X$376, H165&lt;&gt;"", FALSE)))))</f>
        <v>0</v>
      </c>
      <c r="U166" s="171"/>
    </row>
    <row r="167" spans="1:21" ht="21" customHeight="1" thickBot="1">
      <c r="A167" s="175"/>
      <c r="B167" s="754"/>
      <c r="C167" s="718" t="s">
        <v>1822</v>
      </c>
      <c r="D167" s="719"/>
      <c r="E167" s="719"/>
      <c r="F167" s="719"/>
      <c r="G167" s="698"/>
      <c r="H167" s="248"/>
      <c r="I167" s="382"/>
      <c r="J167" s="385"/>
      <c r="K167" s="273"/>
      <c r="L167" s="191" t="str">
        <f>IF($K167="","",IFERROR(VLOOKUP($K167,'A3_2(公表)'!$C$4:$K$108,2,FALSE)&amp;"",""))</f>
        <v/>
      </c>
      <c r="M167" s="191" t="str">
        <f>IF($K167="","",IFERROR(VLOOKUP($K167,'A3_2(公表)'!$C$4:$K$108,3,FALSE)&amp;"",""))</f>
        <v/>
      </c>
      <c r="N167" s="292" t="str">
        <f>IF($K167="","",IFERROR(VLOOKUP($K167,'A3_2(公表)'!$C$4:$K$108,4,FALSE)&amp;"",""))</f>
        <v/>
      </c>
      <c r="O167" s="289"/>
      <c r="R167" s="269" t="b">
        <f t="shared" ref="R167" si="123">IF(H163=$T$376, FALSE,
 IF(H163=$U$376, FALSE,
 IF(H163=$V$376, H166&lt;&gt;"",
 IF(H163=$W$376, H166&lt;&gt;"",
 IF(H163=$X$376, H166&lt;&gt;"", FALSE)))))</f>
        <v>0</v>
      </c>
      <c r="U167" s="171"/>
    </row>
    <row r="168" spans="1:21" ht="21" customHeight="1">
      <c r="A168" s="175"/>
      <c r="C168" s="713"/>
      <c r="D168" s="714"/>
      <c r="E168" s="714"/>
      <c r="F168" s="714"/>
      <c r="G168" s="699"/>
      <c r="H168" s="248"/>
      <c r="I168" s="382"/>
      <c r="J168" s="385"/>
      <c r="K168" s="273"/>
      <c r="L168" s="191" t="str">
        <f>IF($K168="","",IFERROR(VLOOKUP($K168,'A3_2(公表)'!$C$4:$K$108,2,FALSE)&amp;"",""))</f>
        <v/>
      </c>
      <c r="M168" s="191" t="str">
        <f>IF($K168="","",IFERROR(VLOOKUP($K168,'A3_2(公表)'!$C$4:$K$108,3,FALSE)&amp;"",""))</f>
        <v/>
      </c>
      <c r="N168" s="292" t="str">
        <f>IF($K168="","",IFERROR(VLOOKUP($K168,'A3_2(公表)'!$C$4:$K$108,4,FALSE)&amp;"",""))</f>
        <v/>
      </c>
      <c r="O168" s="289"/>
      <c r="R168" s="269" t="b">
        <f t="shared" ref="R168" si="124">IF(H163=$T$376, FALSE,
 IF(H163=$U$376, FALSE,
 IF(H163=$V$376, H167&lt;&gt;"",
 IF(H163=$W$376, H167&lt;&gt;"",
 IF(H163=$X$376, H167&lt;&gt;"", FALSE)))))</f>
        <v>0</v>
      </c>
      <c r="U168" s="171"/>
    </row>
    <row r="169" spans="1:21" ht="21" customHeight="1">
      <c r="A169" s="175"/>
      <c r="C169" s="718" t="s">
        <v>1937</v>
      </c>
      <c r="D169" s="719"/>
      <c r="E169" s="719"/>
      <c r="F169" s="719"/>
      <c r="G169" s="698"/>
      <c r="H169" s="248"/>
      <c r="I169" s="382"/>
      <c r="J169" s="385"/>
      <c r="K169" s="273"/>
      <c r="L169" s="191" t="str">
        <f>IF($K169="","",IFERROR(VLOOKUP($K169,'A3_2(公表)'!$C$4:$K$108,2,FALSE)&amp;"",""))</f>
        <v/>
      </c>
      <c r="M169" s="191" t="str">
        <f>IF($K169="","",IFERROR(VLOOKUP($K169,'A3_2(公表)'!$C$4:$K$108,3,FALSE)&amp;"",""))</f>
        <v/>
      </c>
      <c r="N169" s="292" t="str">
        <f>IF($K169="","",IFERROR(VLOOKUP($K169,'A3_2(公表)'!$C$4:$K$108,4,FALSE)&amp;"",""))</f>
        <v/>
      </c>
      <c r="O169" s="289"/>
      <c r="R169" s="269" t="b">
        <f t="shared" ref="R169" si="125">IF(H163=$T$376, FALSE,
 IF(H163=$U$376, FALSE,
 IF(H163=$V$376, H168&lt;&gt;"",
 IF(H163=$W$376, H168&lt;&gt;"",
 IF(H163=$X$376, H168&lt;&gt;"", FALSE)))))</f>
        <v>0</v>
      </c>
      <c r="U169" s="171"/>
    </row>
    <row r="170" spans="1:21" ht="21" customHeight="1">
      <c r="A170" s="175"/>
      <c r="C170" s="713"/>
      <c r="D170" s="714"/>
      <c r="E170" s="714"/>
      <c r="F170" s="714"/>
      <c r="G170" s="699"/>
      <c r="H170" s="248"/>
      <c r="I170" s="382"/>
      <c r="J170" s="385"/>
      <c r="K170" s="273"/>
      <c r="L170" s="191" t="str">
        <f>IF($K170="","",IFERROR(VLOOKUP($K170,'A3_2(公表)'!$C$4:$K$108,2,FALSE)&amp;"",""))</f>
        <v/>
      </c>
      <c r="M170" s="191" t="str">
        <f>IF($K170="","",IFERROR(VLOOKUP($K170,'A3_2(公表)'!$C$4:$K$108,3,FALSE)&amp;"",""))</f>
        <v/>
      </c>
      <c r="N170" s="292" t="str">
        <f>IF($K170="","",IFERROR(VLOOKUP($K170,'A3_2(公表)'!$C$4:$K$108,4,FALSE)&amp;"",""))</f>
        <v/>
      </c>
      <c r="O170" s="289"/>
      <c r="R170" s="269" t="b">
        <f t="shared" ref="R170" si="126">IF(H163=$T$376, FALSE,
 IF(H163=$U$376, FALSE,
 IF(H163=$V$376, H169&lt;&gt;"",
 IF(H163=$W$376, H169&lt;&gt;"",
 IF(H163=$X$376, H169&lt;&gt;"", FALSE)))))</f>
        <v>0</v>
      </c>
      <c r="U170" s="171"/>
    </row>
    <row r="171" spans="1:21" ht="21" customHeight="1">
      <c r="A171" s="175"/>
      <c r="C171" s="715" t="s">
        <v>1619</v>
      </c>
      <c r="D171" s="716"/>
      <c r="E171" s="717"/>
      <c r="F171" s="717"/>
      <c r="G171" s="698"/>
      <c r="H171" s="248"/>
      <c r="I171" s="382"/>
      <c r="J171" s="385"/>
      <c r="K171" s="273"/>
      <c r="L171" s="191" t="str">
        <f>IF($K171="","",IFERROR(VLOOKUP($K171,'A3_2(公表)'!$C$4:$K$108,2,FALSE)&amp;"",""))</f>
        <v/>
      </c>
      <c r="M171" s="191" t="str">
        <f>IF($K171="","",IFERROR(VLOOKUP($K171,'A3_2(公表)'!$C$4:$K$108,3,FALSE)&amp;"",""))</f>
        <v/>
      </c>
      <c r="N171" s="292" t="str">
        <f>IF($K171="","",IFERROR(VLOOKUP($K171,'A3_2(公表)'!$C$4:$K$108,4,FALSE)&amp;"",""))</f>
        <v/>
      </c>
      <c r="O171" s="289"/>
      <c r="R171" s="269" t="b">
        <f t="shared" ref="R171" si="127">IF(H163=$T$376, FALSE,
 IF(H163=$U$376, FALSE,
 IF(H163=$V$376, H170&lt;&gt;"",
 IF(H163=$W$376, H170&lt;&gt;"",
 IF(H163=$X$376, H170&lt;&gt;"", FALSE)))))</f>
        <v>0</v>
      </c>
      <c r="U171" s="171"/>
    </row>
    <row r="172" spans="1:21" ht="21" customHeight="1">
      <c r="A172" s="175"/>
      <c r="C172" s="700"/>
      <c r="D172" s="701"/>
      <c r="E172" s="702"/>
      <c r="F172" s="702"/>
      <c r="G172" s="699"/>
      <c r="H172" s="248"/>
      <c r="I172" s="382"/>
      <c r="J172" s="385"/>
      <c r="K172" s="272"/>
      <c r="L172" s="191" t="str">
        <f>IF($K172="","",IFERROR(VLOOKUP($K172,'A3_2(公表)'!$C$4:$K$108,2,FALSE)&amp;"",""))</f>
        <v/>
      </c>
      <c r="M172" s="191" t="str">
        <f>IF($K172="","",IFERROR(VLOOKUP($K172,'A3_2(公表)'!$C$4:$K$108,3,FALSE)&amp;"",""))</f>
        <v/>
      </c>
      <c r="N172" s="292" t="str">
        <f>IF($K172="","",IFERROR(VLOOKUP($K172,'A3_2(公表)'!$C$4:$K$108,4,FALSE)&amp;"",""))</f>
        <v/>
      </c>
      <c r="O172" s="289"/>
      <c r="R172" s="269" t="b">
        <f t="shared" ref="R172" si="128">IF(H163=$T$376, FALSE,
 IF(H163=$U$376, FALSE,
 IF(H163=$V$376, H171&lt;&gt;"",
 IF(H163=$W$376, H171&lt;&gt;"",
 IF(H163=$X$376, H171&lt;&gt;"", FALSE)))))</f>
        <v>0</v>
      </c>
      <c r="U172" s="171"/>
    </row>
    <row r="173" spans="1:21" ht="21" customHeight="1">
      <c r="A173" s="175"/>
      <c r="C173" s="695" t="s">
        <v>1617</v>
      </c>
      <c r="D173" s="696"/>
      <c r="E173" s="696"/>
      <c r="F173" s="697"/>
      <c r="G173" s="698"/>
      <c r="H173" s="248"/>
      <c r="I173" s="382"/>
      <c r="J173" s="385"/>
      <c r="K173" s="272"/>
      <c r="L173" s="191" t="str">
        <f>IF($K173="","",IFERROR(VLOOKUP($K173,'A3_2(公表)'!$C$4:$K$108,2,FALSE)&amp;"",""))</f>
        <v/>
      </c>
      <c r="M173" s="191" t="str">
        <f>IF($K173="","",IFERROR(VLOOKUP($K173,'A3_2(公表)'!$C$4:$K$108,3,FALSE)&amp;"",""))</f>
        <v/>
      </c>
      <c r="N173" s="292" t="str">
        <f>IF($K173="","",IFERROR(VLOOKUP($K173,'A3_2(公表)'!$C$4:$K$108,4,FALSE)&amp;"",""))</f>
        <v/>
      </c>
      <c r="O173" s="289"/>
      <c r="R173" s="349" t="b">
        <f t="shared" ref="R173" si="129">IF(H163=$T$376, FALSE,
 IF(H163=$U$376, FALSE,
 IF(H163=$V$376, FALSE,
 IF(H163=$W$376, H172&lt;&gt;"",
 IF(H163=$X$376, H172&lt;&gt;"", FALSE)))))</f>
        <v>0</v>
      </c>
      <c r="U173" s="171"/>
    </row>
    <row r="174" spans="1:21" ht="21" customHeight="1">
      <c r="A174" s="175"/>
      <c r="C174" s="700"/>
      <c r="D174" s="701"/>
      <c r="E174" s="702"/>
      <c r="F174" s="702"/>
      <c r="G174" s="699"/>
      <c r="H174" s="248"/>
      <c r="I174" s="382"/>
      <c r="J174" s="385"/>
      <c r="K174" s="272"/>
      <c r="L174" s="191" t="str">
        <f>IF($K174="","",IFERROR(VLOOKUP($K174,'A3_2(公表)'!$C$4:$K$108,2,FALSE)&amp;"",""))</f>
        <v/>
      </c>
      <c r="M174" s="191" t="str">
        <f>IF($K174="","",IFERROR(VLOOKUP($K174,'A3_2(公表)'!$C$4:$K$108,3,FALSE)&amp;"",""))</f>
        <v/>
      </c>
      <c r="N174" s="292" t="str">
        <f>IF($K174="","",IFERROR(VLOOKUP($K174,'A3_2(公表)'!$C$4:$K$108,4,FALSE)&amp;"",""))</f>
        <v/>
      </c>
      <c r="O174" s="289"/>
      <c r="R174" s="349" t="b">
        <f t="shared" ref="R174" si="130">IF(H163=$T$376, FALSE,
 IF(H163=$U$376, FALSE,
 IF(H163=$V$376, FALSE,
 IF(H163=$W$376, H173&lt;&gt;"",
 IF(H163=$X$376, H173&lt;&gt;"", FALSE)))))</f>
        <v>0</v>
      </c>
      <c r="U174" s="171"/>
    </row>
    <row r="175" spans="1:21" ht="21" customHeight="1">
      <c r="A175" s="175"/>
      <c r="C175" s="695" t="s">
        <v>1624</v>
      </c>
      <c r="D175" s="696"/>
      <c r="E175" s="696"/>
      <c r="F175" s="697"/>
      <c r="G175" s="698"/>
      <c r="H175" s="248"/>
      <c r="I175" s="383"/>
      <c r="J175" s="386"/>
      <c r="K175" s="272"/>
      <c r="L175" s="191" t="str">
        <f>IF($K175="","",IFERROR(VLOOKUP($K175,'A3_2(公表)'!$C$4:$K$108,2,FALSE)&amp;"",""))</f>
        <v/>
      </c>
      <c r="M175" s="191" t="str">
        <f>IF($K175="","",IFERROR(VLOOKUP($K175,'A3_2(公表)'!$C$4:$K$108,3,FALSE)&amp;"",""))</f>
        <v/>
      </c>
      <c r="N175" s="292" t="str">
        <f>IF($K175="","",IFERROR(VLOOKUP($K175,'A3_2(公表)'!$C$4:$K$108,4,FALSE)&amp;"",""))</f>
        <v/>
      </c>
      <c r="O175" s="289"/>
      <c r="R175" s="349" t="b">
        <f t="shared" ref="R175" si="131">IF(H163=$T$376, FALSE,
 IF(H163=$U$376, FALSE,
 IF(H163=$V$376, FALSE,
 IF(H163=$W$376, H174&lt;&gt;"",
 IF(H163=$X$376, H174&lt;&gt;"", FALSE)))))</f>
        <v>0</v>
      </c>
      <c r="U175" s="171"/>
    </row>
    <row r="176" spans="1:21" ht="21" customHeight="1" thickBot="1">
      <c r="A176" s="175"/>
      <c r="C176" s="703" t="str">
        <f>IF(H163="","-",MIN(SUM(J164:J176), C174))</f>
        <v>-</v>
      </c>
      <c r="D176" s="704"/>
      <c r="E176" s="704"/>
      <c r="F176" s="705"/>
      <c r="G176" s="724"/>
      <c r="H176" s="278" t="str">
        <f>IF(H163="", "", "電源種の指定なし")</f>
        <v/>
      </c>
      <c r="I176" s="268" t="str">
        <f>IF(H163="","",1-SUM(I164:I175))</f>
        <v/>
      </c>
      <c r="J176" s="388"/>
      <c r="K176" s="274"/>
      <c r="L176" s="191" t="str">
        <f>IF($K176="","",IFERROR(VLOOKUP($K176,'A3_2(公表)'!$C$4:$K$108,2,FALSE)&amp;"",""))</f>
        <v/>
      </c>
      <c r="M176" s="194" t="str">
        <f>IF($K176="","",IFERROR(VLOOKUP($K176,'A3_2(公表)'!$C$4:$K$108,3,FALSE)&amp;"",""))</f>
        <v/>
      </c>
      <c r="N176" s="291" t="str">
        <f>IF($K176="","",IFERROR(VLOOKUP($K176,'A3_2(公表)'!$C$4:$K$108,4,FALSE)&amp;"",""))</f>
        <v/>
      </c>
      <c r="O176" s="289"/>
      <c r="R176" s="190" t="b">
        <v>0</v>
      </c>
      <c r="U176" s="171"/>
    </row>
    <row r="177" spans="1:21" ht="21" customHeight="1" thickTop="1" thickBot="1">
      <c r="A177" s="175"/>
      <c r="B177" s="751" t="s">
        <v>2284</v>
      </c>
      <c r="C177" s="706" t="s">
        <v>2195</v>
      </c>
      <c r="D177" s="187" t="s">
        <v>1745</v>
      </c>
      <c r="E177" s="188" t="s">
        <v>40</v>
      </c>
      <c r="F177" s="188" t="s">
        <v>1746</v>
      </c>
      <c r="G177" s="264" t="s">
        <v>1747</v>
      </c>
      <c r="H177" s="276" t="str">
        <f>IF(AND($C$3=$T$376, $D179&lt;&gt;""), $T$376, "")</f>
        <v/>
      </c>
      <c r="I177" s="277"/>
      <c r="J177" s="267"/>
      <c r="K177" s="271"/>
      <c r="L177" s="189" t="str">
        <f>IF($K177="","",
 IF($K177=0,"第1号様式　その３のすべての発電所",IFERROR(VLOOKUP($K177,'A3_2(公表)'!$C$4:$K$108,2,FALSE)&amp;"", "")))</f>
        <v/>
      </c>
      <c r="M177" s="189" t="str">
        <f>IF($K177="","",IFERROR(VLOOKUP($K177,'A3_2(公表)'!$C$4:$K$108,3,FALSE)&amp;"",""))</f>
        <v/>
      </c>
      <c r="N177" s="293" t="str">
        <f>IF($K177="","",IFERROR(VLOOKUP($K177,'A3_2(公表)'!$C$4:$K$108,4,FALSE)&amp;"",""))</f>
        <v/>
      </c>
      <c r="O177" s="289"/>
      <c r="P177" s="140"/>
      <c r="Q177" s="140"/>
      <c r="R177" s="190" t="b">
        <v>1</v>
      </c>
    </row>
    <row r="178" spans="1:21" ht="21" customHeight="1" thickBot="1">
      <c r="A178" s="175"/>
      <c r="B178" s="752"/>
      <c r="C178" s="707"/>
      <c r="D178" s="197"/>
      <c r="E178" s="198"/>
      <c r="F178" s="198"/>
      <c r="G178" s="199"/>
      <c r="H178" s="248"/>
      <c r="I178" s="382"/>
      <c r="J178" s="385"/>
      <c r="K178" s="272"/>
      <c r="L178" s="191" t="str">
        <f>IF($K178="","",IFERROR(VLOOKUP($K178,'A3_2(公表)'!$C$4:$K$108,2,FALSE)&amp;"",""))</f>
        <v/>
      </c>
      <c r="M178" s="191" t="str">
        <f>IF($K178="","",IFERROR(VLOOKUP($K178,'A3_2(公表)'!$C$4:$K$108,3,FALSE)&amp;"",""))</f>
        <v/>
      </c>
      <c r="N178" s="292" t="str">
        <f>IF($K178="","",IFERROR(VLOOKUP($K178,'A3_2(公表)'!$C$4:$K$108,4,FALSE)&amp;"",""))</f>
        <v/>
      </c>
      <c r="O178" s="289"/>
      <c r="P178" s="140"/>
      <c r="Q178" s="140"/>
      <c r="R178" s="270" t="b">
        <f t="shared" ref="R178" si="132">IF(H177=$T$376, FALSE,
 IF(H177=$U$376, H177&lt;&gt;"",
 IF(H177=$V$376, H177&lt;&gt;"",
 IF(H177=$W$376, H177&lt;&gt;"",
 IF(H177=$X$376, H177&lt;&gt;"", FALSE)))))</f>
        <v>0</v>
      </c>
    </row>
    <row r="179" spans="1:21" ht="21" customHeight="1">
      <c r="A179" s="175"/>
      <c r="B179" s="380"/>
      <c r="C179" s="192" t="s">
        <v>1591</v>
      </c>
      <c r="D179" s="708"/>
      <c r="E179" s="708"/>
      <c r="F179" s="708"/>
      <c r="G179" s="709"/>
      <c r="H179" s="248"/>
      <c r="I179" s="382"/>
      <c r="J179" s="385"/>
      <c r="K179" s="273"/>
      <c r="L179" s="191" t="str">
        <f>IF($K179="","",IFERROR(VLOOKUP($K179,'A3_2(公表)'!$C$4:$K$108,2,FALSE)&amp;"",""))</f>
        <v/>
      </c>
      <c r="M179" s="191" t="str">
        <f>IF($K179="","",IFERROR(VLOOKUP($K179,'A3_2(公表)'!$C$4:$K$108,3,FALSE)&amp;"",""))</f>
        <v/>
      </c>
      <c r="N179" s="292" t="str">
        <f>IF($K179="","",IFERROR(VLOOKUP($K179,'A3_2(公表)'!$C$4:$K$108,4,FALSE)&amp;"",""))</f>
        <v/>
      </c>
      <c r="O179" s="289"/>
      <c r="R179" s="270" t="b">
        <f t="shared" ref="R179" si="133">IF(H177=$T$376, FALSE,
 IF(H177=$U$376, H178&lt;&gt;"",
 IF(H177=$V$376, H178&lt;&gt;"",
 IF(H177=$W$376, H178&lt;&gt;"",
 IF(H177=$X$376, H178&lt;&gt;"", FALSE)))))</f>
        <v>0</v>
      </c>
    </row>
    <row r="180" spans="1:21" ht="21" customHeight="1">
      <c r="A180" s="175"/>
      <c r="B180" s="753" t="str">
        <f>IF(B179="希望する",IF(C186=1,"B3シートに
ご記載ください。","再エネ100%メニュー
ではありません。"),"-")</f>
        <v>-</v>
      </c>
      <c r="C180" s="710"/>
      <c r="D180" s="711"/>
      <c r="E180" s="711"/>
      <c r="F180" s="712"/>
      <c r="G180" s="193" t="s">
        <v>1592</v>
      </c>
      <c r="H180" s="248"/>
      <c r="I180" s="382"/>
      <c r="J180" s="385"/>
      <c r="K180" s="273"/>
      <c r="L180" s="191" t="str">
        <f>IF($K180="","",IFERROR(VLOOKUP($K180,'A3_2(公表)'!$C$4:$K$108,2,FALSE)&amp;"",""))</f>
        <v/>
      </c>
      <c r="M180" s="191" t="str">
        <f>IF($K180="","",IFERROR(VLOOKUP($K180,'A3_2(公表)'!$C$4:$K$108,3,FALSE)&amp;"",""))</f>
        <v/>
      </c>
      <c r="N180" s="292" t="str">
        <f>IF($K180="","",IFERROR(VLOOKUP($K180,'A3_2(公表)'!$C$4:$K$108,4,FALSE)&amp;"",""))</f>
        <v/>
      </c>
      <c r="O180" s="289"/>
      <c r="R180" s="270" t="b">
        <f t="shared" ref="R180" si="134">IF(H177=$T$376, FALSE,
 IF(H177=$U$376, H179&lt;&gt;"",
 IF(H177=$V$376, H179&lt;&gt;"",
 IF(H177=$W$376, H179&lt;&gt;"",
 IF(H177=$X$376, H179&lt;&gt;"", FALSE)))))</f>
        <v>0</v>
      </c>
      <c r="U180" s="171"/>
    </row>
    <row r="181" spans="1:21" ht="21" customHeight="1" thickBot="1">
      <c r="A181" s="175"/>
      <c r="B181" s="754"/>
      <c r="C181" s="718" t="s">
        <v>1822</v>
      </c>
      <c r="D181" s="719"/>
      <c r="E181" s="719"/>
      <c r="F181" s="719"/>
      <c r="G181" s="698"/>
      <c r="H181" s="248"/>
      <c r="I181" s="382"/>
      <c r="J181" s="385"/>
      <c r="K181" s="273"/>
      <c r="L181" s="191" t="str">
        <f>IF($K181="","",IFERROR(VLOOKUP($K181,'A3_2(公表)'!$C$4:$K$108,2,FALSE)&amp;"",""))</f>
        <v/>
      </c>
      <c r="M181" s="191" t="str">
        <f>IF($K181="","",IFERROR(VLOOKUP($K181,'A3_2(公表)'!$C$4:$K$108,3,FALSE)&amp;"",""))</f>
        <v/>
      </c>
      <c r="N181" s="292" t="str">
        <f>IF($K181="","",IFERROR(VLOOKUP($K181,'A3_2(公表)'!$C$4:$K$108,4,FALSE)&amp;"",""))</f>
        <v/>
      </c>
      <c r="O181" s="289"/>
      <c r="R181" s="269" t="b">
        <f t="shared" ref="R181" si="135">IF(H177=$T$376, FALSE,
 IF(H177=$U$376, FALSE,
 IF(H177=$V$376, H180&lt;&gt;"",
 IF(H177=$W$376, H180&lt;&gt;"",
 IF(H177=$X$376, H180&lt;&gt;"", FALSE)))))</f>
        <v>0</v>
      </c>
      <c r="U181" s="171"/>
    </row>
    <row r="182" spans="1:21" ht="21" customHeight="1">
      <c r="A182" s="175"/>
      <c r="C182" s="713"/>
      <c r="D182" s="714"/>
      <c r="E182" s="714"/>
      <c r="F182" s="714"/>
      <c r="G182" s="699"/>
      <c r="H182" s="248"/>
      <c r="I182" s="382"/>
      <c r="J182" s="385"/>
      <c r="K182" s="273"/>
      <c r="L182" s="191" t="str">
        <f>IF($K182="","",IFERROR(VLOOKUP($K182,'A3_2(公表)'!$C$4:$K$108,2,FALSE)&amp;"",""))</f>
        <v/>
      </c>
      <c r="M182" s="191" t="str">
        <f>IF($K182="","",IFERROR(VLOOKUP($K182,'A3_2(公表)'!$C$4:$K$108,3,FALSE)&amp;"",""))</f>
        <v/>
      </c>
      <c r="N182" s="292" t="str">
        <f>IF($K182="","",IFERROR(VLOOKUP($K182,'A3_2(公表)'!$C$4:$K$108,4,FALSE)&amp;"",""))</f>
        <v/>
      </c>
      <c r="O182" s="289"/>
      <c r="R182" s="269" t="b">
        <f t="shared" ref="R182" si="136">IF(H177=$T$376, FALSE,
 IF(H177=$U$376, FALSE,
 IF(H177=$V$376, H181&lt;&gt;"",
 IF(H177=$W$376, H181&lt;&gt;"",
 IF(H177=$X$376, H181&lt;&gt;"", FALSE)))))</f>
        <v>0</v>
      </c>
      <c r="U182" s="171"/>
    </row>
    <row r="183" spans="1:21" ht="21" customHeight="1">
      <c r="A183" s="175"/>
      <c r="C183" s="718" t="s">
        <v>1937</v>
      </c>
      <c r="D183" s="719"/>
      <c r="E183" s="719"/>
      <c r="F183" s="719"/>
      <c r="G183" s="698"/>
      <c r="H183" s="248"/>
      <c r="I183" s="382"/>
      <c r="J183" s="385"/>
      <c r="K183" s="273"/>
      <c r="L183" s="191" t="str">
        <f>IF($K183="","",IFERROR(VLOOKUP($K183,'A3_2(公表)'!$C$4:$K$108,2,FALSE)&amp;"",""))</f>
        <v/>
      </c>
      <c r="M183" s="191" t="str">
        <f>IF($K183="","",IFERROR(VLOOKUP($K183,'A3_2(公表)'!$C$4:$K$108,3,FALSE)&amp;"",""))</f>
        <v/>
      </c>
      <c r="N183" s="292" t="str">
        <f>IF($K183="","",IFERROR(VLOOKUP($K183,'A3_2(公表)'!$C$4:$K$108,4,FALSE)&amp;"",""))</f>
        <v/>
      </c>
      <c r="O183" s="289"/>
      <c r="R183" s="269" t="b">
        <f t="shared" ref="R183" si="137">IF(H177=$T$376, FALSE,
 IF(H177=$U$376, FALSE,
 IF(H177=$V$376, H182&lt;&gt;"",
 IF(H177=$W$376, H182&lt;&gt;"",
 IF(H177=$X$376, H182&lt;&gt;"", FALSE)))))</f>
        <v>0</v>
      </c>
      <c r="U183" s="171"/>
    </row>
    <row r="184" spans="1:21" ht="21" customHeight="1">
      <c r="A184" s="175"/>
      <c r="C184" s="713"/>
      <c r="D184" s="714"/>
      <c r="E184" s="714"/>
      <c r="F184" s="714"/>
      <c r="G184" s="699"/>
      <c r="H184" s="248"/>
      <c r="I184" s="382"/>
      <c r="J184" s="385"/>
      <c r="K184" s="273"/>
      <c r="L184" s="191" t="str">
        <f>IF($K184="","",IFERROR(VLOOKUP($K184,'A3_2(公表)'!$C$4:$K$108,2,FALSE)&amp;"",""))</f>
        <v/>
      </c>
      <c r="M184" s="191" t="str">
        <f>IF($K184="","",IFERROR(VLOOKUP($K184,'A3_2(公表)'!$C$4:$K$108,3,FALSE)&amp;"",""))</f>
        <v/>
      </c>
      <c r="N184" s="292" t="str">
        <f>IF($K184="","",IFERROR(VLOOKUP($K184,'A3_2(公表)'!$C$4:$K$108,4,FALSE)&amp;"",""))</f>
        <v/>
      </c>
      <c r="O184" s="289"/>
      <c r="R184" s="269" t="b">
        <f t="shared" ref="R184" si="138">IF(H177=$T$376, FALSE,
 IF(H177=$U$376, FALSE,
 IF(H177=$V$376, H183&lt;&gt;"",
 IF(H177=$W$376, H183&lt;&gt;"",
 IF(H177=$X$376, H183&lt;&gt;"", FALSE)))))</f>
        <v>0</v>
      </c>
      <c r="U184" s="171"/>
    </row>
    <row r="185" spans="1:21" ht="21" customHeight="1">
      <c r="A185" s="175"/>
      <c r="C185" s="715" t="s">
        <v>1619</v>
      </c>
      <c r="D185" s="716"/>
      <c r="E185" s="717"/>
      <c r="F185" s="717"/>
      <c r="G185" s="698"/>
      <c r="H185" s="248"/>
      <c r="I185" s="382"/>
      <c r="J185" s="385"/>
      <c r="K185" s="273"/>
      <c r="L185" s="191" t="str">
        <f>IF($K185="","",IFERROR(VLOOKUP($K185,'A3_2(公表)'!$C$4:$K$108,2,FALSE)&amp;"",""))</f>
        <v/>
      </c>
      <c r="M185" s="191" t="str">
        <f>IF($K185="","",IFERROR(VLOOKUP($K185,'A3_2(公表)'!$C$4:$K$108,3,FALSE)&amp;"",""))</f>
        <v/>
      </c>
      <c r="N185" s="292" t="str">
        <f>IF($K185="","",IFERROR(VLOOKUP($K185,'A3_2(公表)'!$C$4:$K$108,4,FALSE)&amp;"",""))</f>
        <v/>
      </c>
      <c r="O185" s="289"/>
      <c r="R185" s="269" t="b">
        <f t="shared" ref="R185" si="139">IF(H177=$T$376, FALSE,
 IF(H177=$U$376, FALSE,
 IF(H177=$V$376, H184&lt;&gt;"",
 IF(H177=$W$376, H184&lt;&gt;"",
 IF(H177=$X$376, H184&lt;&gt;"", FALSE)))))</f>
        <v>0</v>
      </c>
      <c r="U185" s="171"/>
    </row>
    <row r="186" spans="1:21" ht="21" customHeight="1">
      <c r="A186" s="175"/>
      <c r="C186" s="700"/>
      <c r="D186" s="701"/>
      <c r="E186" s="702"/>
      <c r="F186" s="702"/>
      <c r="G186" s="699"/>
      <c r="H186" s="248"/>
      <c r="I186" s="382"/>
      <c r="J186" s="385"/>
      <c r="K186" s="272"/>
      <c r="L186" s="191" t="str">
        <f>IF($K186="","",IFERROR(VLOOKUP($K186,'A3_2(公表)'!$C$4:$K$108,2,FALSE)&amp;"",""))</f>
        <v/>
      </c>
      <c r="M186" s="191" t="str">
        <f>IF($K186="","",IFERROR(VLOOKUP($K186,'A3_2(公表)'!$C$4:$K$108,3,FALSE)&amp;"",""))</f>
        <v/>
      </c>
      <c r="N186" s="292" t="str">
        <f>IF($K186="","",IFERROR(VLOOKUP($K186,'A3_2(公表)'!$C$4:$K$108,4,FALSE)&amp;"",""))</f>
        <v/>
      </c>
      <c r="O186" s="289"/>
      <c r="R186" s="269" t="b">
        <f t="shared" ref="R186" si="140">IF(H177=$T$376, FALSE,
 IF(H177=$U$376, FALSE,
 IF(H177=$V$376, H185&lt;&gt;"",
 IF(H177=$W$376, H185&lt;&gt;"",
 IF(H177=$X$376, H185&lt;&gt;"", FALSE)))))</f>
        <v>0</v>
      </c>
      <c r="U186" s="171"/>
    </row>
    <row r="187" spans="1:21" ht="21" customHeight="1">
      <c r="A187" s="175"/>
      <c r="C187" s="695" t="s">
        <v>1617</v>
      </c>
      <c r="D187" s="696"/>
      <c r="E187" s="696"/>
      <c r="F187" s="697"/>
      <c r="G187" s="698"/>
      <c r="H187" s="248"/>
      <c r="I187" s="382"/>
      <c r="J187" s="385"/>
      <c r="K187" s="272"/>
      <c r="L187" s="191" t="str">
        <f>IF($K187="","",IFERROR(VLOOKUP($K187,'A3_2(公表)'!$C$4:$K$108,2,FALSE)&amp;"",""))</f>
        <v/>
      </c>
      <c r="M187" s="191" t="str">
        <f>IF($K187="","",IFERROR(VLOOKUP($K187,'A3_2(公表)'!$C$4:$K$108,3,FALSE)&amp;"",""))</f>
        <v/>
      </c>
      <c r="N187" s="292" t="str">
        <f>IF($K187="","",IFERROR(VLOOKUP($K187,'A3_2(公表)'!$C$4:$K$108,4,FALSE)&amp;"",""))</f>
        <v/>
      </c>
      <c r="O187" s="289"/>
      <c r="R187" s="349" t="b">
        <f t="shared" ref="R187" si="141">IF(H177=$T$376, FALSE,
 IF(H177=$U$376, FALSE,
 IF(H177=$V$376, FALSE,
 IF(H177=$W$376, H186&lt;&gt;"",
 IF(H177=$X$376, H186&lt;&gt;"", FALSE)))))</f>
        <v>0</v>
      </c>
      <c r="U187" s="171"/>
    </row>
    <row r="188" spans="1:21" ht="21" customHeight="1">
      <c r="A188" s="175"/>
      <c r="C188" s="700"/>
      <c r="D188" s="701"/>
      <c r="E188" s="702"/>
      <c r="F188" s="702"/>
      <c r="G188" s="699"/>
      <c r="H188" s="248"/>
      <c r="I188" s="382"/>
      <c r="J188" s="385"/>
      <c r="K188" s="272"/>
      <c r="L188" s="191" t="str">
        <f>IF($K188="","",IFERROR(VLOOKUP($K188,'A3_2(公表)'!$C$4:$K$108,2,FALSE)&amp;"",""))</f>
        <v/>
      </c>
      <c r="M188" s="191" t="str">
        <f>IF($K188="","",IFERROR(VLOOKUP($K188,'A3_2(公表)'!$C$4:$K$108,3,FALSE)&amp;"",""))</f>
        <v/>
      </c>
      <c r="N188" s="292" t="str">
        <f>IF($K188="","",IFERROR(VLOOKUP($K188,'A3_2(公表)'!$C$4:$K$108,4,FALSE)&amp;"",""))</f>
        <v/>
      </c>
      <c r="O188" s="289"/>
      <c r="R188" s="349" t="b">
        <f t="shared" ref="R188" si="142">IF(H177=$T$376, FALSE,
 IF(H177=$U$376, FALSE,
 IF(H177=$V$376, FALSE,
 IF(H177=$W$376, H187&lt;&gt;"",
 IF(H177=$X$376, H187&lt;&gt;"", FALSE)))))</f>
        <v>0</v>
      </c>
      <c r="U188" s="171"/>
    </row>
    <row r="189" spans="1:21" ht="21" customHeight="1">
      <c r="A189" s="175"/>
      <c r="C189" s="695" t="s">
        <v>1624</v>
      </c>
      <c r="D189" s="696"/>
      <c r="E189" s="696"/>
      <c r="F189" s="697"/>
      <c r="G189" s="698"/>
      <c r="H189" s="248"/>
      <c r="I189" s="383"/>
      <c r="J189" s="386"/>
      <c r="K189" s="272"/>
      <c r="L189" s="191" t="str">
        <f>IF($K189="","",IFERROR(VLOOKUP($K189,'A3_2(公表)'!$C$4:$K$108,2,FALSE)&amp;"",""))</f>
        <v/>
      </c>
      <c r="M189" s="191" t="str">
        <f>IF($K189="","",IFERROR(VLOOKUP($K189,'A3_2(公表)'!$C$4:$K$108,3,FALSE)&amp;"",""))</f>
        <v/>
      </c>
      <c r="N189" s="292" t="str">
        <f>IF($K189="","",IFERROR(VLOOKUP($K189,'A3_2(公表)'!$C$4:$K$108,4,FALSE)&amp;"",""))</f>
        <v/>
      </c>
      <c r="O189" s="289"/>
      <c r="R189" s="349" t="b">
        <f t="shared" ref="R189" si="143">IF(H177=$T$376, FALSE,
 IF(H177=$U$376, FALSE,
 IF(H177=$V$376, FALSE,
 IF(H177=$W$376, H188&lt;&gt;"",
 IF(H177=$X$376, H188&lt;&gt;"", FALSE)))))</f>
        <v>0</v>
      </c>
      <c r="U189" s="171"/>
    </row>
    <row r="190" spans="1:21" ht="21" customHeight="1" thickBot="1">
      <c r="A190" s="175"/>
      <c r="C190" s="703" t="str">
        <f>IF(H177="","-",MIN(SUM(J178:J190), C188))</f>
        <v>-</v>
      </c>
      <c r="D190" s="704"/>
      <c r="E190" s="704"/>
      <c r="F190" s="705"/>
      <c r="G190" s="724"/>
      <c r="H190" s="278" t="str">
        <f>IF(H177="", "", "電源種の指定なし")</f>
        <v/>
      </c>
      <c r="I190" s="268" t="str">
        <f>IF(H177="","",1-SUM(I178:I189))</f>
        <v/>
      </c>
      <c r="J190" s="388"/>
      <c r="K190" s="274"/>
      <c r="L190" s="191" t="str">
        <f>IF($K190="","",IFERROR(VLOOKUP($K190,'A3_2(公表)'!$C$4:$K$108,2,FALSE)&amp;"",""))</f>
        <v/>
      </c>
      <c r="M190" s="194" t="str">
        <f>IF($K190="","",IFERROR(VLOOKUP($K190,'A3_2(公表)'!$C$4:$K$108,3,FALSE)&amp;"",""))</f>
        <v/>
      </c>
      <c r="N190" s="291" t="str">
        <f>IF($K190="","",IFERROR(VLOOKUP($K190,'A3_2(公表)'!$C$4:$K$108,4,FALSE)&amp;"",""))</f>
        <v/>
      </c>
      <c r="O190" s="289"/>
      <c r="R190" s="190" t="b">
        <v>0</v>
      </c>
      <c r="U190" s="171"/>
    </row>
    <row r="191" spans="1:21" ht="21" customHeight="1" thickTop="1" thickBot="1">
      <c r="A191" s="175"/>
      <c r="B191" s="751" t="s">
        <v>2284</v>
      </c>
      <c r="C191" s="706" t="s">
        <v>2203</v>
      </c>
      <c r="D191" s="187" t="s">
        <v>1745</v>
      </c>
      <c r="E191" s="188" t="s">
        <v>40</v>
      </c>
      <c r="F191" s="188" t="s">
        <v>1746</v>
      </c>
      <c r="G191" s="264" t="s">
        <v>1747</v>
      </c>
      <c r="H191" s="276" t="str">
        <f>IF(AND($C$3=$T$376, $D193&lt;&gt;""), $T$376, "")</f>
        <v/>
      </c>
      <c r="I191" s="277"/>
      <c r="J191" s="267"/>
      <c r="K191" s="271"/>
      <c r="L191" s="189" t="str">
        <f>IF($K191="","",
 IF($K191=0,"第1号様式　その３のすべての発電所",IFERROR(VLOOKUP($K191,'A3_2(公表)'!$C$4:$K$108,2,FALSE)&amp;"", "")))</f>
        <v/>
      </c>
      <c r="M191" s="189" t="str">
        <f>IF($K191="","",IFERROR(VLOOKUP($K191,'A3_2(公表)'!$C$4:$K$108,3,FALSE)&amp;"",""))</f>
        <v/>
      </c>
      <c r="N191" s="293" t="str">
        <f>IF($K191="","",IFERROR(VLOOKUP($K191,'A3_2(公表)'!$C$4:$K$108,4,FALSE)&amp;"",""))</f>
        <v/>
      </c>
      <c r="O191" s="289"/>
      <c r="P191" s="140"/>
      <c r="Q191" s="140"/>
      <c r="R191" s="190" t="b">
        <v>1</v>
      </c>
    </row>
    <row r="192" spans="1:21" ht="21" customHeight="1" thickBot="1">
      <c r="A192" s="175"/>
      <c r="B192" s="752"/>
      <c r="C192" s="707"/>
      <c r="D192" s="197"/>
      <c r="E192" s="198"/>
      <c r="F192" s="198"/>
      <c r="G192" s="199"/>
      <c r="H192" s="248"/>
      <c r="I192" s="382"/>
      <c r="J192" s="385"/>
      <c r="K192" s="272"/>
      <c r="L192" s="191" t="str">
        <f>IF($K192="","",IFERROR(VLOOKUP($K192,'A3_2(公表)'!$C$4:$K$108,2,FALSE)&amp;"",""))</f>
        <v/>
      </c>
      <c r="M192" s="191" t="str">
        <f>IF($K192="","",IFERROR(VLOOKUP($K192,'A3_2(公表)'!$C$4:$K$108,3,FALSE)&amp;"",""))</f>
        <v/>
      </c>
      <c r="N192" s="292" t="str">
        <f>IF($K192="","",IFERROR(VLOOKUP($K192,'A3_2(公表)'!$C$4:$K$108,4,FALSE)&amp;"",""))</f>
        <v/>
      </c>
      <c r="O192" s="289"/>
      <c r="P192" s="140"/>
      <c r="Q192" s="140"/>
      <c r="R192" s="270" t="b">
        <f t="shared" ref="R192" si="144">IF(H191=$T$376, FALSE,
 IF(H191=$U$376, H191&lt;&gt;"",
 IF(H191=$V$376, H191&lt;&gt;"",
 IF(H191=$W$376, H191&lt;&gt;"",
 IF(H191=$X$376, H191&lt;&gt;"", FALSE)))))</f>
        <v>0</v>
      </c>
    </row>
    <row r="193" spans="1:21" ht="21" customHeight="1">
      <c r="A193" s="175"/>
      <c r="B193" s="380"/>
      <c r="C193" s="192" t="s">
        <v>1591</v>
      </c>
      <c r="D193" s="708"/>
      <c r="E193" s="708"/>
      <c r="F193" s="708"/>
      <c r="G193" s="709"/>
      <c r="H193" s="248"/>
      <c r="I193" s="382"/>
      <c r="J193" s="385"/>
      <c r="K193" s="273"/>
      <c r="L193" s="191" t="str">
        <f>IF($K193="","",IFERROR(VLOOKUP($K193,'A3_2(公表)'!$C$4:$K$108,2,FALSE)&amp;"",""))</f>
        <v/>
      </c>
      <c r="M193" s="191" t="str">
        <f>IF($K193="","",IFERROR(VLOOKUP($K193,'A3_2(公表)'!$C$4:$K$108,3,FALSE)&amp;"",""))</f>
        <v/>
      </c>
      <c r="N193" s="292" t="str">
        <f>IF($K193="","",IFERROR(VLOOKUP($K193,'A3_2(公表)'!$C$4:$K$108,4,FALSE)&amp;"",""))</f>
        <v/>
      </c>
      <c r="O193" s="289"/>
      <c r="R193" s="270" t="b">
        <f t="shared" ref="R193" si="145">IF(H191=$T$376, FALSE,
 IF(H191=$U$376, H192&lt;&gt;"",
 IF(H191=$V$376, H192&lt;&gt;"",
 IF(H191=$W$376, H192&lt;&gt;"",
 IF(H191=$X$376, H192&lt;&gt;"", FALSE)))))</f>
        <v>0</v>
      </c>
    </row>
    <row r="194" spans="1:21" ht="21" customHeight="1">
      <c r="A194" s="175"/>
      <c r="B194" s="753" t="str">
        <f>IF(B193="希望する",IF(C200=1,"B3シートに
ご記載ください。","再エネ100%メニュー
ではありません。"),"-")</f>
        <v>-</v>
      </c>
      <c r="C194" s="710"/>
      <c r="D194" s="711"/>
      <c r="E194" s="711"/>
      <c r="F194" s="712"/>
      <c r="G194" s="193" t="s">
        <v>1592</v>
      </c>
      <c r="H194" s="248"/>
      <c r="I194" s="382"/>
      <c r="J194" s="385"/>
      <c r="K194" s="273"/>
      <c r="L194" s="191" t="str">
        <f>IF($K194="","",IFERROR(VLOOKUP($K194,'A3_2(公表)'!$C$4:$K$108,2,FALSE)&amp;"",""))</f>
        <v/>
      </c>
      <c r="M194" s="191" t="str">
        <f>IF($K194="","",IFERROR(VLOOKUP($K194,'A3_2(公表)'!$C$4:$K$108,3,FALSE)&amp;"",""))</f>
        <v/>
      </c>
      <c r="N194" s="292" t="str">
        <f>IF($K194="","",IFERROR(VLOOKUP($K194,'A3_2(公表)'!$C$4:$K$108,4,FALSE)&amp;"",""))</f>
        <v/>
      </c>
      <c r="O194" s="289"/>
      <c r="R194" s="270" t="b">
        <f t="shared" ref="R194" si="146">IF(H191=$T$376, FALSE,
 IF(H191=$U$376, H193&lt;&gt;"",
 IF(H191=$V$376, H193&lt;&gt;"",
 IF(H191=$W$376, H193&lt;&gt;"",
 IF(H191=$X$376, H193&lt;&gt;"", FALSE)))))</f>
        <v>0</v>
      </c>
      <c r="U194" s="171"/>
    </row>
    <row r="195" spans="1:21" ht="21" customHeight="1" thickBot="1">
      <c r="A195" s="175"/>
      <c r="B195" s="754"/>
      <c r="C195" s="718" t="s">
        <v>1822</v>
      </c>
      <c r="D195" s="719"/>
      <c r="E195" s="719"/>
      <c r="F195" s="719"/>
      <c r="G195" s="698"/>
      <c r="H195" s="248"/>
      <c r="I195" s="382"/>
      <c r="J195" s="385"/>
      <c r="K195" s="273"/>
      <c r="L195" s="191" t="str">
        <f>IF($K195="","",IFERROR(VLOOKUP($K195,'A3_2(公表)'!$C$4:$K$108,2,FALSE)&amp;"",""))</f>
        <v/>
      </c>
      <c r="M195" s="191" t="str">
        <f>IF($K195="","",IFERROR(VLOOKUP($K195,'A3_2(公表)'!$C$4:$K$108,3,FALSE)&amp;"",""))</f>
        <v/>
      </c>
      <c r="N195" s="292" t="str">
        <f>IF($K195="","",IFERROR(VLOOKUP($K195,'A3_2(公表)'!$C$4:$K$108,4,FALSE)&amp;"",""))</f>
        <v/>
      </c>
      <c r="O195" s="289"/>
      <c r="R195" s="269" t="b">
        <f t="shared" ref="R195" si="147">IF(H191=$T$376, FALSE,
 IF(H191=$U$376, FALSE,
 IF(H191=$V$376, H194&lt;&gt;"",
 IF(H191=$W$376, H194&lt;&gt;"",
 IF(H191=$X$376, H194&lt;&gt;"", FALSE)))))</f>
        <v>0</v>
      </c>
      <c r="U195" s="171"/>
    </row>
    <row r="196" spans="1:21" ht="21" customHeight="1">
      <c r="A196" s="175"/>
      <c r="C196" s="713"/>
      <c r="D196" s="714"/>
      <c r="E196" s="714"/>
      <c r="F196" s="714"/>
      <c r="G196" s="699"/>
      <c r="H196" s="248"/>
      <c r="I196" s="382"/>
      <c r="J196" s="385"/>
      <c r="K196" s="273"/>
      <c r="L196" s="191" t="str">
        <f>IF($K196="","",IFERROR(VLOOKUP($K196,'A3_2(公表)'!$C$4:$K$108,2,FALSE)&amp;"",""))</f>
        <v/>
      </c>
      <c r="M196" s="191" t="str">
        <f>IF($K196="","",IFERROR(VLOOKUP($K196,'A3_2(公表)'!$C$4:$K$108,3,FALSE)&amp;"",""))</f>
        <v/>
      </c>
      <c r="N196" s="292" t="str">
        <f>IF($K196="","",IFERROR(VLOOKUP($K196,'A3_2(公表)'!$C$4:$K$108,4,FALSE)&amp;"",""))</f>
        <v/>
      </c>
      <c r="O196" s="289"/>
      <c r="R196" s="269" t="b">
        <f t="shared" ref="R196" si="148">IF(H191=$T$376, FALSE,
 IF(H191=$U$376, FALSE,
 IF(H191=$V$376, H195&lt;&gt;"",
 IF(H191=$W$376, H195&lt;&gt;"",
 IF(H191=$X$376, H195&lt;&gt;"", FALSE)))))</f>
        <v>0</v>
      </c>
      <c r="U196" s="171"/>
    </row>
    <row r="197" spans="1:21" ht="21" customHeight="1">
      <c r="A197" s="175"/>
      <c r="C197" s="718" t="s">
        <v>1937</v>
      </c>
      <c r="D197" s="719"/>
      <c r="E197" s="719"/>
      <c r="F197" s="719"/>
      <c r="G197" s="698"/>
      <c r="H197" s="248"/>
      <c r="I197" s="382"/>
      <c r="J197" s="385"/>
      <c r="K197" s="273"/>
      <c r="L197" s="191" t="str">
        <f>IF($K197="","",IFERROR(VLOOKUP($K197,'A3_2(公表)'!$C$4:$K$108,2,FALSE)&amp;"",""))</f>
        <v/>
      </c>
      <c r="M197" s="191" t="str">
        <f>IF($K197="","",IFERROR(VLOOKUP($K197,'A3_2(公表)'!$C$4:$K$108,3,FALSE)&amp;"",""))</f>
        <v/>
      </c>
      <c r="N197" s="292" t="str">
        <f>IF($K197="","",IFERROR(VLOOKUP($K197,'A3_2(公表)'!$C$4:$K$108,4,FALSE)&amp;"",""))</f>
        <v/>
      </c>
      <c r="O197" s="289"/>
      <c r="R197" s="269" t="b">
        <f t="shared" ref="R197" si="149">IF(H191=$T$376, FALSE,
 IF(H191=$U$376, FALSE,
 IF(H191=$V$376, H196&lt;&gt;"",
 IF(H191=$W$376, H196&lt;&gt;"",
 IF(H191=$X$376, H196&lt;&gt;"", FALSE)))))</f>
        <v>0</v>
      </c>
      <c r="U197" s="171"/>
    </row>
    <row r="198" spans="1:21" ht="21" customHeight="1">
      <c r="A198" s="175"/>
      <c r="C198" s="713"/>
      <c r="D198" s="714"/>
      <c r="E198" s="714"/>
      <c r="F198" s="714"/>
      <c r="G198" s="699"/>
      <c r="H198" s="248"/>
      <c r="I198" s="382"/>
      <c r="J198" s="385"/>
      <c r="K198" s="273"/>
      <c r="L198" s="191" t="str">
        <f>IF($K198="","",IFERROR(VLOOKUP($K198,'A3_2(公表)'!$C$4:$K$108,2,FALSE)&amp;"",""))</f>
        <v/>
      </c>
      <c r="M198" s="191" t="str">
        <f>IF($K198="","",IFERROR(VLOOKUP($K198,'A3_2(公表)'!$C$4:$K$108,3,FALSE)&amp;"",""))</f>
        <v/>
      </c>
      <c r="N198" s="292" t="str">
        <f>IF($K198="","",IFERROR(VLOOKUP($K198,'A3_2(公表)'!$C$4:$K$108,4,FALSE)&amp;"",""))</f>
        <v/>
      </c>
      <c r="O198" s="289"/>
      <c r="R198" s="269" t="b">
        <f t="shared" ref="R198" si="150">IF(H191=$T$376, FALSE,
 IF(H191=$U$376, FALSE,
 IF(H191=$V$376, H197&lt;&gt;"",
 IF(H191=$W$376, H197&lt;&gt;"",
 IF(H191=$X$376, H197&lt;&gt;"", FALSE)))))</f>
        <v>0</v>
      </c>
      <c r="U198" s="171"/>
    </row>
    <row r="199" spans="1:21" ht="21" customHeight="1">
      <c r="A199" s="175"/>
      <c r="C199" s="715" t="s">
        <v>1619</v>
      </c>
      <c r="D199" s="716"/>
      <c r="E199" s="717"/>
      <c r="F199" s="717"/>
      <c r="G199" s="698"/>
      <c r="H199" s="248"/>
      <c r="I199" s="382"/>
      <c r="J199" s="385"/>
      <c r="K199" s="273"/>
      <c r="L199" s="191" t="str">
        <f>IF($K199="","",IFERROR(VLOOKUP($K199,'A3_2(公表)'!$C$4:$K$108,2,FALSE)&amp;"",""))</f>
        <v/>
      </c>
      <c r="M199" s="191" t="str">
        <f>IF($K199="","",IFERROR(VLOOKUP($K199,'A3_2(公表)'!$C$4:$K$108,3,FALSE)&amp;"",""))</f>
        <v/>
      </c>
      <c r="N199" s="292" t="str">
        <f>IF($K199="","",IFERROR(VLOOKUP($K199,'A3_2(公表)'!$C$4:$K$108,4,FALSE)&amp;"",""))</f>
        <v/>
      </c>
      <c r="O199" s="289"/>
      <c r="R199" s="269" t="b">
        <f t="shared" ref="R199" si="151">IF(H191=$T$376, FALSE,
 IF(H191=$U$376, FALSE,
 IF(H191=$V$376, H198&lt;&gt;"",
 IF(H191=$W$376, H198&lt;&gt;"",
 IF(H191=$X$376, H198&lt;&gt;"", FALSE)))))</f>
        <v>0</v>
      </c>
      <c r="U199" s="171"/>
    </row>
    <row r="200" spans="1:21" ht="21" customHeight="1">
      <c r="A200" s="175"/>
      <c r="C200" s="700"/>
      <c r="D200" s="701"/>
      <c r="E200" s="702"/>
      <c r="F200" s="702"/>
      <c r="G200" s="699"/>
      <c r="H200" s="248"/>
      <c r="I200" s="382"/>
      <c r="J200" s="385"/>
      <c r="K200" s="272"/>
      <c r="L200" s="191" t="str">
        <f>IF($K200="","",IFERROR(VLOOKUP($K200,'A3_2(公表)'!$C$4:$K$108,2,FALSE)&amp;"",""))</f>
        <v/>
      </c>
      <c r="M200" s="191" t="str">
        <f>IF($K200="","",IFERROR(VLOOKUP($K200,'A3_2(公表)'!$C$4:$K$108,3,FALSE)&amp;"",""))</f>
        <v/>
      </c>
      <c r="N200" s="292" t="str">
        <f>IF($K200="","",IFERROR(VLOOKUP($K200,'A3_2(公表)'!$C$4:$K$108,4,FALSE)&amp;"",""))</f>
        <v/>
      </c>
      <c r="O200" s="289"/>
      <c r="R200" s="269" t="b">
        <f t="shared" ref="R200" si="152">IF(H191=$T$376, FALSE,
 IF(H191=$U$376, FALSE,
 IF(H191=$V$376, H199&lt;&gt;"",
 IF(H191=$W$376, H199&lt;&gt;"",
 IF(H191=$X$376, H199&lt;&gt;"", FALSE)))))</f>
        <v>0</v>
      </c>
      <c r="U200" s="171"/>
    </row>
    <row r="201" spans="1:21" ht="21" customHeight="1">
      <c r="A201" s="175"/>
      <c r="C201" s="695" t="s">
        <v>1617</v>
      </c>
      <c r="D201" s="696"/>
      <c r="E201" s="696"/>
      <c r="F201" s="697"/>
      <c r="G201" s="698"/>
      <c r="H201" s="248"/>
      <c r="I201" s="382"/>
      <c r="J201" s="385"/>
      <c r="K201" s="272"/>
      <c r="L201" s="191" t="str">
        <f>IF($K201="","",IFERROR(VLOOKUP($K201,'A3_2(公表)'!$C$4:$K$108,2,FALSE)&amp;"",""))</f>
        <v/>
      </c>
      <c r="M201" s="191" t="str">
        <f>IF($K201="","",IFERROR(VLOOKUP($K201,'A3_2(公表)'!$C$4:$K$108,3,FALSE)&amp;"",""))</f>
        <v/>
      </c>
      <c r="N201" s="292" t="str">
        <f>IF($K201="","",IFERROR(VLOOKUP($K201,'A3_2(公表)'!$C$4:$K$108,4,FALSE)&amp;"",""))</f>
        <v/>
      </c>
      <c r="O201" s="289"/>
      <c r="R201" s="349" t="b">
        <f t="shared" ref="R201" si="153">IF(H191=$T$376, FALSE,
 IF(H191=$U$376, FALSE,
 IF(H191=$V$376, FALSE,
 IF(H191=$W$376, H200&lt;&gt;"",
 IF(H191=$X$376, H200&lt;&gt;"", FALSE)))))</f>
        <v>0</v>
      </c>
      <c r="U201" s="171"/>
    </row>
    <row r="202" spans="1:21" ht="21" customHeight="1">
      <c r="A202" s="175"/>
      <c r="C202" s="700"/>
      <c r="D202" s="701"/>
      <c r="E202" s="702"/>
      <c r="F202" s="702"/>
      <c r="G202" s="699"/>
      <c r="H202" s="248"/>
      <c r="I202" s="382"/>
      <c r="J202" s="385"/>
      <c r="K202" s="272"/>
      <c r="L202" s="191" t="str">
        <f>IF($K202="","",IFERROR(VLOOKUP($K202,'A3_2(公表)'!$C$4:$K$108,2,FALSE)&amp;"",""))</f>
        <v/>
      </c>
      <c r="M202" s="191" t="str">
        <f>IF($K202="","",IFERROR(VLOOKUP($K202,'A3_2(公表)'!$C$4:$K$108,3,FALSE)&amp;"",""))</f>
        <v/>
      </c>
      <c r="N202" s="292" t="str">
        <f>IF($K202="","",IFERROR(VLOOKUP($K202,'A3_2(公表)'!$C$4:$K$108,4,FALSE)&amp;"",""))</f>
        <v/>
      </c>
      <c r="O202" s="289"/>
      <c r="R202" s="349" t="b">
        <f t="shared" ref="R202" si="154">IF(H191=$T$376, FALSE,
 IF(H191=$U$376, FALSE,
 IF(H191=$V$376, FALSE,
 IF(H191=$W$376, H201&lt;&gt;"",
 IF(H191=$X$376, H201&lt;&gt;"", FALSE)))))</f>
        <v>0</v>
      </c>
      <c r="U202" s="171"/>
    </row>
    <row r="203" spans="1:21" ht="21" customHeight="1">
      <c r="A203" s="175"/>
      <c r="C203" s="695" t="s">
        <v>1624</v>
      </c>
      <c r="D203" s="696"/>
      <c r="E203" s="696"/>
      <c r="F203" s="697"/>
      <c r="G203" s="698"/>
      <c r="H203" s="248"/>
      <c r="I203" s="383"/>
      <c r="J203" s="386"/>
      <c r="K203" s="272"/>
      <c r="L203" s="191" t="str">
        <f>IF($K203="","",IFERROR(VLOOKUP($K203,'A3_2(公表)'!$C$4:$K$108,2,FALSE)&amp;"",""))</f>
        <v/>
      </c>
      <c r="M203" s="191" t="str">
        <f>IF($K203="","",IFERROR(VLOOKUP($K203,'A3_2(公表)'!$C$4:$K$108,3,FALSE)&amp;"",""))</f>
        <v/>
      </c>
      <c r="N203" s="292" t="str">
        <f>IF($K203="","",IFERROR(VLOOKUP($K203,'A3_2(公表)'!$C$4:$K$108,4,FALSE)&amp;"",""))</f>
        <v/>
      </c>
      <c r="O203" s="289"/>
      <c r="R203" s="349" t="b">
        <f t="shared" ref="R203" si="155">IF(H191=$T$376, FALSE,
 IF(H191=$U$376, FALSE,
 IF(H191=$V$376, FALSE,
 IF(H191=$W$376, H202&lt;&gt;"",
 IF(H191=$X$376, H202&lt;&gt;"", FALSE)))))</f>
        <v>0</v>
      </c>
      <c r="U203" s="171"/>
    </row>
    <row r="204" spans="1:21" ht="21" customHeight="1" thickBot="1">
      <c r="A204" s="175"/>
      <c r="C204" s="703" t="str">
        <f>IF(H191="","-",MIN(SUM(J192:J204), C202))</f>
        <v>-</v>
      </c>
      <c r="D204" s="704"/>
      <c r="E204" s="704"/>
      <c r="F204" s="705"/>
      <c r="G204" s="724"/>
      <c r="H204" s="278" t="str">
        <f>IF(H191="", "", "電源種の指定なし")</f>
        <v/>
      </c>
      <c r="I204" s="268" t="str">
        <f>IF(H191="","",1-SUM(I192:I203))</f>
        <v/>
      </c>
      <c r="J204" s="388"/>
      <c r="K204" s="274"/>
      <c r="L204" s="191" t="str">
        <f>IF($K204="","",IFERROR(VLOOKUP($K204,'A3_2(公表)'!$C$4:$K$108,2,FALSE)&amp;"",""))</f>
        <v/>
      </c>
      <c r="M204" s="194" t="str">
        <f>IF($K204="","",IFERROR(VLOOKUP($K204,'A3_2(公表)'!$C$4:$K$108,3,FALSE)&amp;"",""))</f>
        <v/>
      </c>
      <c r="N204" s="291" t="str">
        <f>IF($K204="","",IFERROR(VLOOKUP($K204,'A3_2(公表)'!$C$4:$K$108,4,FALSE)&amp;"",""))</f>
        <v/>
      </c>
      <c r="O204" s="289"/>
      <c r="R204" s="190" t="b">
        <v>0</v>
      </c>
      <c r="U204" s="171"/>
    </row>
    <row r="205" spans="1:21" ht="21" customHeight="1" thickTop="1" thickBot="1">
      <c r="A205" s="175"/>
      <c r="B205" s="751" t="s">
        <v>2284</v>
      </c>
      <c r="C205" s="706" t="s">
        <v>2197</v>
      </c>
      <c r="D205" s="187" t="s">
        <v>1745</v>
      </c>
      <c r="E205" s="188" t="s">
        <v>40</v>
      </c>
      <c r="F205" s="188" t="s">
        <v>1746</v>
      </c>
      <c r="G205" s="264" t="s">
        <v>1747</v>
      </c>
      <c r="H205" s="276" t="str">
        <f>IF(AND($C$3=$T$376, $D207&lt;&gt;""), $T$376, "")</f>
        <v/>
      </c>
      <c r="I205" s="277"/>
      <c r="J205" s="267"/>
      <c r="K205" s="271"/>
      <c r="L205" s="189" t="str">
        <f>IF($K205="","",
 IF($K205=0,"第1号様式　その３のすべての発電所",IFERROR(VLOOKUP($K205,'A3_2(公表)'!$C$4:$K$108,2,FALSE)&amp;"", "")))</f>
        <v/>
      </c>
      <c r="M205" s="189" t="str">
        <f>IF($K205="","",IFERROR(VLOOKUP($K205,'A3_2(公表)'!$C$4:$K$108,3,FALSE)&amp;"",""))</f>
        <v/>
      </c>
      <c r="N205" s="293" t="str">
        <f>IF($K205="","",IFERROR(VLOOKUP($K205,'A3_2(公表)'!$C$4:$K$108,4,FALSE)&amp;"",""))</f>
        <v/>
      </c>
      <c r="O205" s="289"/>
      <c r="P205" s="140"/>
      <c r="Q205" s="140"/>
      <c r="R205" s="190" t="b">
        <v>1</v>
      </c>
    </row>
    <row r="206" spans="1:21" ht="21" customHeight="1" thickBot="1">
      <c r="A206" s="175"/>
      <c r="B206" s="752"/>
      <c r="C206" s="707"/>
      <c r="D206" s="197"/>
      <c r="E206" s="198"/>
      <c r="F206" s="198"/>
      <c r="G206" s="199"/>
      <c r="H206" s="248"/>
      <c r="I206" s="382"/>
      <c r="J206" s="385"/>
      <c r="K206" s="272"/>
      <c r="L206" s="191" t="str">
        <f>IF($K206="","",IFERROR(VLOOKUP($K206,'A3_2(公表)'!$C$4:$K$108,2,FALSE)&amp;"",""))</f>
        <v/>
      </c>
      <c r="M206" s="191" t="str">
        <f>IF($K206="","",IFERROR(VLOOKUP($K206,'A3_2(公表)'!$C$4:$K$108,3,FALSE)&amp;"",""))</f>
        <v/>
      </c>
      <c r="N206" s="292" t="str">
        <f>IF($K206="","",IFERROR(VLOOKUP($K206,'A3_2(公表)'!$C$4:$K$108,4,FALSE)&amp;"",""))</f>
        <v/>
      </c>
      <c r="O206" s="289"/>
      <c r="P206" s="140"/>
      <c r="Q206" s="140"/>
      <c r="R206" s="270" t="b">
        <f t="shared" ref="R206" si="156">IF(H205=$T$376, FALSE,
 IF(H205=$U$376, H205&lt;&gt;"",
 IF(H205=$V$376, H205&lt;&gt;"",
 IF(H205=$W$376, H205&lt;&gt;"",
 IF(H205=$X$376, H205&lt;&gt;"", FALSE)))))</f>
        <v>0</v>
      </c>
    </row>
    <row r="207" spans="1:21" ht="21" customHeight="1">
      <c r="A207" s="175"/>
      <c r="B207" s="380"/>
      <c r="C207" s="192" t="s">
        <v>1591</v>
      </c>
      <c r="D207" s="708"/>
      <c r="E207" s="708"/>
      <c r="F207" s="708"/>
      <c r="G207" s="709"/>
      <c r="H207" s="248"/>
      <c r="I207" s="382"/>
      <c r="J207" s="385"/>
      <c r="K207" s="273"/>
      <c r="L207" s="191" t="str">
        <f>IF($K207="","",IFERROR(VLOOKUP($K207,'A3_2(公表)'!$C$4:$K$108,2,FALSE)&amp;"",""))</f>
        <v/>
      </c>
      <c r="M207" s="191" t="str">
        <f>IF($K207="","",IFERROR(VLOOKUP($K207,'A3_2(公表)'!$C$4:$K$108,3,FALSE)&amp;"",""))</f>
        <v/>
      </c>
      <c r="N207" s="292" t="str">
        <f>IF($K207="","",IFERROR(VLOOKUP($K207,'A3_2(公表)'!$C$4:$K$108,4,FALSE)&amp;"",""))</f>
        <v/>
      </c>
      <c r="O207" s="289"/>
      <c r="R207" s="270" t="b">
        <f t="shared" ref="R207" si="157">IF(H205=$T$376, FALSE,
 IF(H205=$U$376, H206&lt;&gt;"",
 IF(H205=$V$376, H206&lt;&gt;"",
 IF(H205=$W$376, H206&lt;&gt;"",
 IF(H205=$X$376, H206&lt;&gt;"", FALSE)))))</f>
        <v>0</v>
      </c>
    </row>
    <row r="208" spans="1:21" ht="21" customHeight="1">
      <c r="A208" s="175"/>
      <c r="B208" s="753" t="str">
        <f>IF(B207="希望する",IF(C214=1,"B3シートに
ご記載ください。","再エネ100%メニュー
ではありません。"),"-")</f>
        <v>-</v>
      </c>
      <c r="C208" s="710"/>
      <c r="D208" s="711"/>
      <c r="E208" s="711"/>
      <c r="F208" s="712"/>
      <c r="G208" s="193" t="s">
        <v>1592</v>
      </c>
      <c r="H208" s="248"/>
      <c r="I208" s="382"/>
      <c r="J208" s="385"/>
      <c r="K208" s="273"/>
      <c r="L208" s="191" t="str">
        <f>IF($K208="","",IFERROR(VLOOKUP($K208,'A3_2(公表)'!$C$4:$K$108,2,FALSE)&amp;"",""))</f>
        <v/>
      </c>
      <c r="M208" s="191" t="str">
        <f>IF($K208="","",IFERROR(VLOOKUP($K208,'A3_2(公表)'!$C$4:$K$108,3,FALSE)&amp;"",""))</f>
        <v/>
      </c>
      <c r="N208" s="292" t="str">
        <f>IF($K208="","",IFERROR(VLOOKUP($K208,'A3_2(公表)'!$C$4:$K$108,4,FALSE)&amp;"",""))</f>
        <v/>
      </c>
      <c r="O208" s="289"/>
      <c r="R208" s="270" t="b">
        <f t="shared" ref="R208" si="158">IF(H205=$T$376, FALSE,
 IF(H205=$U$376, H207&lt;&gt;"",
 IF(H205=$V$376, H207&lt;&gt;"",
 IF(H205=$W$376, H207&lt;&gt;"",
 IF(H205=$X$376, H207&lt;&gt;"", FALSE)))))</f>
        <v>0</v>
      </c>
      <c r="U208" s="171"/>
    </row>
    <row r="209" spans="1:21" ht="21" customHeight="1" thickBot="1">
      <c r="A209" s="175"/>
      <c r="B209" s="754"/>
      <c r="C209" s="718" t="s">
        <v>1822</v>
      </c>
      <c r="D209" s="719"/>
      <c r="E209" s="719"/>
      <c r="F209" s="719"/>
      <c r="G209" s="698"/>
      <c r="H209" s="248"/>
      <c r="I209" s="382"/>
      <c r="J209" s="385"/>
      <c r="K209" s="273"/>
      <c r="L209" s="191" t="str">
        <f>IF($K209="","",IFERROR(VLOOKUP($K209,'A3_2(公表)'!$C$4:$K$108,2,FALSE)&amp;"",""))</f>
        <v/>
      </c>
      <c r="M209" s="191" t="str">
        <f>IF($K209="","",IFERROR(VLOOKUP($K209,'A3_2(公表)'!$C$4:$K$108,3,FALSE)&amp;"",""))</f>
        <v/>
      </c>
      <c r="N209" s="292" t="str">
        <f>IF($K209="","",IFERROR(VLOOKUP($K209,'A3_2(公表)'!$C$4:$K$108,4,FALSE)&amp;"",""))</f>
        <v/>
      </c>
      <c r="O209" s="289"/>
      <c r="R209" s="269" t="b">
        <f t="shared" ref="R209" si="159">IF(H205=$T$376, FALSE,
 IF(H205=$U$376, FALSE,
 IF(H205=$V$376, H208&lt;&gt;"",
 IF(H205=$W$376, H208&lt;&gt;"",
 IF(H205=$X$376, H208&lt;&gt;"", FALSE)))))</f>
        <v>0</v>
      </c>
      <c r="U209" s="171"/>
    </row>
    <row r="210" spans="1:21" ht="21" customHeight="1">
      <c r="A210" s="175"/>
      <c r="C210" s="713"/>
      <c r="D210" s="714"/>
      <c r="E210" s="714"/>
      <c r="F210" s="714"/>
      <c r="G210" s="699"/>
      <c r="H210" s="248"/>
      <c r="I210" s="382"/>
      <c r="J210" s="385"/>
      <c r="K210" s="273"/>
      <c r="L210" s="191" t="str">
        <f>IF($K210="","",IFERROR(VLOOKUP($K210,'A3_2(公表)'!$C$4:$K$108,2,FALSE)&amp;"",""))</f>
        <v/>
      </c>
      <c r="M210" s="191" t="str">
        <f>IF($K210="","",IFERROR(VLOOKUP($K210,'A3_2(公表)'!$C$4:$K$108,3,FALSE)&amp;"",""))</f>
        <v/>
      </c>
      <c r="N210" s="292" t="str">
        <f>IF($K210="","",IFERROR(VLOOKUP($K210,'A3_2(公表)'!$C$4:$K$108,4,FALSE)&amp;"",""))</f>
        <v/>
      </c>
      <c r="O210" s="289"/>
      <c r="R210" s="269" t="b">
        <f t="shared" ref="R210" si="160">IF(H205=$T$376, FALSE,
 IF(H205=$U$376, FALSE,
 IF(H205=$V$376, H209&lt;&gt;"",
 IF(H205=$W$376, H209&lt;&gt;"",
 IF(H205=$X$376, H209&lt;&gt;"", FALSE)))))</f>
        <v>0</v>
      </c>
      <c r="U210" s="171"/>
    </row>
    <row r="211" spans="1:21" ht="21" customHeight="1">
      <c r="A211" s="175"/>
      <c r="C211" s="718" t="s">
        <v>1937</v>
      </c>
      <c r="D211" s="719"/>
      <c r="E211" s="719"/>
      <c r="F211" s="719"/>
      <c r="G211" s="698"/>
      <c r="H211" s="248"/>
      <c r="I211" s="382"/>
      <c r="J211" s="385"/>
      <c r="K211" s="273"/>
      <c r="L211" s="191" t="str">
        <f>IF($K211="","",IFERROR(VLOOKUP($K211,'A3_2(公表)'!$C$4:$K$108,2,FALSE)&amp;"",""))</f>
        <v/>
      </c>
      <c r="M211" s="191" t="str">
        <f>IF($K211="","",IFERROR(VLOOKUP($K211,'A3_2(公表)'!$C$4:$K$108,3,FALSE)&amp;"",""))</f>
        <v/>
      </c>
      <c r="N211" s="292" t="str">
        <f>IF($K211="","",IFERROR(VLOOKUP($K211,'A3_2(公表)'!$C$4:$K$108,4,FALSE)&amp;"",""))</f>
        <v/>
      </c>
      <c r="O211" s="289"/>
      <c r="R211" s="269" t="b">
        <f t="shared" ref="R211" si="161">IF(H205=$T$376, FALSE,
 IF(H205=$U$376, FALSE,
 IF(H205=$V$376, H210&lt;&gt;"",
 IF(H205=$W$376, H210&lt;&gt;"",
 IF(H205=$X$376, H210&lt;&gt;"", FALSE)))))</f>
        <v>0</v>
      </c>
      <c r="U211" s="171"/>
    </row>
    <row r="212" spans="1:21" ht="21" customHeight="1">
      <c r="A212" s="175"/>
      <c r="C212" s="713"/>
      <c r="D212" s="714"/>
      <c r="E212" s="714"/>
      <c r="F212" s="714"/>
      <c r="G212" s="699"/>
      <c r="H212" s="248"/>
      <c r="I212" s="382"/>
      <c r="J212" s="385"/>
      <c r="K212" s="273"/>
      <c r="L212" s="191" t="str">
        <f>IF($K212="","",IFERROR(VLOOKUP($K212,'A3_2(公表)'!$C$4:$K$108,2,FALSE)&amp;"",""))</f>
        <v/>
      </c>
      <c r="M212" s="191" t="str">
        <f>IF($K212="","",IFERROR(VLOOKUP($K212,'A3_2(公表)'!$C$4:$K$108,3,FALSE)&amp;"",""))</f>
        <v/>
      </c>
      <c r="N212" s="292" t="str">
        <f>IF($K212="","",IFERROR(VLOOKUP($K212,'A3_2(公表)'!$C$4:$K$108,4,FALSE)&amp;"",""))</f>
        <v/>
      </c>
      <c r="O212" s="289"/>
      <c r="R212" s="269" t="b">
        <f t="shared" ref="R212" si="162">IF(H205=$T$376, FALSE,
 IF(H205=$U$376, FALSE,
 IF(H205=$V$376, H211&lt;&gt;"",
 IF(H205=$W$376, H211&lt;&gt;"",
 IF(H205=$X$376, H211&lt;&gt;"", FALSE)))))</f>
        <v>0</v>
      </c>
      <c r="U212" s="171"/>
    </row>
    <row r="213" spans="1:21" ht="21" customHeight="1">
      <c r="A213" s="175"/>
      <c r="C213" s="715" t="s">
        <v>1619</v>
      </c>
      <c r="D213" s="716"/>
      <c r="E213" s="717"/>
      <c r="F213" s="717"/>
      <c r="G213" s="698"/>
      <c r="H213" s="248"/>
      <c r="I213" s="382"/>
      <c r="J213" s="385"/>
      <c r="K213" s="273"/>
      <c r="L213" s="191" t="str">
        <f>IF($K213="","",IFERROR(VLOOKUP($K213,'A3_2(公表)'!$C$4:$K$108,2,FALSE)&amp;"",""))</f>
        <v/>
      </c>
      <c r="M213" s="191" t="str">
        <f>IF($K213="","",IFERROR(VLOOKUP($K213,'A3_2(公表)'!$C$4:$K$108,3,FALSE)&amp;"",""))</f>
        <v/>
      </c>
      <c r="N213" s="292" t="str">
        <f>IF($K213="","",IFERROR(VLOOKUP($K213,'A3_2(公表)'!$C$4:$K$108,4,FALSE)&amp;"",""))</f>
        <v/>
      </c>
      <c r="O213" s="289"/>
      <c r="R213" s="269" t="b">
        <f t="shared" ref="R213" si="163">IF(H205=$T$376, FALSE,
 IF(H205=$U$376, FALSE,
 IF(H205=$V$376, H212&lt;&gt;"",
 IF(H205=$W$376, H212&lt;&gt;"",
 IF(H205=$X$376, H212&lt;&gt;"", FALSE)))))</f>
        <v>0</v>
      </c>
      <c r="U213" s="171"/>
    </row>
    <row r="214" spans="1:21" ht="21" customHeight="1">
      <c r="A214" s="175"/>
      <c r="C214" s="700"/>
      <c r="D214" s="701"/>
      <c r="E214" s="702"/>
      <c r="F214" s="702"/>
      <c r="G214" s="699"/>
      <c r="H214" s="248"/>
      <c r="I214" s="382"/>
      <c r="J214" s="385"/>
      <c r="K214" s="272"/>
      <c r="L214" s="191" t="str">
        <f>IF($K214="","",IFERROR(VLOOKUP($K214,'A3_2(公表)'!$C$4:$K$108,2,FALSE)&amp;"",""))</f>
        <v/>
      </c>
      <c r="M214" s="191" t="str">
        <f>IF($K214="","",IFERROR(VLOOKUP($K214,'A3_2(公表)'!$C$4:$K$108,3,FALSE)&amp;"",""))</f>
        <v/>
      </c>
      <c r="N214" s="292" t="str">
        <f>IF($K214="","",IFERROR(VLOOKUP($K214,'A3_2(公表)'!$C$4:$K$108,4,FALSE)&amp;"",""))</f>
        <v/>
      </c>
      <c r="O214" s="289"/>
      <c r="R214" s="269" t="b">
        <f t="shared" ref="R214" si="164">IF(H205=$T$376, FALSE,
 IF(H205=$U$376, FALSE,
 IF(H205=$V$376, H213&lt;&gt;"",
 IF(H205=$W$376, H213&lt;&gt;"",
 IF(H205=$X$376, H213&lt;&gt;"", FALSE)))))</f>
        <v>0</v>
      </c>
      <c r="U214" s="171"/>
    </row>
    <row r="215" spans="1:21" ht="21" customHeight="1">
      <c r="A215" s="175"/>
      <c r="C215" s="695" t="s">
        <v>1617</v>
      </c>
      <c r="D215" s="696"/>
      <c r="E215" s="696"/>
      <c r="F215" s="697"/>
      <c r="G215" s="698"/>
      <c r="H215" s="248"/>
      <c r="I215" s="382"/>
      <c r="J215" s="385"/>
      <c r="K215" s="272"/>
      <c r="L215" s="191" t="str">
        <f>IF($K215="","",IFERROR(VLOOKUP($K215,'A3_2(公表)'!$C$4:$K$108,2,FALSE)&amp;"",""))</f>
        <v/>
      </c>
      <c r="M215" s="191" t="str">
        <f>IF($K215="","",IFERROR(VLOOKUP($K215,'A3_2(公表)'!$C$4:$K$108,3,FALSE)&amp;"",""))</f>
        <v/>
      </c>
      <c r="N215" s="292" t="str">
        <f>IF($K215="","",IFERROR(VLOOKUP($K215,'A3_2(公表)'!$C$4:$K$108,4,FALSE)&amp;"",""))</f>
        <v/>
      </c>
      <c r="O215" s="289"/>
      <c r="R215" s="349" t="b">
        <f t="shared" ref="R215" si="165">IF(H205=$T$376, FALSE,
 IF(H205=$U$376, FALSE,
 IF(H205=$V$376, FALSE,
 IF(H205=$W$376, H214&lt;&gt;"",
 IF(H205=$X$376, H214&lt;&gt;"", FALSE)))))</f>
        <v>0</v>
      </c>
      <c r="U215" s="171"/>
    </row>
    <row r="216" spans="1:21" ht="21" customHeight="1">
      <c r="A216" s="175"/>
      <c r="C216" s="700"/>
      <c r="D216" s="701"/>
      <c r="E216" s="702"/>
      <c r="F216" s="702"/>
      <c r="G216" s="699"/>
      <c r="H216" s="248"/>
      <c r="I216" s="382"/>
      <c r="J216" s="385"/>
      <c r="K216" s="272"/>
      <c r="L216" s="191" t="str">
        <f>IF($K216="","",IFERROR(VLOOKUP($K216,'A3_2(公表)'!$C$4:$K$108,2,FALSE)&amp;"",""))</f>
        <v/>
      </c>
      <c r="M216" s="191" t="str">
        <f>IF($K216="","",IFERROR(VLOOKUP($K216,'A3_2(公表)'!$C$4:$K$108,3,FALSE)&amp;"",""))</f>
        <v/>
      </c>
      <c r="N216" s="292" t="str">
        <f>IF($K216="","",IFERROR(VLOOKUP($K216,'A3_2(公表)'!$C$4:$K$108,4,FALSE)&amp;"",""))</f>
        <v/>
      </c>
      <c r="O216" s="289"/>
      <c r="R216" s="349" t="b">
        <f t="shared" ref="R216" si="166">IF(H205=$T$376, FALSE,
 IF(H205=$U$376, FALSE,
 IF(H205=$V$376, FALSE,
 IF(H205=$W$376, H215&lt;&gt;"",
 IF(H205=$X$376, H215&lt;&gt;"", FALSE)))))</f>
        <v>0</v>
      </c>
      <c r="U216" s="171"/>
    </row>
    <row r="217" spans="1:21" ht="21" customHeight="1">
      <c r="A217" s="175"/>
      <c r="C217" s="695" t="s">
        <v>1624</v>
      </c>
      <c r="D217" s="696"/>
      <c r="E217" s="696"/>
      <c r="F217" s="697"/>
      <c r="G217" s="698"/>
      <c r="H217" s="248"/>
      <c r="I217" s="383"/>
      <c r="J217" s="386"/>
      <c r="K217" s="272"/>
      <c r="L217" s="191" t="str">
        <f>IF($K217="","",IFERROR(VLOOKUP($K217,'A3_2(公表)'!$C$4:$K$108,2,FALSE)&amp;"",""))</f>
        <v/>
      </c>
      <c r="M217" s="191" t="str">
        <f>IF($K217="","",IFERROR(VLOOKUP($K217,'A3_2(公表)'!$C$4:$K$108,3,FALSE)&amp;"",""))</f>
        <v/>
      </c>
      <c r="N217" s="292" t="str">
        <f>IF($K217="","",IFERROR(VLOOKUP($K217,'A3_2(公表)'!$C$4:$K$108,4,FALSE)&amp;"",""))</f>
        <v/>
      </c>
      <c r="O217" s="289"/>
      <c r="R217" s="349" t="b">
        <f t="shared" ref="R217" si="167">IF(H205=$T$376, FALSE,
 IF(H205=$U$376, FALSE,
 IF(H205=$V$376, FALSE,
 IF(H205=$W$376, H216&lt;&gt;"",
 IF(H205=$X$376, H216&lt;&gt;"", FALSE)))))</f>
        <v>0</v>
      </c>
      <c r="U217" s="171"/>
    </row>
    <row r="218" spans="1:21" ht="21" customHeight="1" thickBot="1">
      <c r="A218" s="175"/>
      <c r="C218" s="721" t="str">
        <f>IF(H205="","-",MIN(SUM(J206:J218), C216))</f>
        <v>-</v>
      </c>
      <c r="D218" s="722"/>
      <c r="E218" s="722"/>
      <c r="F218" s="723"/>
      <c r="G218" s="720"/>
      <c r="H218" s="300" t="str">
        <f>IF(H205="", "", "電源種の指定なし")</f>
        <v/>
      </c>
      <c r="I218" s="301" t="str">
        <f>IF(H205="","",1-SUM(I206:I217))</f>
        <v/>
      </c>
      <c r="J218" s="389"/>
      <c r="K218" s="275"/>
      <c r="L218" s="195" t="str">
        <f>IF($K218="","",IFERROR(VLOOKUP($K218,'A3_2(公表)'!$C$4:$K$108,2,FALSE)&amp;"",""))</f>
        <v/>
      </c>
      <c r="M218" s="195" t="str">
        <f>IF($K218="","",IFERROR(VLOOKUP($K218,'A3_2(公表)'!$C$4:$K$108,3,FALSE)&amp;"",""))</f>
        <v/>
      </c>
      <c r="N218" s="304" t="str">
        <f>IF($K218="","",IFERROR(VLOOKUP($K218,'A3_2(公表)'!$C$4:$K$108,4,FALSE)&amp;"",""))</f>
        <v/>
      </c>
      <c r="O218" s="289"/>
      <c r="R218" s="190" t="b">
        <v>0</v>
      </c>
      <c r="U218" s="171"/>
    </row>
    <row r="219" spans="1:21" ht="21" customHeight="1" thickTop="1" thickBot="1">
      <c r="A219" s="175"/>
      <c r="B219" s="751" t="s">
        <v>2284</v>
      </c>
      <c r="C219" s="706" t="s">
        <v>2198</v>
      </c>
      <c r="D219" s="187" t="s">
        <v>1745</v>
      </c>
      <c r="E219" s="188" t="s">
        <v>40</v>
      </c>
      <c r="F219" s="188" t="s">
        <v>1746</v>
      </c>
      <c r="G219" s="264" t="s">
        <v>1747</v>
      </c>
      <c r="H219" s="276" t="str">
        <f>IF(AND($C$3=$T$376, $D221&lt;&gt;""), $T$376, "")</f>
        <v/>
      </c>
      <c r="I219" s="277"/>
      <c r="J219" s="267"/>
      <c r="K219" s="271"/>
      <c r="L219" s="189" t="str">
        <f>IF($K219="","",
 IF($K219=0,"第1号様式　その３のすべての発電所",IFERROR(VLOOKUP($K219,'A3_2(公表)'!$C$4:$K$108,2,FALSE)&amp;"", "")))</f>
        <v/>
      </c>
      <c r="M219" s="189" t="str">
        <f>IF($K219="","",IFERROR(VLOOKUP($K219,'A3_2(公表)'!$C$4:$K$108,3,FALSE)&amp;"",""))</f>
        <v/>
      </c>
      <c r="N219" s="293" t="str">
        <f>IF($K219="","",IFERROR(VLOOKUP($K219,'A3_2(公表)'!$C$4:$K$108,4,FALSE)&amp;"",""))</f>
        <v/>
      </c>
      <c r="O219" s="289"/>
      <c r="P219" s="140"/>
      <c r="Q219" s="140"/>
      <c r="R219" s="190" t="b">
        <v>1</v>
      </c>
    </row>
    <row r="220" spans="1:21" ht="21" customHeight="1" thickBot="1">
      <c r="A220" s="175"/>
      <c r="B220" s="752"/>
      <c r="C220" s="707"/>
      <c r="D220" s="197"/>
      <c r="E220" s="198"/>
      <c r="F220" s="198"/>
      <c r="G220" s="199"/>
      <c r="H220" s="248"/>
      <c r="I220" s="382"/>
      <c r="J220" s="385"/>
      <c r="K220" s="272"/>
      <c r="L220" s="191" t="str">
        <f>IF($K220="","",IFERROR(VLOOKUP($K220,'A3_2(公表)'!$C$4:$K$108,2,FALSE)&amp;"",""))</f>
        <v/>
      </c>
      <c r="M220" s="191" t="str">
        <f>IF($K220="","",IFERROR(VLOOKUP($K220,'A3_2(公表)'!$C$4:$K$108,3,FALSE)&amp;"",""))</f>
        <v/>
      </c>
      <c r="N220" s="292" t="str">
        <f>IF($K220="","",IFERROR(VLOOKUP($K220,'A3_2(公表)'!$C$4:$K$108,4,FALSE)&amp;"",""))</f>
        <v/>
      </c>
      <c r="O220" s="289"/>
      <c r="P220" s="140"/>
      <c r="Q220" s="140"/>
      <c r="R220" s="270" t="b">
        <f t="shared" ref="R220" si="168">IF(H219=$T$376, FALSE,
 IF(H219=$U$376, H219&lt;&gt;"",
 IF(H219=$V$376, H219&lt;&gt;"",
 IF(H219=$W$376, H219&lt;&gt;"",
 IF(H219=$X$376, H219&lt;&gt;"", FALSE)))))</f>
        <v>0</v>
      </c>
    </row>
    <row r="221" spans="1:21" ht="21" customHeight="1">
      <c r="A221" s="175"/>
      <c r="B221" s="380"/>
      <c r="C221" s="192" t="s">
        <v>1591</v>
      </c>
      <c r="D221" s="708"/>
      <c r="E221" s="708"/>
      <c r="F221" s="708"/>
      <c r="G221" s="709"/>
      <c r="H221" s="248"/>
      <c r="I221" s="382"/>
      <c r="J221" s="385"/>
      <c r="K221" s="273"/>
      <c r="L221" s="191" t="str">
        <f>IF($K221="","",IFERROR(VLOOKUP($K221,'A3_2(公表)'!$C$4:$K$108,2,FALSE)&amp;"",""))</f>
        <v/>
      </c>
      <c r="M221" s="191" t="str">
        <f>IF($K221="","",IFERROR(VLOOKUP($K221,'A3_2(公表)'!$C$4:$K$108,3,FALSE)&amp;"",""))</f>
        <v/>
      </c>
      <c r="N221" s="292" t="str">
        <f>IF($K221="","",IFERROR(VLOOKUP($K221,'A3_2(公表)'!$C$4:$K$108,4,FALSE)&amp;"",""))</f>
        <v/>
      </c>
      <c r="O221" s="289"/>
      <c r="R221" s="270" t="b">
        <f t="shared" ref="R221" si="169">IF(H219=$T$376, FALSE,
 IF(H219=$U$376, H220&lt;&gt;"",
 IF(H219=$V$376, H220&lt;&gt;"",
 IF(H219=$W$376, H220&lt;&gt;"",
 IF(H219=$X$376, H220&lt;&gt;"", FALSE)))))</f>
        <v>0</v>
      </c>
    </row>
    <row r="222" spans="1:21" ht="21" customHeight="1">
      <c r="A222" s="175"/>
      <c r="B222" s="753" t="str">
        <f>IF(B221="希望する",IF(C228=1,"B3シートに
ご記載ください。","再エネ100%メニュー
ではありません。"),"-")</f>
        <v>-</v>
      </c>
      <c r="C222" s="710"/>
      <c r="D222" s="711"/>
      <c r="E222" s="711"/>
      <c r="F222" s="712"/>
      <c r="G222" s="193" t="s">
        <v>1592</v>
      </c>
      <c r="H222" s="248"/>
      <c r="I222" s="382"/>
      <c r="J222" s="385"/>
      <c r="K222" s="273"/>
      <c r="L222" s="191" t="str">
        <f>IF($K222="","",IFERROR(VLOOKUP($K222,'A3_2(公表)'!$C$4:$K$108,2,FALSE)&amp;"",""))</f>
        <v/>
      </c>
      <c r="M222" s="191" t="str">
        <f>IF($K222="","",IFERROR(VLOOKUP($K222,'A3_2(公表)'!$C$4:$K$108,3,FALSE)&amp;"",""))</f>
        <v/>
      </c>
      <c r="N222" s="292" t="str">
        <f>IF($K222="","",IFERROR(VLOOKUP($K222,'A3_2(公表)'!$C$4:$K$108,4,FALSE)&amp;"",""))</f>
        <v/>
      </c>
      <c r="O222" s="289"/>
      <c r="R222" s="270" t="b">
        <f t="shared" ref="R222" si="170">IF(H219=$T$376, FALSE,
 IF(H219=$U$376, H221&lt;&gt;"",
 IF(H219=$V$376, H221&lt;&gt;"",
 IF(H219=$W$376, H221&lt;&gt;"",
 IF(H219=$X$376, H221&lt;&gt;"", FALSE)))))</f>
        <v>0</v>
      </c>
      <c r="U222" s="171"/>
    </row>
    <row r="223" spans="1:21" ht="21" customHeight="1" thickBot="1">
      <c r="A223" s="175"/>
      <c r="B223" s="754"/>
      <c r="C223" s="718" t="s">
        <v>1822</v>
      </c>
      <c r="D223" s="719"/>
      <c r="E223" s="719"/>
      <c r="F223" s="719"/>
      <c r="G223" s="698"/>
      <c r="H223" s="248"/>
      <c r="I223" s="382"/>
      <c r="J223" s="385"/>
      <c r="K223" s="273"/>
      <c r="L223" s="191" t="str">
        <f>IF($K223="","",IFERROR(VLOOKUP($K223,'A3_2(公表)'!$C$4:$K$108,2,FALSE)&amp;"",""))</f>
        <v/>
      </c>
      <c r="M223" s="191" t="str">
        <f>IF($K223="","",IFERROR(VLOOKUP($K223,'A3_2(公表)'!$C$4:$K$108,3,FALSE)&amp;"",""))</f>
        <v/>
      </c>
      <c r="N223" s="292" t="str">
        <f>IF($K223="","",IFERROR(VLOOKUP($K223,'A3_2(公表)'!$C$4:$K$108,4,FALSE)&amp;"",""))</f>
        <v/>
      </c>
      <c r="O223" s="289"/>
      <c r="R223" s="269" t="b">
        <f t="shared" ref="R223" si="171">IF(H219=$T$376, FALSE,
 IF(H219=$U$376, FALSE,
 IF(H219=$V$376, H222&lt;&gt;"",
 IF(H219=$W$376, H222&lt;&gt;"",
 IF(H219=$X$376, H222&lt;&gt;"", FALSE)))))</f>
        <v>0</v>
      </c>
      <c r="U223" s="171"/>
    </row>
    <row r="224" spans="1:21" ht="21" customHeight="1">
      <c r="A224" s="175"/>
      <c r="C224" s="713"/>
      <c r="D224" s="714"/>
      <c r="E224" s="714"/>
      <c r="F224" s="714"/>
      <c r="G224" s="699"/>
      <c r="H224" s="248"/>
      <c r="I224" s="382"/>
      <c r="J224" s="385"/>
      <c r="K224" s="273"/>
      <c r="L224" s="191" t="str">
        <f>IF($K224="","",IFERROR(VLOOKUP($K224,'A3_2(公表)'!$C$4:$K$108,2,FALSE)&amp;"",""))</f>
        <v/>
      </c>
      <c r="M224" s="191" t="str">
        <f>IF($K224="","",IFERROR(VLOOKUP($K224,'A3_2(公表)'!$C$4:$K$108,3,FALSE)&amp;"",""))</f>
        <v/>
      </c>
      <c r="N224" s="292" t="str">
        <f>IF($K224="","",IFERROR(VLOOKUP($K224,'A3_2(公表)'!$C$4:$K$108,4,FALSE)&amp;"",""))</f>
        <v/>
      </c>
      <c r="O224" s="289"/>
      <c r="R224" s="269" t="b">
        <f t="shared" ref="R224" si="172">IF(H219=$T$376, FALSE,
 IF(H219=$U$376, FALSE,
 IF(H219=$V$376, H223&lt;&gt;"",
 IF(H219=$W$376, H223&lt;&gt;"",
 IF(H219=$X$376, H223&lt;&gt;"", FALSE)))))</f>
        <v>0</v>
      </c>
      <c r="U224" s="171"/>
    </row>
    <row r="225" spans="1:21" ht="21" customHeight="1">
      <c r="A225" s="175"/>
      <c r="C225" s="718" t="s">
        <v>1937</v>
      </c>
      <c r="D225" s="719"/>
      <c r="E225" s="719"/>
      <c r="F225" s="719"/>
      <c r="G225" s="698"/>
      <c r="H225" s="248"/>
      <c r="I225" s="382"/>
      <c r="J225" s="385"/>
      <c r="K225" s="273"/>
      <c r="L225" s="191" t="str">
        <f>IF($K225="","",IFERROR(VLOOKUP($K225,'A3_2(公表)'!$C$4:$K$108,2,FALSE)&amp;"",""))</f>
        <v/>
      </c>
      <c r="M225" s="191" t="str">
        <f>IF($K225="","",IFERROR(VLOOKUP($K225,'A3_2(公表)'!$C$4:$K$108,3,FALSE)&amp;"",""))</f>
        <v/>
      </c>
      <c r="N225" s="292" t="str">
        <f>IF($K225="","",IFERROR(VLOOKUP($K225,'A3_2(公表)'!$C$4:$K$108,4,FALSE)&amp;"",""))</f>
        <v/>
      </c>
      <c r="O225" s="289"/>
      <c r="R225" s="269" t="b">
        <f t="shared" ref="R225" si="173">IF(H219=$T$376, FALSE,
 IF(H219=$U$376, FALSE,
 IF(H219=$V$376, H224&lt;&gt;"",
 IF(H219=$W$376, H224&lt;&gt;"",
 IF(H219=$X$376, H224&lt;&gt;"", FALSE)))))</f>
        <v>0</v>
      </c>
      <c r="U225" s="171"/>
    </row>
    <row r="226" spans="1:21" ht="21" customHeight="1">
      <c r="A226" s="175"/>
      <c r="C226" s="713"/>
      <c r="D226" s="714"/>
      <c r="E226" s="714"/>
      <c r="F226" s="714"/>
      <c r="G226" s="699"/>
      <c r="H226" s="248"/>
      <c r="I226" s="382"/>
      <c r="J226" s="385"/>
      <c r="K226" s="273"/>
      <c r="L226" s="191" t="str">
        <f>IF($K226="","",IFERROR(VLOOKUP($K226,'A3_2(公表)'!$C$4:$K$108,2,FALSE)&amp;"",""))</f>
        <v/>
      </c>
      <c r="M226" s="191" t="str">
        <f>IF($K226="","",IFERROR(VLOOKUP($K226,'A3_2(公表)'!$C$4:$K$108,3,FALSE)&amp;"",""))</f>
        <v/>
      </c>
      <c r="N226" s="292" t="str">
        <f>IF($K226="","",IFERROR(VLOOKUP($K226,'A3_2(公表)'!$C$4:$K$108,4,FALSE)&amp;"",""))</f>
        <v/>
      </c>
      <c r="O226" s="289"/>
      <c r="R226" s="269" t="b">
        <f t="shared" ref="R226" si="174">IF(H219=$T$376, FALSE,
 IF(H219=$U$376, FALSE,
 IF(H219=$V$376, H225&lt;&gt;"",
 IF(H219=$W$376, H225&lt;&gt;"",
 IF(H219=$X$376, H225&lt;&gt;"", FALSE)))))</f>
        <v>0</v>
      </c>
      <c r="U226" s="171"/>
    </row>
    <row r="227" spans="1:21" ht="21" customHeight="1">
      <c r="A227" s="175"/>
      <c r="C227" s="715" t="s">
        <v>1619</v>
      </c>
      <c r="D227" s="716"/>
      <c r="E227" s="717"/>
      <c r="F227" s="717"/>
      <c r="G227" s="698"/>
      <c r="H227" s="248"/>
      <c r="I227" s="382"/>
      <c r="J227" s="385"/>
      <c r="K227" s="273"/>
      <c r="L227" s="191" t="str">
        <f>IF($K227="","",IFERROR(VLOOKUP($K227,'A3_2(公表)'!$C$4:$K$108,2,FALSE)&amp;"",""))</f>
        <v/>
      </c>
      <c r="M227" s="191" t="str">
        <f>IF($K227="","",IFERROR(VLOOKUP($K227,'A3_2(公表)'!$C$4:$K$108,3,FALSE)&amp;"",""))</f>
        <v/>
      </c>
      <c r="N227" s="292" t="str">
        <f>IF($K227="","",IFERROR(VLOOKUP($K227,'A3_2(公表)'!$C$4:$K$108,4,FALSE)&amp;"",""))</f>
        <v/>
      </c>
      <c r="O227" s="289"/>
      <c r="R227" s="269" t="b">
        <f t="shared" ref="R227" si="175">IF(H219=$T$376, FALSE,
 IF(H219=$U$376, FALSE,
 IF(H219=$V$376, H226&lt;&gt;"",
 IF(H219=$W$376, H226&lt;&gt;"",
 IF(H219=$X$376, H226&lt;&gt;"", FALSE)))))</f>
        <v>0</v>
      </c>
      <c r="U227" s="171"/>
    </row>
    <row r="228" spans="1:21" ht="21" customHeight="1">
      <c r="A228" s="175"/>
      <c r="C228" s="700"/>
      <c r="D228" s="701"/>
      <c r="E228" s="702"/>
      <c r="F228" s="702"/>
      <c r="G228" s="699"/>
      <c r="H228" s="248"/>
      <c r="I228" s="382"/>
      <c r="J228" s="385"/>
      <c r="K228" s="272"/>
      <c r="L228" s="191" t="str">
        <f>IF($K228="","",IFERROR(VLOOKUP($K228,'A3_2(公表)'!$C$4:$K$108,2,FALSE)&amp;"",""))</f>
        <v/>
      </c>
      <c r="M228" s="191" t="str">
        <f>IF($K228="","",IFERROR(VLOOKUP($K228,'A3_2(公表)'!$C$4:$K$108,3,FALSE)&amp;"",""))</f>
        <v/>
      </c>
      <c r="N228" s="292" t="str">
        <f>IF($K228="","",IFERROR(VLOOKUP($K228,'A3_2(公表)'!$C$4:$K$108,4,FALSE)&amp;"",""))</f>
        <v/>
      </c>
      <c r="O228" s="289"/>
      <c r="R228" s="269" t="b">
        <f t="shared" ref="R228" si="176">IF(H219=$T$376, FALSE,
 IF(H219=$U$376, FALSE,
 IF(H219=$V$376, H227&lt;&gt;"",
 IF(H219=$W$376, H227&lt;&gt;"",
 IF(H219=$X$376, H227&lt;&gt;"", FALSE)))))</f>
        <v>0</v>
      </c>
      <c r="U228" s="171"/>
    </row>
    <row r="229" spans="1:21" ht="21" customHeight="1">
      <c r="A229" s="175"/>
      <c r="C229" s="695" t="s">
        <v>1617</v>
      </c>
      <c r="D229" s="696"/>
      <c r="E229" s="696"/>
      <c r="F229" s="697"/>
      <c r="G229" s="698"/>
      <c r="H229" s="248"/>
      <c r="I229" s="382"/>
      <c r="J229" s="385"/>
      <c r="K229" s="272"/>
      <c r="L229" s="191" t="str">
        <f>IF($K229="","",IFERROR(VLOOKUP($K229,'A3_2(公表)'!$C$4:$K$108,2,FALSE)&amp;"",""))</f>
        <v/>
      </c>
      <c r="M229" s="191" t="str">
        <f>IF($K229="","",IFERROR(VLOOKUP($K229,'A3_2(公表)'!$C$4:$K$108,3,FALSE)&amp;"",""))</f>
        <v/>
      </c>
      <c r="N229" s="292" t="str">
        <f>IF($K229="","",IFERROR(VLOOKUP($K229,'A3_2(公表)'!$C$4:$K$108,4,FALSE)&amp;"",""))</f>
        <v/>
      </c>
      <c r="O229" s="289"/>
      <c r="R229" s="349" t="b">
        <f t="shared" ref="R229" si="177">IF(H219=$T$376, FALSE,
 IF(H219=$U$376, FALSE,
 IF(H219=$V$376, FALSE,
 IF(H219=$W$376, H228&lt;&gt;"",
 IF(H219=$X$376, H228&lt;&gt;"", FALSE)))))</f>
        <v>0</v>
      </c>
      <c r="U229" s="171"/>
    </row>
    <row r="230" spans="1:21" ht="21" customHeight="1">
      <c r="A230" s="175"/>
      <c r="C230" s="700"/>
      <c r="D230" s="701"/>
      <c r="E230" s="702"/>
      <c r="F230" s="702"/>
      <c r="G230" s="699"/>
      <c r="H230" s="248"/>
      <c r="I230" s="382"/>
      <c r="J230" s="385"/>
      <c r="K230" s="272"/>
      <c r="L230" s="191" t="str">
        <f>IF($K230="","",IFERROR(VLOOKUP($K230,'A3_2(公表)'!$C$4:$K$108,2,FALSE)&amp;"",""))</f>
        <v/>
      </c>
      <c r="M230" s="191" t="str">
        <f>IF($K230="","",IFERROR(VLOOKUP($K230,'A3_2(公表)'!$C$4:$K$108,3,FALSE)&amp;"",""))</f>
        <v/>
      </c>
      <c r="N230" s="292" t="str">
        <f>IF($K230="","",IFERROR(VLOOKUP($K230,'A3_2(公表)'!$C$4:$K$108,4,FALSE)&amp;"",""))</f>
        <v/>
      </c>
      <c r="O230" s="289"/>
      <c r="R230" s="349" t="b">
        <f t="shared" ref="R230" si="178">IF(H219=$T$376, FALSE,
 IF(H219=$U$376, FALSE,
 IF(H219=$V$376, FALSE,
 IF(H219=$W$376, H229&lt;&gt;"",
 IF(H219=$X$376, H229&lt;&gt;"", FALSE)))))</f>
        <v>0</v>
      </c>
      <c r="U230" s="171"/>
    </row>
    <row r="231" spans="1:21" ht="21" customHeight="1">
      <c r="A231" s="175"/>
      <c r="C231" s="695" t="s">
        <v>1624</v>
      </c>
      <c r="D231" s="696"/>
      <c r="E231" s="696"/>
      <c r="F231" s="697"/>
      <c r="G231" s="698"/>
      <c r="H231" s="248"/>
      <c r="I231" s="383"/>
      <c r="J231" s="386"/>
      <c r="K231" s="272"/>
      <c r="L231" s="191" t="str">
        <f>IF($K231="","",IFERROR(VLOOKUP($K231,'A3_2(公表)'!$C$4:$K$108,2,FALSE)&amp;"",""))</f>
        <v/>
      </c>
      <c r="M231" s="191" t="str">
        <f>IF($K231="","",IFERROR(VLOOKUP($K231,'A3_2(公表)'!$C$4:$K$108,3,FALSE)&amp;"",""))</f>
        <v/>
      </c>
      <c r="N231" s="292" t="str">
        <f>IF($K231="","",IFERROR(VLOOKUP($K231,'A3_2(公表)'!$C$4:$K$108,4,FALSE)&amp;"",""))</f>
        <v/>
      </c>
      <c r="O231" s="289"/>
      <c r="R231" s="349" t="b">
        <f t="shared" ref="R231" si="179">IF(H219=$T$376, FALSE,
 IF(H219=$U$376, FALSE,
 IF(H219=$V$376, FALSE,
 IF(H219=$W$376, H230&lt;&gt;"",
 IF(H219=$X$376, H230&lt;&gt;"", FALSE)))))</f>
        <v>0</v>
      </c>
      <c r="U231" s="171"/>
    </row>
    <row r="232" spans="1:21" ht="21" customHeight="1" thickBot="1">
      <c r="A232" s="175"/>
      <c r="C232" s="703" t="str">
        <f>IF(H219="","-",MIN(SUM(J220:J232), C230))</f>
        <v>-</v>
      </c>
      <c r="D232" s="704"/>
      <c r="E232" s="704"/>
      <c r="F232" s="705"/>
      <c r="G232" s="724"/>
      <c r="H232" s="278" t="str">
        <f>IF(H219="", "", "電源種の指定なし")</f>
        <v/>
      </c>
      <c r="I232" s="268" t="str">
        <f>IF(H219="","",1-SUM(I220:I231))</f>
        <v/>
      </c>
      <c r="J232" s="388"/>
      <c r="K232" s="274"/>
      <c r="L232" s="191" t="str">
        <f>IF($K232="","",IFERROR(VLOOKUP($K232,'A3_2(公表)'!$C$4:$K$108,2,FALSE)&amp;"",""))</f>
        <v/>
      </c>
      <c r="M232" s="194" t="str">
        <f>IF($K232="","",IFERROR(VLOOKUP($K232,'A3_2(公表)'!$C$4:$K$108,3,FALSE)&amp;"",""))</f>
        <v/>
      </c>
      <c r="N232" s="291" t="str">
        <f>IF($K232="","",IFERROR(VLOOKUP($K232,'A3_2(公表)'!$C$4:$K$108,4,FALSE)&amp;"",""))</f>
        <v/>
      </c>
      <c r="O232" s="289"/>
      <c r="R232" s="190" t="b">
        <v>0</v>
      </c>
      <c r="U232" s="171"/>
    </row>
    <row r="233" spans="1:21" ht="21" customHeight="1" thickTop="1" thickBot="1">
      <c r="A233" s="175"/>
      <c r="B233" s="751" t="s">
        <v>2284</v>
      </c>
      <c r="C233" s="706" t="s">
        <v>2199</v>
      </c>
      <c r="D233" s="187" t="s">
        <v>1745</v>
      </c>
      <c r="E233" s="188" t="s">
        <v>40</v>
      </c>
      <c r="F233" s="188" t="s">
        <v>1746</v>
      </c>
      <c r="G233" s="264" t="s">
        <v>1747</v>
      </c>
      <c r="H233" s="276" t="str">
        <f>IF(AND($C$3=$T$376, $D235&lt;&gt;""), $T$376, "")</f>
        <v/>
      </c>
      <c r="I233" s="277"/>
      <c r="J233" s="267"/>
      <c r="K233" s="271"/>
      <c r="L233" s="189" t="str">
        <f>IF($K233="","",
 IF($K233=0,"第1号様式　その３のすべての発電所",IFERROR(VLOOKUP($K233,'A3_2(公表)'!$C$4:$K$108,2,FALSE)&amp;"", "")))</f>
        <v/>
      </c>
      <c r="M233" s="189" t="str">
        <f>IF($K233="","",IFERROR(VLOOKUP($K233,'A3_2(公表)'!$C$4:$K$108,3,FALSE)&amp;"",""))</f>
        <v/>
      </c>
      <c r="N233" s="293" t="str">
        <f>IF($K233="","",IFERROR(VLOOKUP($K233,'A3_2(公表)'!$C$4:$K$108,4,FALSE)&amp;"",""))</f>
        <v/>
      </c>
      <c r="O233" s="289"/>
      <c r="P233" s="140"/>
      <c r="Q233" s="140"/>
      <c r="R233" s="190" t="b">
        <v>1</v>
      </c>
    </row>
    <row r="234" spans="1:21" ht="21" customHeight="1" thickBot="1">
      <c r="A234" s="175"/>
      <c r="B234" s="752"/>
      <c r="C234" s="707"/>
      <c r="D234" s="197"/>
      <c r="E234" s="198"/>
      <c r="F234" s="198"/>
      <c r="G234" s="199"/>
      <c r="H234" s="248"/>
      <c r="I234" s="382"/>
      <c r="J234" s="385"/>
      <c r="K234" s="272"/>
      <c r="L234" s="191" t="str">
        <f>IF($K234="","",IFERROR(VLOOKUP($K234,'A3_2(公表)'!$C$4:$K$108,2,FALSE)&amp;"",""))</f>
        <v/>
      </c>
      <c r="M234" s="191" t="str">
        <f>IF($K234="","",IFERROR(VLOOKUP($K234,'A3_2(公表)'!$C$4:$K$108,3,FALSE)&amp;"",""))</f>
        <v/>
      </c>
      <c r="N234" s="292" t="str">
        <f>IF($K234="","",IFERROR(VLOOKUP($K234,'A3_2(公表)'!$C$4:$K$108,4,FALSE)&amp;"",""))</f>
        <v/>
      </c>
      <c r="O234" s="289"/>
      <c r="P234" s="140"/>
      <c r="Q234" s="140"/>
      <c r="R234" s="270" t="b">
        <f t="shared" ref="R234" si="180">IF(H233=$T$376, FALSE,
 IF(H233=$U$376, H233&lt;&gt;"",
 IF(H233=$V$376, H233&lt;&gt;"",
 IF(H233=$W$376, H233&lt;&gt;"",
 IF(H233=$X$376, H233&lt;&gt;"", FALSE)))))</f>
        <v>0</v>
      </c>
    </row>
    <row r="235" spans="1:21" ht="21" customHeight="1">
      <c r="A235" s="175"/>
      <c r="B235" s="380"/>
      <c r="C235" s="192" t="s">
        <v>1591</v>
      </c>
      <c r="D235" s="708"/>
      <c r="E235" s="708"/>
      <c r="F235" s="708"/>
      <c r="G235" s="709"/>
      <c r="H235" s="248"/>
      <c r="I235" s="382"/>
      <c r="J235" s="385"/>
      <c r="K235" s="273"/>
      <c r="L235" s="191" t="str">
        <f>IF($K235="","",IFERROR(VLOOKUP($K235,'A3_2(公表)'!$C$4:$K$108,2,FALSE)&amp;"",""))</f>
        <v/>
      </c>
      <c r="M235" s="191" t="str">
        <f>IF($K235="","",IFERROR(VLOOKUP($K235,'A3_2(公表)'!$C$4:$K$108,3,FALSE)&amp;"",""))</f>
        <v/>
      </c>
      <c r="N235" s="292" t="str">
        <f>IF($K235="","",IFERROR(VLOOKUP($K235,'A3_2(公表)'!$C$4:$K$108,4,FALSE)&amp;"",""))</f>
        <v/>
      </c>
      <c r="O235" s="289"/>
      <c r="R235" s="270" t="b">
        <f t="shared" ref="R235" si="181">IF(H233=$T$376, FALSE,
 IF(H233=$U$376, H234&lt;&gt;"",
 IF(H233=$V$376, H234&lt;&gt;"",
 IF(H233=$W$376, H234&lt;&gt;"",
 IF(H233=$X$376, H234&lt;&gt;"", FALSE)))))</f>
        <v>0</v>
      </c>
    </row>
    <row r="236" spans="1:21" ht="21" customHeight="1">
      <c r="A236" s="175"/>
      <c r="B236" s="753" t="str">
        <f>IF(B235="希望する",IF(C242=1,"B3シートに
ご記載ください。","再エネ100%メニュー
ではありません。"),"-")</f>
        <v>-</v>
      </c>
      <c r="C236" s="710"/>
      <c r="D236" s="711"/>
      <c r="E236" s="711"/>
      <c r="F236" s="712"/>
      <c r="G236" s="193" t="s">
        <v>1592</v>
      </c>
      <c r="H236" s="248"/>
      <c r="I236" s="382"/>
      <c r="J236" s="385"/>
      <c r="K236" s="273"/>
      <c r="L236" s="191" t="str">
        <f>IF($K236="","",IFERROR(VLOOKUP($K236,'A3_2(公表)'!$C$4:$K$108,2,FALSE)&amp;"",""))</f>
        <v/>
      </c>
      <c r="M236" s="191" t="str">
        <f>IF($K236="","",IFERROR(VLOOKUP($K236,'A3_2(公表)'!$C$4:$K$108,3,FALSE)&amp;"",""))</f>
        <v/>
      </c>
      <c r="N236" s="292" t="str">
        <f>IF($K236="","",IFERROR(VLOOKUP($K236,'A3_2(公表)'!$C$4:$K$108,4,FALSE)&amp;"",""))</f>
        <v/>
      </c>
      <c r="O236" s="289"/>
      <c r="R236" s="270" t="b">
        <f t="shared" ref="R236" si="182">IF(H233=$T$376, FALSE,
 IF(H233=$U$376, H235&lt;&gt;"",
 IF(H233=$V$376, H235&lt;&gt;"",
 IF(H233=$W$376, H235&lt;&gt;"",
 IF(H233=$X$376, H235&lt;&gt;"", FALSE)))))</f>
        <v>0</v>
      </c>
      <c r="U236" s="171"/>
    </row>
    <row r="237" spans="1:21" ht="21" customHeight="1" thickBot="1">
      <c r="A237" s="175"/>
      <c r="B237" s="754"/>
      <c r="C237" s="718" t="s">
        <v>1822</v>
      </c>
      <c r="D237" s="719"/>
      <c r="E237" s="719"/>
      <c r="F237" s="719"/>
      <c r="G237" s="698"/>
      <c r="H237" s="248"/>
      <c r="I237" s="382"/>
      <c r="J237" s="385"/>
      <c r="K237" s="273"/>
      <c r="L237" s="191" t="str">
        <f>IF($K237="","",IFERROR(VLOOKUP($K237,'A3_2(公表)'!$C$4:$K$108,2,FALSE)&amp;"",""))</f>
        <v/>
      </c>
      <c r="M237" s="191" t="str">
        <f>IF($K237="","",IFERROR(VLOOKUP($K237,'A3_2(公表)'!$C$4:$K$108,3,FALSE)&amp;"",""))</f>
        <v/>
      </c>
      <c r="N237" s="292" t="str">
        <f>IF($K237="","",IFERROR(VLOOKUP($K237,'A3_2(公表)'!$C$4:$K$108,4,FALSE)&amp;"",""))</f>
        <v/>
      </c>
      <c r="O237" s="289"/>
      <c r="R237" s="269" t="b">
        <f t="shared" ref="R237" si="183">IF(H233=$T$376, FALSE,
 IF(H233=$U$376, FALSE,
 IF(H233=$V$376, H236&lt;&gt;"",
 IF(H233=$W$376, H236&lt;&gt;"",
 IF(H233=$X$376, H236&lt;&gt;"", FALSE)))))</f>
        <v>0</v>
      </c>
      <c r="U237" s="171"/>
    </row>
    <row r="238" spans="1:21" ht="21" customHeight="1">
      <c r="A238" s="175"/>
      <c r="C238" s="713"/>
      <c r="D238" s="714"/>
      <c r="E238" s="714"/>
      <c r="F238" s="714"/>
      <c r="G238" s="699"/>
      <c r="H238" s="248"/>
      <c r="I238" s="382"/>
      <c r="J238" s="385"/>
      <c r="K238" s="273"/>
      <c r="L238" s="191" t="str">
        <f>IF($K238="","",IFERROR(VLOOKUP($K238,'A3_2(公表)'!$C$4:$K$108,2,FALSE)&amp;"",""))</f>
        <v/>
      </c>
      <c r="M238" s="191" t="str">
        <f>IF($K238="","",IFERROR(VLOOKUP($K238,'A3_2(公表)'!$C$4:$K$108,3,FALSE)&amp;"",""))</f>
        <v/>
      </c>
      <c r="N238" s="292" t="str">
        <f>IF($K238="","",IFERROR(VLOOKUP($K238,'A3_2(公表)'!$C$4:$K$108,4,FALSE)&amp;"",""))</f>
        <v/>
      </c>
      <c r="O238" s="289"/>
      <c r="R238" s="269" t="b">
        <f t="shared" ref="R238" si="184">IF(H233=$T$376, FALSE,
 IF(H233=$U$376, FALSE,
 IF(H233=$V$376, H237&lt;&gt;"",
 IF(H233=$W$376, H237&lt;&gt;"",
 IF(H233=$X$376, H237&lt;&gt;"", FALSE)))))</f>
        <v>0</v>
      </c>
      <c r="U238" s="171"/>
    </row>
    <row r="239" spans="1:21" ht="21" customHeight="1">
      <c r="A239" s="175"/>
      <c r="C239" s="718" t="s">
        <v>1937</v>
      </c>
      <c r="D239" s="719"/>
      <c r="E239" s="719"/>
      <c r="F239" s="719"/>
      <c r="G239" s="698"/>
      <c r="H239" s="248"/>
      <c r="I239" s="382"/>
      <c r="J239" s="385"/>
      <c r="K239" s="273"/>
      <c r="L239" s="191" t="str">
        <f>IF($K239="","",IFERROR(VLOOKUP($K239,'A3_2(公表)'!$C$4:$K$108,2,FALSE)&amp;"",""))</f>
        <v/>
      </c>
      <c r="M239" s="191" t="str">
        <f>IF($K239="","",IFERROR(VLOOKUP($K239,'A3_2(公表)'!$C$4:$K$108,3,FALSE)&amp;"",""))</f>
        <v/>
      </c>
      <c r="N239" s="292" t="str">
        <f>IF($K239="","",IFERROR(VLOOKUP($K239,'A3_2(公表)'!$C$4:$K$108,4,FALSE)&amp;"",""))</f>
        <v/>
      </c>
      <c r="O239" s="289"/>
      <c r="R239" s="269" t="b">
        <f t="shared" ref="R239" si="185">IF(H233=$T$376, FALSE,
 IF(H233=$U$376, FALSE,
 IF(H233=$V$376, H238&lt;&gt;"",
 IF(H233=$W$376, H238&lt;&gt;"",
 IF(H233=$X$376, H238&lt;&gt;"", FALSE)))))</f>
        <v>0</v>
      </c>
      <c r="U239" s="171"/>
    </row>
    <row r="240" spans="1:21" ht="21" customHeight="1">
      <c r="A240" s="175"/>
      <c r="C240" s="713"/>
      <c r="D240" s="714"/>
      <c r="E240" s="714"/>
      <c r="F240" s="714"/>
      <c r="G240" s="699"/>
      <c r="H240" s="248"/>
      <c r="I240" s="382"/>
      <c r="J240" s="385"/>
      <c r="K240" s="273"/>
      <c r="L240" s="191" t="str">
        <f>IF($K240="","",IFERROR(VLOOKUP($K240,'A3_2(公表)'!$C$4:$K$108,2,FALSE)&amp;"",""))</f>
        <v/>
      </c>
      <c r="M240" s="191" t="str">
        <f>IF($K240="","",IFERROR(VLOOKUP($K240,'A3_2(公表)'!$C$4:$K$108,3,FALSE)&amp;"",""))</f>
        <v/>
      </c>
      <c r="N240" s="292" t="str">
        <f>IF($K240="","",IFERROR(VLOOKUP($K240,'A3_2(公表)'!$C$4:$K$108,4,FALSE)&amp;"",""))</f>
        <v/>
      </c>
      <c r="O240" s="289"/>
      <c r="R240" s="269" t="b">
        <f t="shared" ref="R240" si="186">IF(H233=$T$376, FALSE,
 IF(H233=$U$376, FALSE,
 IF(H233=$V$376, H239&lt;&gt;"",
 IF(H233=$W$376, H239&lt;&gt;"",
 IF(H233=$X$376, H239&lt;&gt;"", FALSE)))))</f>
        <v>0</v>
      </c>
      <c r="U240" s="171"/>
    </row>
    <row r="241" spans="1:21" ht="21" customHeight="1">
      <c r="A241" s="175"/>
      <c r="C241" s="715" t="s">
        <v>1619</v>
      </c>
      <c r="D241" s="716"/>
      <c r="E241" s="717"/>
      <c r="F241" s="717"/>
      <c r="G241" s="698"/>
      <c r="H241" s="248"/>
      <c r="I241" s="382"/>
      <c r="J241" s="385"/>
      <c r="K241" s="273"/>
      <c r="L241" s="191" t="str">
        <f>IF($K241="","",IFERROR(VLOOKUP($K241,'A3_2(公表)'!$C$4:$K$108,2,FALSE)&amp;"",""))</f>
        <v/>
      </c>
      <c r="M241" s="191" t="str">
        <f>IF($K241="","",IFERROR(VLOOKUP($K241,'A3_2(公表)'!$C$4:$K$108,3,FALSE)&amp;"",""))</f>
        <v/>
      </c>
      <c r="N241" s="292" t="str">
        <f>IF($K241="","",IFERROR(VLOOKUP($K241,'A3_2(公表)'!$C$4:$K$108,4,FALSE)&amp;"",""))</f>
        <v/>
      </c>
      <c r="O241" s="289"/>
      <c r="R241" s="269" t="b">
        <f t="shared" ref="R241" si="187">IF(H233=$T$376, FALSE,
 IF(H233=$U$376, FALSE,
 IF(H233=$V$376, H240&lt;&gt;"",
 IF(H233=$W$376, H240&lt;&gt;"",
 IF(H233=$X$376, H240&lt;&gt;"", FALSE)))))</f>
        <v>0</v>
      </c>
      <c r="U241" s="171"/>
    </row>
    <row r="242" spans="1:21" ht="21" customHeight="1">
      <c r="A242" s="175"/>
      <c r="C242" s="700"/>
      <c r="D242" s="701"/>
      <c r="E242" s="702"/>
      <c r="F242" s="702"/>
      <c r="G242" s="699"/>
      <c r="H242" s="248"/>
      <c r="I242" s="382"/>
      <c r="J242" s="385"/>
      <c r="K242" s="272"/>
      <c r="L242" s="191" t="str">
        <f>IF($K242="","",IFERROR(VLOOKUP($K242,'A3_2(公表)'!$C$4:$K$108,2,FALSE)&amp;"",""))</f>
        <v/>
      </c>
      <c r="M242" s="191" t="str">
        <f>IF($K242="","",IFERROR(VLOOKUP($K242,'A3_2(公表)'!$C$4:$K$108,3,FALSE)&amp;"",""))</f>
        <v/>
      </c>
      <c r="N242" s="292" t="str">
        <f>IF($K242="","",IFERROR(VLOOKUP($K242,'A3_2(公表)'!$C$4:$K$108,4,FALSE)&amp;"",""))</f>
        <v/>
      </c>
      <c r="O242" s="289"/>
      <c r="R242" s="269" t="b">
        <f t="shared" ref="R242" si="188">IF(H233=$T$376, FALSE,
 IF(H233=$U$376, FALSE,
 IF(H233=$V$376, H241&lt;&gt;"",
 IF(H233=$W$376, H241&lt;&gt;"",
 IF(H233=$X$376, H241&lt;&gt;"", FALSE)))))</f>
        <v>0</v>
      </c>
      <c r="U242" s="171"/>
    </row>
    <row r="243" spans="1:21" ht="21" customHeight="1">
      <c r="A243" s="175"/>
      <c r="C243" s="695" t="s">
        <v>1617</v>
      </c>
      <c r="D243" s="696"/>
      <c r="E243" s="696"/>
      <c r="F243" s="697"/>
      <c r="G243" s="698"/>
      <c r="H243" s="248"/>
      <c r="I243" s="382"/>
      <c r="J243" s="385"/>
      <c r="K243" s="272"/>
      <c r="L243" s="191" t="str">
        <f>IF($K243="","",IFERROR(VLOOKUP($K243,'A3_2(公表)'!$C$4:$K$108,2,FALSE)&amp;"",""))</f>
        <v/>
      </c>
      <c r="M243" s="191" t="str">
        <f>IF($K243="","",IFERROR(VLOOKUP($K243,'A3_2(公表)'!$C$4:$K$108,3,FALSE)&amp;"",""))</f>
        <v/>
      </c>
      <c r="N243" s="292" t="str">
        <f>IF($K243="","",IFERROR(VLOOKUP($K243,'A3_2(公表)'!$C$4:$K$108,4,FALSE)&amp;"",""))</f>
        <v/>
      </c>
      <c r="O243" s="289"/>
      <c r="R243" s="349" t="b">
        <f t="shared" ref="R243" si="189">IF(H233=$T$376, FALSE,
 IF(H233=$U$376, FALSE,
 IF(H233=$V$376, FALSE,
 IF(H233=$W$376, H242&lt;&gt;"",
 IF(H233=$X$376, H242&lt;&gt;"", FALSE)))))</f>
        <v>0</v>
      </c>
      <c r="U243" s="171"/>
    </row>
    <row r="244" spans="1:21" ht="21" customHeight="1">
      <c r="A244" s="175"/>
      <c r="C244" s="700"/>
      <c r="D244" s="701"/>
      <c r="E244" s="702"/>
      <c r="F244" s="702"/>
      <c r="G244" s="699"/>
      <c r="H244" s="248"/>
      <c r="I244" s="382"/>
      <c r="J244" s="385"/>
      <c r="K244" s="272"/>
      <c r="L244" s="191" t="str">
        <f>IF($K244="","",IFERROR(VLOOKUP($K244,'A3_2(公表)'!$C$4:$K$108,2,FALSE)&amp;"",""))</f>
        <v/>
      </c>
      <c r="M244" s="191" t="str">
        <f>IF($K244="","",IFERROR(VLOOKUP($K244,'A3_2(公表)'!$C$4:$K$108,3,FALSE)&amp;"",""))</f>
        <v/>
      </c>
      <c r="N244" s="292" t="str">
        <f>IF($K244="","",IFERROR(VLOOKUP($K244,'A3_2(公表)'!$C$4:$K$108,4,FALSE)&amp;"",""))</f>
        <v/>
      </c>
      <c r="O244" s="289"/>
      <c r="R244" s="349" t="b">
        <f t="shared" ref="R244" si="190">IF(H233=$T$376, FALSE,
 IF(H233=$U$376, FALSE,
 IF(H233=$V$376, FALSE,
 IF(H233=$W$376, H243&lt;&gt;"",
 IF(H233=$X$376, H243&lt;&gt;"", FALSE)))))</f>
        <v>0</v>
      </c>
      <c r="U244" s="171"/>
    </row>
    <row r="245" spans="1:21" ht="21" customHeight="1">
      <c r="A245" s="175"/>
      <c r="C245" s="695" t="s">
        <v>1624</v>
      </c>
      <c r="D245" s="696"/>
      <c r="E245" s="696"/>
      <c r="F245" s="697"/>
      <c r="G245" s="698"/>
      <c r="H245" s="248"/>
      <c r="I245" s="383"/>
      <c r="J245" s="386"/>
      <c r="K245" s="272"/>
      <c r="L245" s="191" t="str">
        <f>IF($K245="","",IFERROR(VLOOKUP($K245,'A3_2(公表)'!$C$4:$K$108,2,FALSE)&amp;"",""))</f>
        <v/>
      </c>
      <c r="M245" s="191" t="str">
        <f>IF($K245="","",IFERROR(VLOOKUP($K245,'A3_2(公表)'!$C$4:$K$108,3,FALSE)&amp;"",""))</f>
        <v/>
      </c>
      <c r="N245" s="292" t="str">
        <f>IF($K245="","",IFERROR(VLOOKUP($K245,'A3_2(公表)'!$C$4:$K$108,4,FALSE)&amp;"",""))</f>
        <v/>
      </c>
      <c r="O245" s="289"/>
      <c r="R245" s="349" t="b">
        <f t="shared" ref="R245" si="191">IF(H233=$T$376, FALSE,
 IF(H233=$U$376, FALSE,
 IF(H233=$V$376, FALSE,
 IF(H233=$W$376, H244&lt;&gt;"",
 IF(H233=$X$376, H244&lt;&gt;"", FALSE)))))</f>
        <v>0</v>
      </c>
      <c r="U245" s="171"/>
    </row>
    <row r="246" spans="1:21" ht="21" customHeight="1" thickBot="1">
      <c r="A246" s="175"/>
      <c r="C246" s="703" t="str">
        <f>IF(H233="","-",MIN(SUM(J234:J246), C244))</f>
        <v>-</v>
      </c>
      <c r="D246" s="704"/>
      <c r="E246" s="704"/>
      <c r="F246" s="705"/>
      <c r="G246" s="724"/>
      <c r="H246" s="278" t="str">
        <f>IF(H233="", "", "電源種の指定なし")</f>
        <v/>
      </c>
      <c r="I246" s="268" t="str">
        <f>IF(H233="","",1-SUM(I234:I245))</f>
        <v/>
      </c>
      <c r="J246" s="388"/>
      <c r="K246" s="274"/>
      <c r="L246" s="191" t="str">
        <f>IF($K246="","",IFERROR(VLOOKUP($K246,'A3_2(公表)'!$C$4:$K$108,2,FALSE)&amp;"",""))</f>
        <v/>
      </c>
      <c r="M246" s="194" t="str">
        <f>IF($K246="","",IFERROR(VLOOKUP($K246,'A3_2(公表)'!$C$4:$K$108,3,FALSE)&amp;"",""))</f>
        <v/>
      </c>
      <c r="N246" s="291" t="str">
        <f>IF($K246="","",IFERROR(VLOOKUP($K246,'A3_2(公表)'!$C$4:$K$108,4,FALSE)&amp;"",""))</f>
        <v/>
      </c>
      <c r="O246" s="289"/>
      <c r="R246" s="190" t="b">
        <v>0</v>
      </c>
      <c r="U246" s="171"/>
    </row>
    <row r="247" spans="1:21" ht="21" customHeight="1" thickTop="1" thickBot="1">
      <c r="A247" s="175"/>
      <c r="B247" s="751" t="s">
        <v>2284</v>
      </c>
      <c r="C247" s="706" t="s">
        <v>2204</v>
      </c>
      <c r="D247" s="187" t="s">
        <v>1745</v>
      </c>
      <c r="E247" s="188" t="s">
        <v>40</v>
      </c>
      <c r="F247" s="188" t="s">
        <v>1746</v>
      </c>
      <c r="G247" s="264" t="s">
        <v>1747</v>
      </c>
      <c r="H247" s="276" t="str">
        <f>IF(AND($C$3=$T$376, $D249&lt;&gt;""), $T$376, "")</f>
        <v/>
      </c>
      <c r="I247" s="277"/>
      <c r="J247" s="267"/>
      <c r="K247" s="271"/>
      <c r="L247" s="189" t="str">
        <f>IF($K247="","",
 IF($K247=0,"第1号様式　その３のすべての発電所",IFERROR(VLOOKUP($K247,'A3_2(公表)'!$C$4:$K$108,2,FALSE)&amp;"", "")))</f>
        <v/>
      </c>
      <c r="M247" s="189" t="str">
        <f>IF($K247="","",IFERROR(VLOOKUP($K247,'A3_2(公表)'!$C$4:$K$108,3,FALSE)&amp;"",""))</f>
        <v/>
      </c>
      <c r="N247" s="293" t="str">
        <f>IF($K247="","",IFERROR(VLOOKUP($K247,'A3_2(公表)'!$C$4:$K$108,4,FALSE)&amp;"",""))</f>
        <v/>
      </c>
      <c r="O247" s="289"/>
      <c r="P247" s="140"/>
      <c r="Q247" s="140"/>
      <c r="R247" s="190" t="b">
        <v>1</v>
      </c>
    </row>
    <row r="248" spans="1:21" ht="21" customHeight="1" thickBot="1">
      <c r="A248" s="175"/>
      <c r="B248" s="752"/>
      <c r="C248" s="707"/>
      <c r="D248" s="197"/>
      <c r="E248" s="198"/>
      <c r="F248" s="198"/>
      <c r="G248" s="199"/>
      <c r="H248" s="248"/>
      <c r="I248" s="382"/>
      <c r="J248" s="385"/>
      <c r="K248" s="272"/>
      <c r="L248" s="191" t="str">
        <f>IF($K248="","",IFERROR(VLOOKUP($K248,'A3_2(公表)'!$C$4:$K$108,2,FALSE)&amp;"",""))</f>
        <v/>
      </c>
      <c r="M248" s="191" t="str">
        <f>IF($K248="","",IFERROR(VLOOKUP($K248,'A3_2(公表)'!$C$4:$K$108,3,FALSE)&amp;"",""))</f>
        <v/>
      </c>
      <c r="N248" s="292" t="str">
        <f>IF($K248="","",IFERROR(VLOOKUP($K248,'A3_2(公表)'!$C$4:$K$108,4,FALSE)&amp;"",""))</f>
        <v/>
      </c>
      <c r="O248" s="289"/>
      <c r="P248" s="140"/>
      <c r="Q248" s="140"/>
      <c r="R248" s="270" t="b">
        <f t="shared" ref="R248" si="192">IF(H247=$T$376, FALSE,
 IF(H247=$U$376, H247&lt;&gt;"",
 IF(H247=$V$376, H247&lt;&gt;"",
 IF(H247=$W$376, H247&lt;&gt;"",
 IF(H247=$X$376, H247&lt;&gt;"", FALSE)))))</f>
        <v>0</v>
      </c>
    </row>
    <row r="249" spans="1:21" ht="21" customHeight="1">
      <c r="A249" s="175"/>
      <c r="B249" s="380"/>
      <c r="C249" s="192" t="s">
        <v>1591</v>
      </c>
      <c r="D249" s="708"/>
      <c r="E249" s="708"/>
      <c r="F249" s="708"/>
      <c r="G249" s="709"/>
      <c r="H249" s="248"/>
      <c r="I249" s="382"/>
      <c r="J249" s="385"/>
      <c r="K249" s="273"/>
      <c r="L249" s="191" t="str">
        <f>IF($K249="","",IFERROR(VLOOKUP($K249,'A3_2(公表)'!$C$4:$K$108,2,FALSE)&amp;"",""))</f>
        <v/>
      </c>
      <c r="M249" s="191" t="str">
        <f>IF($K249="","",IFERROR(VLOOKUP($K249,'A3_2(公表)'!$C$4:$K$108,3,FALSE)&amp;"",""))</f>
        <v/>
      </c>
      <c r="N249" s="292" t="str">
        <f>IF($K249="","",IFERROR(VLOOKUP($K249,'A3_2(公表)'!$C$4:$K$108,4,FALSE)&amp;"",""))</f>
        <v/>
      </c>
      <c r="O249" s="289"/>
      <c r="R249" s="270" t="b">
        <f t="shared" ref="R249" si="193">IF(H247=$T$376, FALSE,
 IF(H247=$U$376, H248&lt;&gt;"",
 IF(H247=$V$376, H248&lt;&gt;"",
 IF(H247=$W$376, H248&lt;&gt;"",
 IF(H247=$X$376, H248&lt;&gt;"", FALSE)))))</f>
        <v>0</v>
      </c>
    </row>
    <row r="250" spans="1:21" ht="21" customHeight="1">
      <c r="A250" s="175"/>
      <c r="B250" s="753" t="str">
        <f>IF(B249="希望する",IF(C256=1,"B3シートに
ご記載ください。","再エネ100%メニュー
ではありません。"),"-")</f>
        <v>-</v>
      </c>
      <c r="C250" s="710"/>
      <c r="D250" s="711"/>
      <c r="E250" s="711"/>
      <c r="F250" s="712"/>
      <c r="G250" s="193" t="s">
        <v>1592</v>
      </c>
      <c r="H250" s="248"/>
      <c r="I250" s="382"/>
      <c r="J250" s="385"/>
      <c r="K250" s="273"/>
      <c r="L250" s="191" t="str">
        <f>IF($K250="","",IFERROR(VLOOKUP($K250,'A3_2(公表)'!$C$4:$K$108,2,FALSE)&amp;"",""))</f>
        <v/>
      </c>
      <c r="M250" s="191" t="str">
        <f>IF($K250="","",IFERROR(VLOOKUP($K250,'A3_2(公表)'!$C$4:$K$108,3,FALSE)&amp;"",""))</f>
        <v/>
      </c>
      <c r="N250" s="292" t="str">
        <f>IF($K250="","",IFERROR(VLOOKUP($K250,'A3_2(公表)'!$C$4:$K$108,4,FALSE)&amp;"",""))</f>
        <v/>
      </c>
      <c r="O250" s="289"/>
      <c r="R250" s="270" t="b">
        <f t="shared" ref="R250" si="194">IF(H247=$T$376, FALSE,
 IF(H247=$U$376, H249&lt;&gt;"",
 IF(H247=$V$376, H249&lt;&gt;"",
 IF(H247=$W$376, H249&lt;&gt;"",
 IF(H247=$X$376, H249&lt;&gt;"", FALSE)))))</f>
        <v>0</v>
      </c>
      <c r="U250" s="171"/>
    </row>
    <row r="251" spans="1:21" ht="21" customHeight="1" thickBot="1">
      <c r="A251" s="175"/>
      <c r="B251" s="754"/>
      <c r="C251" s="718" t="s">
        <v>1822</v>
      </c>
      <c r="D251" s="719"/>
      <c r="E251" s="719"/>
      <c r="F251" s="719"/>
      <c r="G251" s="698"/>
      <c r="H251" s="248"/>
      <c r="I251" s="382"/>
      <c r="J251" s="385"/>
      <c r="K251" s="273"/>
      <c r="L251" s="191" t="str">
        <f>IF($K251="","",IFERROR(VLOOKUP($K251,'A3_2(公表)'!$C$4:$K$108,2,FALSE)&amp;"",""))</f>
        <v/>
      </c>
      <c r="M251" s="191" t="str">
        <f>IF($K251="","",IFERROR(VLOOKUP($K251,'A3_2(公表)'!$C$4:$K$108,3,FALSE)&amp;"",""))</f>
        <v/>
      </c>
      <c r="N251" s="292" t="str">
        <f>IF($K251="","",IFERROR(VLOOKUP($K251,'A3_2(公表)'!$C$4:$K$108,4,FALSE)&amp;"",""))</f>
        <v/>
      </c>
      <c r="O251" s="289"/>
      <c r="R251" s="269" t="b">
        <f t="shared" ref="R251" si="195">IF(H247=$T$376, FALSE,
 IF(H247=$U$376, FALSE,
 IF(H247=$V$376, H250&lt;&gt;"",
 IF(H247=$W$376, H250&lt;&gt;"",
 IF(H247=$X$376, H250&lt;&gt;"", FALSE)))))</f>
        <v>0</v>
      </c>
      <c r="U251" s="171"/>
    </row>
    <row r="252" spans="1:21" ht="21" customHeight="1">
      <c r="A252" s="175"/>
      <c r="C252" s="713"/>
      <c r="D252" s="714"/>
      <c r="E252" s="714"/>
      <c r="F252" s="714"/>
      <c r="G252" s="699"/>
      <c r="H252" s="248"/>
      <c r="I252" s="382"/>
      <c r="J252" s="385"/>
      <c r="K252" s="273"/>
      <c r="L252" s="191" t="str">
        <f>IF($K252="","",IFERROR(VLOOKUP($K252,'A3_2(公表)'!$C$4:$K$108,2,FALSE)&amp;"",""))</f>
        <v/>
      </c>
      <c r="M252" s="191" t="str">
        <f>IF($K252="","",IFERROR(VLOOKUP($K252,'A3_2(公表)'!$C$4:$K$108,3,FALSE)&amp;"",""))</f>
        <v/>
      </c>
      <c r="N252" s="292" t="str">
        <f>IF($K252="","",IFERROR(VLOOKUP($K252,'A3_2(公表)'!$C$4:$K$108,4,FALSE)&amp;"",""))</f>
        <v/>
      </c>
      <c r="O252" s="289"/>
      <c r="R252" s="269" t="b">
        <f t="shared" ref="R252" si="196">IF(H247=$T$376, FALSE,
 IF(H247=$U$376, FALSE,
 IF(H247=$V$376, H251&lt;&gt;"",
 IF(H247=$W$376, H251&lt;&gt;"",
 IF(H247=$X$376, H251&lt;&gt;"", FALSE)))))</f>
        <v>0</v>
      </c>
      <c r="U252" s="171"/>
    </row>
    <row r="253" spans="1:21" ht="21" customHeight="1">
      <c r="A253" s="175"/>
      <c r="C253" s="718" t="s">
        <v>1937</v>
      </c>
      <c r="D253" s="719"/>
      <c r="E253" s="719"/>
      <c r="F253" s="719"/>
      <c r="G253" s="698"/>
      <c r="H253" s="248"/>
      <c r="I253" s="382"/>
      <c r="J253" s="385"/>
      <c r="K253" s="273"/>
      <c r="L253" s="191" t="str">
        <f>IF($K253="","",IFERROR(VLOOKUP($K253,'A3_2(公表)'!$C$4:$K$108,2,FALSE)&amp;"",""))</f>
        <v/>
      </c>
      <c r="M253" s="191" t="str">
        <f>IF($K253="","",IFERROR(VLOOKUP($K253,'A3_2(公表)'!$C$4:$K$108,3,FALSE)&amp;"",""))</f>
        <v/>
      </c>
      <c r="N253" s="292" t="str">
        <f>IF($K253="","",IFERROR(VLOOKUP($K253,'A3_2(公表)'!$C$4:$K$108,4,FALSE)&amp;"",""))</f>
        <v/>
      </c>
      <c r="O253" s="289"/>
      <c r="R253" s="269" t="b">
        <f t="shared" ref="R253" si="197">IF(H247=$T$376, FALSE,
 IF(H247=$U$376, FALSE,
 IF(H247=$V$376, H252&lt;&gt;"",
 IF(H247=$W$376, H252&lt;&gt;"",
 IF(H247=$X$376, H252&lt;&gt;"", FALSE)))))</f>
        <v>0</v>
      </c>
      <c r="U253" s="171"/>
    </row>
    <row r="254" spans="1:21" ht="21" customHeight="1">
      <c r="A254" s="175"/>
      <c r="C254" s="713"/>
      <c r="D254" s="714"/>
      <c r="E254" s="714"/>
      <c r="F254" s="714"/>
      <c r="G254" s="699"/>
      <c r="H254" s="248"/>
      <c r="I254" s="382"/>
      <c r="J254" s="385"/>
      <c r="K254" s="273"/>
      <c r="L254" s="191" t="str">
        <f>IF($K254="","",IFERROR(VLOOKUP($K254,'A3_2(公表)'!$C$4:$K$108,2,FALSE)&amp;"",""))</f>
        <v/>
      </c>
      <c r="M254" s="191" t="str">
        <f>IF($K254="","",IFERROR(VLOOKUP($K254,'A3_2(公表)'!$C$4:$K$108,3,FALSE)&amp;"",""))</f>
        <v/>
      </c>
      <c r="N254" s="292" t="str">
        <f>IF($K254="","",IFERROR(VLOOKUP($K254,'A3_2(公表)'!$C$4:$K$108,4,FALSE)&amp;"",""))</f>
        <v/>
      </c>
      <c r="O254" s="289"/>
      <c r="R254" s="269" t="b">
        <f t="shared" ref="R254" si="198">IF(H247=$T$376, FALSE,
 IF(H247=$U$376, FALSE,
 IF(H247=$V$376, H253&lt;&gt;"",
 IF(H247=$W$376, H253&lt;&gt;"",
 IF(H247=$X$376, H253&lt;&gt;"", FALSE)))))</f>
        <v>0</v>
      </c>
      <c r="U254" s="171"/>
    </row>
    <row r="255" spans="1:21" ht="21" customHeight="1">
      <c r="A255" s="175"/>
      <c r="C255" s="715" t="s">
        <v>1619</v>
      </c>
      <c r="D255" s="716"/>
      <c r="E255" s="717"/>
      <c r="F255" s="717"/>
      <c r="G255" s="698"/>
      <c r="H255" s="248"/>
      <c r="I255" s="382"/>
      <c r="J255" s="385"/>
      <c r="K255" s="273"/>
      <c r="L255" s="191" t="str">
        <f>IF($K255="","",IFERROR(VLOOKUP($K255,'A3_2(公表)'!$C$4:$K$108,2,FALSE)&amp;"",""))</f>
        <v/>
      </c>
      <c r="M255" s="191" t="str">
        <f>IF($K255="","",IFERROR(VLOOKUP($K255,'A3_2(公表)'!$C$4:$K$108,3,FALSE)&amp;"",""))</f>
        <v/>
      </c>
      <c r="N255" s="292" t="str">
        <f>IF($K255="","",IFERROR(VLOOKUP($K255,'A3_2(公表)'!$C$4:$K$108,4,FALSE)&amp;"",""))</f>
        <v/>
      </c>
      <c r="O255" s="289"/>
      <c r="R255" s="269" t="b">
        <f t="shared" ref="R255" si="199">IF(H247=$T$376, FALSE,
 IF(H247=$U$376, FALSE,
 IF(H247=$V$376, H254&lt;&gt;"",
 IF(H247=$W$376, H254&lt;&gt;"",
 IF(H247=$X$376, H254&lt;&gt;"", FALSE)))))</f>
        <v>0</v>
      </c>
      <c r="U255" s="171"/>
    </row>
    <row r="256" spans="1:21" ht="21" customHeight="1">
      <c r="A256" s="175"/>
      <c r="C256" s="700"/>
      <c r="D256" s="701"/>
      <c r="E256" s="702"/>
      <c r="F256" s="702"/>
      <c r="G256" s="699"/>
      <c r="H256" s="248"/>
      <c r="I256" s="382"/>
      <c r="J256" s="385"/>
      <c r="K256" s="272"/>
      <c r="L256" s="191" t="str">
        <f>IF($K256="","",IFERROR(VLOOKUP($K256,'A3_2(公表)'!$C$4:$K$108,2,FALSE)&amp;"",""))</f>
        <v/>
      </c>
      <c r="M256" s="191" t="str">
        <f>IF($K256="","",IFERROR(VLOOKUP($K256,'A3_2(公表)'!$C$4:$K$108,3,FALSE)&amp;"",""))</f>
        <v/>
      </c>
      <c r="N256" s="292" t="str">
        <f>IF($K256="","",IFERROR(VLOOKUP($K256,'A3_2(公表)'!$C$4:$K$108,4,FALSE)&amp;"",""))</f>
        <v/>
      </c>
      <c r="O256" s="289"/>
      <c r="R256" s="269" t="b">
        <f t="shared" ref="R256" si="200">IF(H247=$T$376, FALSE,
 IF(H247=$U$376, FALSE,
 IF(H247=$V$376, H255&lt;&gt;"",
 IF(H247=$W$376, H255&lt;&gt;"",
 IF(H247=$X$376, H255&lt;&gt;"", FALSE)))))</f>
        <v>0</v>
      </c>
      <c r="U256" s="171"/>
    </row>
    <row r="257" spans="1:21" ht="21" customHeight="1">
      <c r="A257" s="175"/>
      <c r="C257" s="695" t="s">
        <v>1617</v>
      </c>
      <c r="D257" s="696"/>
      <c r="E257" s="696"/>
      <c r="F257" s="697"/>
      <c r="G257" s="698"/>
      <c r="H257" s="248"/>
      <c r="I257" s="382"/>
      <c r="J257" s="385"/>
      <c r="K257" s="272"/>
      <c r="L257" s="191" t="str">
        <f>IF($K257="","",IFERROR(VLOOKUP($K257,'A3_2(公表)'!$C$4:$K$108,2,FALSE)&amp;"",""))</f>
        <v/>
      </c>
      <c r="M257" s="191" t="str">
        <f>IF($K257="","",IFERROR(VLOOKUP($K257,'A3_2(公表)'!$C$4:$K$108,3,FALSE)&amp;"",""))</f>
        <v/>
      </c>
      <c r="N257" s="292" t="str">
        <f>IF($K257="","",IFERROR(VLOOKUP($K257,'A3_2(公表)'!$C$4:$K$108,4,FALSE)&amp;"",""))</f>
        <v/>
      </c>
      <c r="O257" s="289"/>
      <c r="R257" s="349" t="b">
        <f t="shared" ref="R257" si="201">IF(H247=$T$376, FALSE,
 IF(H247=$U$376, FALSE,
 IF(H247=$V$376, FALSE,
 IF(H247=$W$376, H256&lt;&gt;"",
 IF(H247=$X$376, H256&lt;&gt;"", FALSE)))))</f>
        <v>0</v>
      </c>
      <c r="U257" s="171"/>
    </row>
    <row r="258" spans="1:21" ht="21" customHeight="1">
      <c r="A258" s="175"/>
      <c r="C258" s="700"/>
      <c r="D258" s="701"/>
      <c r="E258" s="702"/>
      <c r="F258" s="702"/>
      <c r="G258" s="699"/>
      <c r="H258" s="248"/>
      <c r="I258" s="382"/>
      <c r="J258" s="385"/>
      <c r="K258" s="272"/>
      <c r="L258" s="191" t="str">
        <f>IF($K258="","",IFERROR(VLOOKUP($K258,'A3_2(公表)'!$C$4:$K$108,2,FALSE)&amp;"",""))</f>
        <v/>
      </c>
      <c r="M258" s="191" t="str">
        <f>IF($K258="","",IFERROR(VLOOKUP($K258,'A3_2(公表)'!$C$4:$K$108,3,FALSE)&amp;"",""))</f>
        <v/>
      </c>
      <c r="N258" s="292" t="str">
        <f>IF($K258="","",IFERROR(VLOOKUP($K258,'A3_2(公表)'!$C$4:$K$108,4,FALSE)&amp;"",""))</f>
        <v/>
      </c>
      <c r="O258" s="289"/>
      <c r="R258" s="349" t="b">
        <f t="shared" ref="R258" si="202">IF(H247=$T$376, FALSE,
 IF(H247=$U$376, FALSE,
 IF(H247=$V$376, FALSE,
 IF(H247=$W$376, H257&lt;&gt;"",
 IF(H247=$X$376, H257&lt;&gt;"", FALSE)))))</f>
        <v>0</v>
      </c>
      <c r="U258" s="171"/>
    </row>
    <row r="259" spans="1:21" ht="21" customHeight="1">
      <c r="A259" s="175"/>
      <c r="C259" s="695" t="s">
        <v>1624</v>
      </c>
      <c r="D259" s="696"/>
      <c r="E259" s="696"/>
      <c r="F259" s="697"/>
      <c r="G259" s="698"/>
      <c r="H259" s="248"/>
      <c r="I259" s="383"/>
      <c r="J259" s="386"/>
      <c r="K259" s="272"/>
      <c r="L259" s="191" t="str">
        <f>IF($K259="","",IFERROR(VLOOKUP($K259,'A3_2(公表)'!$C$4:$K$108,2,FALSE)&amp;"",""))</f>
        <v/>
      </c>
      <c r="M259" s="191" t="str">
        <f>IF($K259="","",IFERROR(VLOOKUP($K259,'A3_2(公表)'!$C$4:$K$108,3,FALSE)&amp;"",""))</f>
        <v/>
      </c>
      <c r="N259" s="292" t="str">
        <f>IF($K259="","",IFERROR(VLOOKUP($K259,'A3_2(公表)'!$C$4:$K$108,4,FALSE)&amp;"",""))</f>
        <v/>
      </c>
      <c r="O259" s="289"/>
      <c r="R259" s="349" t="b">
        <f t="shared" ref="R259" si="203">IF(H247=$T$376, FALSE,
 IF(H247=$U$376, FALSE,
 IF(H247=$V$376, FALSE,
 IF(H247=$W$376, H258&lt;&gt;"",
 IF(H247=$X$376, H258&lt;&gt;"", FALSE)))))</f>
        <v>0</v>
      </c>
      <c r="U259" s="171"/>
    </row>
    <row r="260" spans="1:21" ht="21" customHeight="1" thickBot="1">
      <c r="A260" s="175"/>
      <c r="C260" s="703" t="str">
        <f>IF(H247="","-",MIN(SUM(J248:J260), C258))</f>
        <v>-</v>
      </c>
      <c r="D260" s="704"/>
      <c r="E260" s="704"/>
      <c r="F260" s="705"/>
      <c r="G260" s="724"/>
      <c r="H260" s="278" t="str">
        <f>IF(H247="", "", "電源種の指定なし")</f>
        <v/>
      </c>
      <c r="I260" s="268" t="str">
        <f>IF(H247="","",1-SUM(I248:I259))</f>
        <v/>
      </c>
      <c r="J260" s="388"/>
      <c r="K260" s="274"/>
      <c r="L260" s="191" t="str">
        <f>IF($K260="","",IFERROR(VLOOKUP($K260,'A3_2(公表)'!$C$4:$K$108,2,FALSE)&amp;"",""))</f>
        <v/>
      </c>
      <c r="M260" s="194" t="str">
        <f>IF($K260="","",IFERROR(VLOOKUP($K260,'A3_2(公表)'!$C$4:$K$108,3,FALSE)&amp;"",""))</f>
        <v/>
      </c>
      <c r="N260" s="291" t="str">
        <f>IF($K260="","",IFERROR(VLOOKUP($K260,'A3_2(公表)'!$C$4:$K$108,4,FALSE)&amp;"",""))</f>
        <v/>
      </c>
      <c r="O260" s="289"/>
      <c r="R260" s="190" t="b">
        <v>0</v>
      </c>
      <c r="U260" s="171"/>
    </row>
    <row r="261" spans="1:21" ht="21" customHeight="1" thickTop="1" thickBot="1">
      <c r="A261" s="175"/>
      <c r="B261" s="751" t="s">
        <v>2284</v>
      </c>
      <c r="C261" s="706" t="s">
        <v>2202</v>
      </c>
      <c r="D261" s="187" t="s">
        <v>1745</v>
      </c>
      <c r="E261" s="188" t="s">
        <v>40</v>
      </c>
      <c r="F261" s="188" t="s">
        <v>1746</v>
      </c>
      <c r="G261" s="264" t="s">
        <v>1747</v>
      </c>
      <c r="H261" s="276" t="str">
        <f>IF(AND($C$3=$T$376, $D263&lt;&gt;""), $T$376, "")</f>
        <v/>
      </c>
      <c r="I261" s="277"/>
      <c r="J261" s="267"/>
      <c r="K261" s="271"/>
      <c r="L261" s="189" t="str">
        <f>IF($K261="","",
 IF($K261=0,"第1号様式　その３のすべての発電所",IFERROR(VLOOKUP($K261,'A3_2(公表)'!$C$4:$K$108,2,FALSE)&amp;"", "")))</f>
        <v/>
      </c>
      <c r="M261" s="189" t="str">
        <f>IF($K261="","",IFERROR(VLOOKUP($K261,'A3_2(公表)'!$C$4:$K$108,3,FALSE)&amp;"",""))</f>
        <v/>
      </c>
      <c r="N261" s="293" t="str">
        <f>IF($K261="","",IFERROR(VLOOKUP($K261,'A3_2(公表)'!$C$4:$K$108,4,FALSE)&amp;"",""))</f>
        <v/>
      </c>
      <c r="O261" s="289"/>
      <c r="P261" s="140"/>
      <c r="Q261" s="140"/>
      <c r="R261" s="190" t="b">
        <v>1</v>
      </c>
    </row>
    <row r="262" spans="1:21" ht="21" customHeight="1" thickBot="1">
      <c r="A262" s="175"/>
      <c r="B262" s="752"/>
      <c r="C262" s="707"/>
      <c r="D262" s="197"/>
      <c r="E262" s="198"/>
      <c r="F262" s="198"/>
      <c r="G262" s="199"/>
      <c r="H262" s="248"/>
      <c r="I262" s="382"/>
      <c r="J262" s="385"/>
      <c r="K262" s="272"/>
      <c r="L262" s="191" t="str">
        <f>IF($K262="","",IFERROR(VLOOKUP($K262,'A3_2(公表)'!$C$4:$K$108,2,FALSE)&amp;"",""))</f>
        <v/>
      </c>
      <c r="M262" s="191" t="str">
        <f>IF($K262="","",IFERROR(VLOOKUP($K262,'A3_2(公表)'!$C$4:$K$108,3,FALSE)&amp;"",""))</f>
        <v/>
      </c>
      <c r="N262" s="292" t="str">
        <f>IF($K262="","",IFERROR(VLOOKUP($K262,'A3_2(公表)'!$C$4:$K$108,4,FALSE)&amp;"",""))</f>
        <v/>
      </c>
      <c r="O262" s="289"/>
      <c r="P262" s="140"/>
      <c r="Q262" s="140"/>
      <c r="R262" s="270" t="b">
        <f t="shared" ref="R262" si="204">IF(H261=$T$376, FALSE,
 IF(H261=$U$376, H261&lt;&gt;"",
 IF(H261=$V$376, H261&lt;&gt;"",
 IF(H261=$W$376, H261&lt;&gt;"",
 IF(H261=$X$376, H261&lt;&gt;"", FALSE)))))</f>
        <v>0</v>
      </c>
    </row>
    <row r="263" spans="1:21" ht="21" customHeight="1">
      <c r="A263" s="175"/>
      <c r="B263" s="380"/>
      <c r="C263" s="192" t="s">
        <v>1591</v>
      </c>
      <c r="D263" s="708"/>
      <c r="E263" s="708"/>
      <c r="F263" s="708"/>
      <c r="G263" s="709"/>
      <c r="H263" s="248"/>
      <c r="I263" s="382"/>
      <c r="J263" s="385"/>
      <c r="K263" s="273"/>
      <c r="L263" s="191" t="str">
        <f>IF($K263="","",IFERROR(VLOOKUP($K263,'A3_2(公表)'!$C$4:$K$108,2,FALSE)&amp;"",""))</f>
        <v/>
      </c>
      <c r="M263" s="191" t="str">
        <f>IF($K263="","",IFERROR(VLOOKUP($K263,'A3_2(公表)'!$C$4:$K$108,3,FALSE)&amp;"",""))</f>
        <v/>
      </c>
      <c r="N263" s="292" t="str">
        <f>IF($K263="","",IFERROR(VLOOKUP($K263,'A3_2(公表)'!$C$4:$K$108,4,FALSE)&amp;"",""))</f>
        <v/>
      </c>
      <c r="O263" s="289"/>
      <c r="R263" s="270" t="b">
        <f t="shared" ref="R263" si="205">IF(H261=$T$376, FALSE,
 IF(H261=$U$376, H262&lt;&gt;"",
 IF(H261=$V$376, H262&lt;&gt;"",
 IF(H261=$W$376, H262&lt;&gt;"",
 IF(H261=$X$376, H262&lt;&gt;"", FALSE)))))</f>
        <v>0</v>
      </c>
    </row>
    <row r="264" spans="1:21" ht="21" customHeight="1">
      <c r="A264" s="175"/>
      <c r="B264" s="753" t="str">
        <f>IF(B263="希望する",IF(C270=1,"B3シートに
ご記載ください。","再エネ100%メニュー
ではありません。"),"-")</f>
        <v>-</v>
      </c>
      <c r="C264" s="710"/>
      <c r="D264" s="711"/>
      <c r="E264" s="711"/>
      <c r="F264" s="712"/>
      <c r="G264" s="193" t="s">
        <v>1592</v>
      </c>
      <c r="H264" s="248"/>
      <c r="I264" s="382"/>
      <c r="J264" s="385"/>
      <c r="K264" s="273"/>
      <c r="L264" s="191" t="str">
        <f>IF($K264="","",IFERROR(VLOOKUP($K264,'A3_2(公表)'!$C$4:$K$108,2,FALSE)&amp;"",""))</f>
        <v/>
      </c>
      <c r="M264" s="191" t="str">
        <f>IF($K264="","",IFERROR(VLOOKUP($K264,'A3_2(公表)'!$C$4:$K$108,3,FALSE)&amp;"",""))</f>
        <v/>
      </c>
      <c r="N264" s="292" t="str">
        <f>IF($K264="","",IFERROR(VLOOKUP($K264,'A3_2(公表)'!$C$4:$K$108,4,FALSE)&amp;"",""))</f>
        <v/>
      </c>
      <c r="O264" s="289"/>
      <c r="R264" s="270" t="b">
        <f t="shared" ref="R264" si="206">IF(H261=$T$376, FALSE,
 IF(H261=$U$376, H263&lt;&gt;"",
 IF(H261=$V$376, H263&lt;&gt;"",
 IF(H261=$W$376, H263&lt;&gt;"",
 IF(H261=$X$376, H263&lt;&gt;"", FALSE)))))</f>
        <v>0</v>
      </c>
      <c r="U264" s="171"/>
    </row>
    <row r="265" spans="1:21" ht="21" customHeight="1" thickBot="1">
      <c r="A265" s="175"/>
      <c r="B265" s="754"/>
      <c r="C265" s="718" t="s">
        <v>1822</v>
      </c>
      <c r="D265" s="719"/>
      <c r="E265" s="719"/>
      <c r="F265" s="719"/>
      <c r="G265" s="743"/>
      <c r="H265" s="248"/>
      <c r="I265" s="382"/>
      <c r="J265" s="385"/>
      <c r="K265" s="273"/>
      <c r="L265" s="191" t="str">
        <f>IF($K265="","",IFERROR(VLOOKUP($K265,'A3_2(公表)'!$C$4:$K$108,2,FALSE)&amp;"",""))</f>
        <v/>
      </c>
      <c r="M265" s="191" t="str">
        <f>IF($K265="","",IFERROR(VLOOKUP($K265,'A3_2(公表)'!$C$4:$K$108,3,FALSE)&amp;"",""))</f>
        <v/>
      </c>
      <c r="N265" s="292" t="str">
        <f>IF($K265="","",IFERROR(VLOOKUP($K265,'A3_2(公表)'!$C$4:$K$108,4,FALSE)&amp;"",""))</f>
        <v/>
      </c>
      <c r="O265" s="289"/>
      <c r="R265" s="269" t="b">
        <f t="shared" ref="R265" si="207">IF(H261=$T$376, FALSE,
 IF(H261=$U$376, FALSE,
 IF(H261=$V$376, H264&lt;&gt;"",
 IF(H261=$W$376, H264&lt;&gt;"",
 IF(H261=$X$376, H264&lt;&gt;"", FALSE)))))</f>
        <v>0</v>
      </c>
      <c r="U265" s="171"/>
    </row>
    <row r="266" spans="1:21" ht="21" customHeight="1">
      <c r="A266" s="175"/>
      <c r="C266" s="713"/>
      <c r="D266" s="714"/>
      <c r="E266" s="714"/>
      <c r="F266" s="714"/>
      <c r="G266" s="743"/>
      <c r="H266" s="248"/>
      <c r="I266" s="382"/>
      <c r="J266" s="385"/>
      <c r="K266" s="273"/>
      <c r="L266" s="191" t="str">
        <f>IF($K266="","",IFERROR(VLOOKUP($K266,'A3_2(公表)'!$C$4:$K$108,2,FALSE)&amp;"",""))</f>
        <v/>
      </c>
      <c r="M266" s="191" t="str">
        <f>IF($K266="","",IFERROR(VLOOKUP($K266,'A3_2(公表)'!$C$4:$K$108,3,FALSE)&amp;"",""))</f>
        <v/>
      </c>
      <c r="N266" s="292" t="str">
        <f>IF($K266="","",IFERROR(VLOOKUP($K266,'A3_2(公表)'!$C$4:$K$108,4,FALSE)&amp;"",""))</f>
        <v/>
      </c>
      <c r="O266" s="289"/>
      <c r="R266" s="269" t="b">
        <f t="shared" ref="R266" si="208">IF(H261=$T$376, FALSE,
 IF(H261=$U$376, FALSE,
 IF(H261=$V$376, H265&lt;&gt;"",
 IF(H261=$W$376, H265&lt;&gt;"",
 IF(H261=$X$376, H265&lt;&gt;"", FALSE)))))</f>
        <v>0</v>
      </c>
      <c r="U266" s="171"/>
    </row>
    <row r="267" spans="1:21" ht="21" customHeight="1">
      <c r="A267" s="175"/>
      <c r="C267" s="718" t="s">
        <v>1937</v>
      </c>
      <c r="D267" s="719"/>
      <c r="E267" s="719"/>
      <c r="F267" s="719"/>
      <c r="G267" s="743"/>
      <c r="H267" s="248"/>
      <c r="I267" s="382"/>
      <c r="J267" s="385"/>
      <c r="K267" s="273"/>
      <c r="L267" s="191" t="str">
        <f>IF($K267="","",IFERROR(VLOOKUP($K267,'A3_2(公表)'!$C$4:$K$108,2,FALSE)&amp;"",""))</f>
        <v/>
      </c>
      <c r="M267" s="191" t="str">
        <f>IF($K267="","",IFERROR(VLOOKUP($K267,'A3_2(公表)'!$C$4:$K$108,3,FALSE)&amp;"",""))</f>
        <v/>
      </c>
      <c r="N267" s="292" t="str">
        <f>IF($K267="","",IFERROR(VLOOKUP($K267,'A3_2(公表)'!$C$4:$K$108,4,FALSE)&amp;"",""))</f>
        <v/>
      </c>
      <c r="O267" s="289"/>
      <c r="R267" s="269" t="b">
        <f t="shared" ref="R267" si="209">IF(H261=$T$376, FALSE,
 IF(H261=$U$376, FALSE,
 IF(H261=$V$376, H266&lt;&gt;"",
 IF(H261=$W$376, H266&lt;&gt;"",
 IF(H261=$X$376, H266&lt;&gt;"", FALSE)))))</f>
        <v>0</v>
      </c>
      <c r="U267" s="171"/>
    </row>
    <row r="268" spans="1:21" ht="21" customHeight="1">
      <c r="A268" s="175"/>
      <c r="C268" s="713"/>
      <c r="D268" s="714"/>
      <c r="E268" s="714"/>
      <c r="F268" s="714"/>
      <c r="G268" s="743"/>
      <c r="H268" s="248"/>
      <c r="I268" s="382"/>
      <c r="J268" s="385"/>
      <c r="K268" s="273"/>
      <c r="L268" s="191" t="str">
        <f>IF($K268="","",IFERROR(VLOOKUP($K268,'A3_2(公表)'!$C$4:$K$108,2,FALSE)&amp;"",""))</f>
        <v/>
      </c>
      <c r="M268" s="191" t="str">
        <f>IF($K268="","",IFERROR(VLOOKUP($K268,'A3_2(公表)'!$C$4:$K$108,3,FALSE)&amp;"",""))</f>
        <v/>
      </c>
      <c r="N268" s="292" t="str">
        <f>IF($K268="","",IFERROR(VLOOKUP($K268,'A3_2(公表)'!$C$4:$K$108,4,FALSE)&amp;"",""))</f>
        <v/>
      </c>
      <c r="O268" s="289"/>
      <c r="R268" s="269" t="b">
        <f t="shared" ref="R268" si="210">IF(H261=$T$376, FALSE,
 IF(H261=$U$376, FALSE,
 IF(H261=$V$376, H267&lt;&gt;"",
 IF(H261=$W$376, H267&lt;&gt;"",
 IF(H261=$X$376, H267&lt;&gt;"", FALSE)))))</f>
        <v>0</v>
      </c>
      <c r="U268" s="171"/>
    </row>
    <row r="269" spans="1:21" ht="21" customHeight="1">
      <c r="A269" s="175"/>
      <c r="C269" s="715" t="s">
        <v>1619</v>
      </c>
      <c r="D269" s="716"/>
      <c r="E269" s="717"/>
      <c r="F269" s="717"/>
      <c r="G269" s="743"/>
      <c r="H269" s="248"/>
      <c r="I269" s="382"/>
      <c r="J269" s="385"/>
      <c r="K269" s="273"/>
      <c r="L269" s="191" t="str">
        <f>IF($K269="","",IFERROR(VLOOKUP($K269,'A3_2(公表)'!$C$4:$K$108,2,FALSE)&amp;"",""))</f>
        <v/>
      </c>
      <c r="M269" s="191" t="str">
        <f>IF($K269="","",IFERROR(VLOOKUP($K269,'A3_2(公表)'!$C$4:$K$108,3,FALSE)&amp;"",""))</f>
        <v/>
      </c>
      <c r="N269" s="292" t="str">
        <f>IF($K269="","",IFERROR(VLOOKUP($K269,'A3_2(公表)'!$C$4:$K$108,4,FALSE)&amp;"",""))</f>
        <v/>
      </c>
      <c r="O269" s="289"/>
      <c r="R269" s="269" t="b">
        <f t="shared" ref="R269" si="211">IF(H261=$T$376, FALSE,
 IF(H261=$U$376, FALSE,
 IF(H261=$V$376, H268&lt;&gt;"",
 IF(H261=$W$376, H268&lt;&gt;"",
 IF(H261=$X$376, H268&lt;&gt;"", FALSE)))))</f>
        <v>0</v>
      </c>
      <c r="U269" s="171"/>
    </row>
    <row r="270" spans="1:21" ht="21" customHeight="1">
      <c r="A270" s="175"/>
      <c r="C270" s="700"/>
      <c r="D270" s="701"/>
      <c r="E270" s="702"/>
      <c r="F270" s="702"/>
      <c r="G270" s="743"/>
      <c r="H270" s="248"/>
      <c r="I270" s="382"/>
      <c r="J270" s="385"/>
      <c r="K270" s="272"/>
      <c r="L270" s="191" t="str">
        <f>IF($K270="","",IFERROR(VLOOKUP($K270,'A3_2(公表)'!$C$4:$K$108,2,FALSE)&amp;"",""))</f>
        <v/>
      </c>
      <c r="M270" s="191" t="str">
        <f>IF($K270="","",IFERROR(VLOOKUP($K270,'A3_2(公表)'!$C$4:$K$108,3,FALSE)&amp;"",""))</f>
        <v/>
      </c>
      <c r="N270" s="292" t="str">
        <f>IF($K270="","",IFERROR(VLOOKUP($K270,'A3_2(公表)'!$C$4:$K$108,4,FALSE)&amp;"",""))</f>
        <v/>
      </c>
      <c r="O270" s="289"/>
      <c r="R270" s="269" t="b">
        <f t="shared" ref="R270" si="212">IF(H261=$T$376, FALSE,
 IF(H261=$U$376, FALSE,
 IF(H261=$V$376, H269&lt;&gt;"",
 IF(H261=$W$376, H269&lt;&gt;"",
 IF(H261=$X$376, H269&lt;&gt;"", FALSE)))))</f>
        <v>0</v>
      </c>
      <c r="U270" s="171"/>
    </row>
    <row r="271" spans="1:21" ht="21" customHeight="1">
      <c r="A271" s="175"/>
      <c r="C271" s="695" t="s">
        <v>1617</v>
      </c>
      <c r="D271" s="696"/>
      <c r="E271" s="696"/>
      <c r="F271" s="697"/>
      <c r="G271" s="743"/>
      <c r="H271" s="248"/>
      <c r="I271" s="382"/>
      <c r="J271" s="385"/>
      <c r="K271" s="272"/>
      <c r="L271" s="191" t="str">
        <f>IF($K271="","",IFERROR(VLOOKUP($K271,'A3_2(公表)'!$C$4:$K$108,2,FALSE)&amp;"",""))</f>
        <v/>
      </c>
      <c r="M271" s="191" t="str">
        <f>IF($K271="","",IFERROR(VLOOKUP($K271,'A3_2(公表)'!$C$4:$K$108,3,FALSE)&amp;"",""))</f>
        <v/>
      </c>
      <c r="N271" s="292" t="str">
        <f>IF($K271="","",IFERROR(VLOOKUP($K271,'A3_2(公表)'!$C$4:$K$108,4,FALSE)&amp;"",""))</f>
        <v/>
      </c>
      <c r="O271" s="289"/>
      <c r="R271" s="349" t="b">
        <f t="shared" ref="R271" si="213">IF(H261=$T$376, FALSE,
 IF(H261=$U$376, FALSE,
 IF(H261=$V$376, FALSE,
 IF(H261=$W$376, H270&lt;&gt;"",
 IF(H261=$X$376, H270&lt;&gt;"", FALSE)))))</f>
        <v>0</v>
      </c>
      <c r="U271" s="171"/>
    </row>
    <row r="272" spans="1:21" ht="21" customHeight="1">
      <c r="A272" s="175"/>
      <c r="C272" s="700"/>
      <c r="D272" s="701"/>
      <c r="E272" s="702"/>
      <c r="F272" s="702"/>
      <c r="G272" s="743"/>
      <c r="H272" s="248"/>
      <c r="I272" s="382"/>
      <c r="J272" s="385"/>
      <c r="K272" s="272"/>
      <c r="L272" s="191" t="str">
        <f>IF($K272="","",IFERROR(VLOOKUP($K272,'A3_2(公表)'!$C$4:$K$108,2,FALSE)&amp;"",""))</f>
        <v/>
      </c>
      <c r="M272" s="191" t="str">
        <f>IF($K272="","",IFERROR(VLOOKUP($K272,'A3_2(公表)'!$C$4:$K$108,3,FALSE)&amp;"",""))</f>
        <v/>
      </c>
      <c r="N272" s="292" t="str">
        <f>IF($K272="","",IFERROR(VLOOKUP($K272,'A3_2(公表)'!$C$4:$K$108,4,FALSE)&amp;"",""))</f>
        <v/>
      </c>
      <c r="O272" s="289"/>
      <c r="R272" s="349" t="b">
        <f t="shared" ref="R272" si="214">IF(H261=$T$376, FALSE,
 IF(H261=$U$376, FALSE,
 IF(H261=$V$376, FALSE,
 IF(H261=$W$376, H271&lt;&gt;"",
 IF(H261=$X$376, H271&lt;&gt;"", FALSE)))))</f>
        <v>0</v>
      </c>
      <c r="U272" s="171"/>
    </row>
    <row r="273" spans="1:21" ht="21" customHeight="1">
      <c r="A273" s="175"/>
      <c r="C273" s="695" t="s">
        <v>1624</v>
      </c>
      <c r="D273" s="696"/>
      <c r="E273" s="696"/>
      <c r="F273" s="697"/>
      <c r="G273" s="743"/>
      <c r="H273" s="248"/>
      <c r="I273" s="383"/>
      <c r="J273" s="386"/>
      <c r="K273" s="272"/>
      <c r="L273" s="191" t="str">
        <f>IF($K273="","",IFERROR(VLOOKUP($K273,'A3_2(公表)'!$C$4:$K$108,2,FALSE)&amp;"",""))</f>
        <v/>
      </c>
      <c r="M273" s="191" t="str">
        <f>IF($K273="","",IFERROR(VLOOKUP($K273,'A3_2(公表)'!$C$4:$K$108,3,FALSE)&amp;"",""))</f>
        <v/>
      </c>
      <c r="N273" s="292" t="str">
        <f>IF($K273="","",IFERROR(VLOOKUP($K273,'A3_2(公表)'!$C$4:$K$108,4,FALSE)&amp;"",""))</f>
        <v/>
      </c>
      <c r="O273" s="289"/>
      <c r="R273" s="349" t="b">
        <f t="shared" ref="R273" si="215">IF(H261=$T$376, FALSE,
 IF(H261=$U$376, FALSE,
 IF(H261=$V$376, FALSE,
 IF(H261=$W$376, H272&lt;&gt;"",
 IF(H261=$X$376, H272&lt;&gt;"", FALSE)))))</f>
        <v>0</v>
      </c>
      <c r="U273" s="171"/>
    </row>
    <row r="274" spans="1:21" ht="21" customHeight="1" thickBot="1">
      <c r="A274" s="175"/>
      <c r="C274" s="721" t="str">
        <f>IF(H261="","-",MIN(SUM(J262:J274), C272))</f>
        <v>-</v>
      </c>
      <c r="D274" s="722"/>
      <c r="E274" s="722"/>
      <c r="F274" s="723"/>
      <c r="G274" s="744"/>
      <c r="H274" s="300" t="str">
        <f>IF(H261="", "", "電源種の指定なし")</f>
        <v/>
      </c>
      <c r="I274" s="301" t="str">
        <f>IF(H261="","",1-SUM(I262:I273))</f>
        <v/>
      </c>
      <c r="J274" s="389"/>
      <c r="K274" s="275"/>
      <c r="L274" s="195" t="str">
        <f>IF($K274="","",IFERROR(VLOOKUP($K274,'A3_2(公表)'!$C$4:$K$108,2,FALSE)&amp;"",""))</f>
        <v/>
      </c>
      <c r="M274" s="195" t="str">
        <f>IF($K274="","",IFERROR(VLOOKUP($K274,'A3_2(公表)'!$C$4:$K$108,3,FALSE)&amp;"",""))</f>
        <v/>
      </c>
      <c r="N274" s="304" t="str">
        <f>IF($K274="","",IFERROR(VLOOKUP($K274,'A3_2(公表)'!$C$4:$K$108,4,FALSE)&amp;"",""))</f>
        <v/>
      </c>
      <c r="O274" s="289"/>
      <c r="R274" s="190" t="b">
        <v>0</v>
      </c>
      <c r="U274" s="171"/>
    </row>
    <row r="275" spans="1:21" ht="21" customHeight="1" thickTop="1" thickBot="1">
      <c r="A275" s="175"/>
      <c r="B275" s="751" t="s">
        <v>2284</v>
      </c>
      <c r="C275" s="706" t="s">
        <v>2206</v>
      </c>
      <c r="D275" s="187" t="s">
        <v>1745</v>
      </c>
      <c r="E275" s="188" t="s">
        <v>40</v>
      </c>
      <c r="F275" s="188" t="s">
        <v>1746</v>
      </c>
      <c r="G275" s="264" t="s">
        <v>1747</v>
      </c>
      <c r="H275" s="276" t="str">
        <f>IF(AND($C$3=$T$376, $D277&lt;&gt;""), $T$376, "")</f>
        <v/>
      </c>
      <c r="I275" s="277"/>
      <c r="J275" s="267"/>
      <c r="K275" s="271"/>
      <c r="L275" s="189" t="str">
        <f>IF($K275="","",
 IF($K275=0,"第1号様式　その３のすべての発電所",IFERROR(VLOOKUP($K275,'A3_2(公表)'!$C$4:$K$108,2,FALSE)&amp;"", "")))</f>
        <v/>
      </c>
      <c r="M275" s="189" t="str">
        <f>IF($K275="","",IFERROR(VLOOKUP($K275,'A3_2(公表)'!$C$4:$K$108,3,FALSE)&amp;"",""))</f>
        <v/>
      </c>
      <c r="N275" s="293" t="str">
        <f>IF($K275="","",IFERROR(VLOOKUP($K275,'A3_2(公表)'!$C$4:$K$108,4,FALSE)&amp;"",""))</f>
        <v/>
      </c>
      <c r="O275" s="289"/>
      <c r="P275" s="140"/>
      <c r="Q275" s="140"/>
      <c r="R275" s="190" t="b">
        <v>1</v>
      </c>
    </row>
    <row r="276" spans="1:21" ht="21" customHeight="1" thickBot="1">
      <c r="A276" s="175"/>
      <c r="B276" s="752"/>
      <c r="C276" s="707"/>
      <c r="D276" s="197"/>
      <c r="E276" s="198"/>
      <c r="F276" s="198"/>
      <c r="G276" s="199"/>
      <c r="H276" s="248"/>
      <c r="I276" s="382"/>
      <c r="J276" s="385"/>
      <c r="K276" s="272"/>
      <c r="L276" s="191" t="str">
        <f>IF($K276="","",IFERROR(VLOOKUP($K276,'A3_2(公表)'!$C$4:$K$108,2,FALSE)&amp;"",""))</f>
        <v/>
      </c>
      <c r="M276" s="191" t="str">
        <f>IF($K276="","",IFERROR(VLOOKUP($K276,'A3_2(公表)'!$C$4:$K$108,3,FALSE)&amp;"",""))</f>
        <v/>
      </c>
      <c r="N276" s="292" t="str">
        <f>IF($K276="","",IFERROR(VLOOKUP($K276,'A3_2(公表)'!$C$4:$K$108,4,FALSE)&amp;"",""))</f>
        <v/>
      </c>
      <c r="O276" s="289"/>
      <c r="P276" s="140"/>
      <c r="Q276" s="140"/>
      <c r="R276" s="270" t="b">
        <f t="shared" ref="R276" si="216">IF(H275=$T$376, FALSE,
 IF(H275=$U$376, H275&lt;&gt;"",
 IF(H275=$V$376, H275&lt;&gt;"",
 IF(H275=$W$376, H275&lt;&gt;"",
 IF(H275=$X$376, H275&lt;&gt;"", FALSE)))))</f>
        <v>0</v>
      </c>
    </row>
    <row r="277" spans="1:21" ht="21" customHeight="1">
      <c r="A277" s="175"/>
      <c r="B277" s="380"/>
      <c r="C277" s="192" t="s">
        <v>1591</v>
      </c>
      <c r="D277" s="708"/>
      <c r="E277" s="708"/>
      <c r="F277" s="708"/>
      <c r="G277" s="709"/>
      <c r="H277" s="248"/>
      <c r="I277" s="382"/>
      <c r="J277" s="385"/>
      <c r="K277" s="273"/>
      <c r="L277" s="191" t="str">
        <f>IF($K277="","",IFERROR(VLOOKUP($K277,'A3_2(公表)'!$C$4:$K$108,2,FALSE)&amp;"",""))</f>
        <v/>
      </c>
      <c r="M277" s="191" t="str">
        <f>IF($K277="","",IFERROR(VLOOKUP($K277,'A3_2(公表)'!$C$4:$K$108,3,FALSE)&amp;"",""))</f>
        <v/>
      </c>
      <c r="N277" s="292" t="str">
        <f>IF($K277="","",IFERROR(VLOOKUP($K277,'A3_2(公表)'!$C$4:$K$108,4,FALSE)&amp;"",""))</f>
        <v/>
      </c>
      <c r="O277" s="289"/>
      <c r="R277" s="270" t="b">
        <f t="shared" ref="R277" si="217">IF(H275=$T$376, FALSE,
 IF(H275=$U$376, H276&lt;&gt;"",
 IF(H275=$V$376, H276&lt;&gt;"",
 IF(H275=$W$376, H276&lt;&gt;"",
 IF(H275=$X$376, H276&lt;&gt;"", FALSE)))))</f>
        <v>0</v>
      </c>
    </row>
    <row r="278" spans="1:21" ht="21" customHeight="1">
      <c r="A278" s="175"/>
      <c r="B278" s="753" t="str">
        <f>IF(B277="希望する",IF(C284=1,"B3シートに
ご記載ください。","再エネ100%メニュー
ではありません。"),"-")</f>
        <v>-</v>
      </c>
      <c r="C278" s="710"/>
      <c r="D278" s="711"/>
      <c r="E278" s="711"/>
      <c r="F278" s="712"/>
      <c r="G278" s="193" t="s">
        <v>1592</v>
      </c>
      <c r="H278" s="248"/>
      <c r="I278" s="382"/>
      <c r="J278" s="385"/>
      <c r="K278" s="273"/>
      <c r="L278" s="191" t="str">
        <f>IF($K278="","",IFERROR(VLOOKUP($K278,'A3_2(公表)'!$C$4:$K$108,2,FALSE)&amp;"",""))</f>
        <v/>
      </c>
      <c r="M278" s="191" t="str">
        <f>IF($K278="","",IFERROR(VLOOKUP($K278,'A3_2(公表)'!$C$4:$K$108,3,FALSE)&amp;"",""))</f>
        <v/>
      </c>
      <c r="N278" s="292" t="str">
        <f>IF($K278="","",IFERROR(VLOOKUP($K278,'A3_2(公表)'!$C$4:$K$108,4,FALSE)&amp;"",""))</f>
        <v/>
      </c>
      <c r="O278" s="289"/>
      <c r="R278" s="270" t="b">
        <f t="shared" ref="R278" si="218">IF(H275=$T$376, FALSE,
 IF(H275=$U$376, H277&lt;&gt;"",
 IF(H275=$V$376, H277&lt;&gt;"",
 IF(H275=$W$376, H277&lt;&gt;"",
 IF(H275=$X$376, H277&lt;&gt;"", FALSE)))))</f>
        <v>0</v>
      </c>
      <c r="U278" s="171"/>
    </row>
    <row r="279" spans="1:21" ht="21" customHeight="1" thickBot="1">
      <c r="A279" s="175"/>
      <c r="B279" s="754"/>
      <c r="C279" s="718" t="s">
        <v>1822</v>
      </c>
      <c r="D279" s="719"/>
      <c r="E279" s="719"/>
      <c r="F279" s="719"/>
      <c r="G279" s="743"/>
      <c r="H279" s="248"/>
      <c r="I279" s="382"/>
      <c r="J279" s="385"/>
      <c r="K279" s="273"/>
      <c r="L279" s="191" t="str">
        <f>IF($K279="","",IFERROR(VLOOKUP($K279,'A3_2(公表)'!$C$4:$K$108,2,FALSE)&amp;"",""))</f>
        <v/>
      </c>
      <c r="M279" s="191" t="str">
        <f>IF($K279="","",IFERROR(VLOOKUP($K279,'A3_2(公表)'!$C$4:$K$108,3,FALSE)&amp;"",""))</f>
        <v/>
      </c>
      <c r="N279" s="292" t="str">
        <f>IF($K279="","",IFERROR(VLOOKUP($K279,'A3_2(公表)'!$C$4:$K$108,4,FALSE)&amp;"",""))</f>
        <v/>
      </c>
      <c r="O279" s="289"/>
      <c r="R279" s="269" t="b">
        <f t="shared" ref="R279" si="219">IF(H275=$T$376, FALSE,
 IF(H275=$U$376, FALSE,
 IF(H275=$V$376, H278&lt;&gt;"",
 IF(H275=$W$376, H278&lt;&gt;"",
 IF(H275=$X$376, H278&lt;&gt;"", FALSE)))))</f>
        <v>0</v>
      </c>
      <c r="U279" s="171"/>
    </row>
    <row r="280" spans="1:21" ht="21" customHeight="1">
      <c r="A280" s="175"/>
      <c r="C280" s="713"/>
      <c r="D280" s="714"/>
      <c r="E280" s="714"/>
      <c r="F280" s="714"/>
      <c r="G280" s="743"/>
      <c r="H280" s="248"/>
      <c r="I280" s="382"/>
      <c r="J280" s="385"/>
      <c r="K280" s="273"/>
      <c r="L280" s="191" t="str">
        <f>IF($K280="","",IFERROR(VLOOKUP($K280,'A3_2(公表)'!$C$4:$K$108,2,FALSE)&amp;"",""))</f>
        <v/>
      </c>
      <c r="M280" s="191" t="str">
        <f>IF($K280="","",IFERROR(VLOOKUP($K280,'A3_2(公表)'!$C$4:$K$108,3,FALSE)&amp;"",""))</f>
        <v/>
      </c>
      <c r="N280" s="292" t="str">
        <f>IF($K280="","",IFERROR(VLOOKUP($K280,'A3_2(公表)'!$C$4:$K$108,4,FALSE)&amp;"",""))</f>
        <v/>
      </c>
      <c r="O280" s="289"/>
      <c r="R280" s="269" t="b">
        <f t="shared" ref="R280" si="220">IF(H275=$T$376, FALSE,
 IF(H275=$U$376, FALSE,
 IF(H275=$V$376, H279&lt;&gt;"",
 IF(H275=$W$376, H279&lt;&gt;"",
 IF(H275=$X$376, H279&lt;&gt;"", FALSE)))))</f>
        <v>0</v>
      </c>
      <c r="U280" s="171"/>
    </row>
    <row r="281" spans="1:21" ht="21" customHeight="1">
      <c r="A281" s="175"/>
      <c r="C281" s="718" t="s">
        <v>1937</v>
      </c>
      <c r="D281" s="719"/>
      <c r="E281" s="719"/>
      <c r="F281" s="719"/>
      <c r="G281" s="743"/>
      <c r="H281" s="248"/>
      <c r="I281" s="382"/>
      <c r="J281" s="385"/>
      <c r="K281" s="273"/>
      <c r="L281" s="191" t="str">
        <f>IF($K281="","",IFERROR(VLOOKUP($K281,'A3_2(公表)'!$C$4:$K$108,2,FALSE)&amp;"",""))</f>
        <v/>
      </c>
      <c r="M281" s="191" t="str">
        <f>IF($K281="","",IFERROR(VLOOKUP($K281,'A3_2(公表)'!$C$4:$K$108,3,FALSE)&amp;"",""))</f>
        <v/>
      </c>
      <c r="N281" s="292" t="str">
        <f>IF($K281="","",IFERROR(VLOOKUP($K281,'A3_2(公表)'!$C$4:$K$108,4,FALSE)&amp;"",""))</f>
        <v/>
      </c>
      <c r="O281" s="289"/>
      <c r="R281" s="269" t="b">
        <f t="shared" ref="R281" si="221">IF(H275=$T$376, FALSE,
 IF(H275=$U$376, FALSE,
 IF(H275=$V$376, H280&lt;&gt;"",
 IF(H275=$W$376, H280&lt;&gt;"",
 IF(H275=$X$376, H280&lt;&gt;"", FALSE)))))</f>
        <v>0</v>
      </c>
      <c r="U281" s="171"/>
    </row>
    <row r="282" spans="1:21" ht="21" customHeight="1">
      <c r="A282" s="175"/>
      <c r="C282" s="713"/>
      <c r="D282" s="714"/>
      <c r="E282" s="714"/>
      <c r="F282" s="714"/>
      <c r="G282" s="743"/>
      <c r="H282" s="248"/>
      <c r="I282" s="382"/>
      <c r="J282" s="385"/>
      <c r="K282" s="273"/>
      <c r="L282" s="191" t="str">
        <f>IF($K282="","",IFERROR(VLOOKUP($K282,'A3_2(公表)'!$C$4:$K$108,2,FALSE)&amp;"",""))</f>
        <v/>
      </c>
      <c r="M282" s="191" t="str">
        <f>IF($K282="","",IFERROR(VLOOKUP($K282,'A3_2(公表)'!$C$4:$K$108,3,FALSE)&amp;"",""))</f>
        <v/>
      </c>
      <c r="N282" s="292" t="str">
        <f>IF($K282="","",IFERROR(VLOOKUP($K282,'A3_2(公表)'!$C$4:$K$108,4,FALSE)&amp;"",""))</f>
        <v/>
      </c>
      <c r="O282" s="289"/>
      <c r="R282" s="269" t="b">
        <f t="shared" ref="R282" si="222">IF(H275=$T$376, FALSE,
 IF(H275=$U$376, FALSE,
 IF(H275=$V$376, H281&lt;&gt;"",
 IF(H275=$W$376, H281&lt;&gt;"",
 IF(H275=$X$376, H281&lt;&gt;"", FALSE)))))</f>
        <v>0</v>
      </c>
      <c r="U282" s="171"/>
    </row>
    <row r="283" spans="1:21" ht="21" customHeight="1">
      <c r="A283" s="175"/>
      <c r="C283" s="715" t="s">
        <v>1619</v>
      </c>
      <c r="D283" s="716"/>
      <c r="E283" s="717"/>
      <c r="F283" s="717"/>
      <c r="G283" s="743"/>
      <c r="H283" s="248"/>
      <c r="I283" s="382"/>
      <c r="J283" s="385"/>
      <c r="K283" s="273"/>
      <c r="L283" s="191" t="str">
        <f>IF($K283="","",IFERROR(VLOOKUP($K283,'A3_2(公表)'!$C$4:$K$108,2,FALSE)&amp;"",""))</f>
        <v/>
      </c>
      <c r="M283" s="191" t="str">
        <f>IF($K283="","",IFERROR(VLOOKUP($K283,'A3_2(公表)'!$C$4:$K$108,3,FALSE)&amp;"",""))</f>
        <v/>
      </c>
      <c r="N283" s="292" t="str">
        <f>IF($K283="","",IFERROR(VLOOKUP($K283,'A3_2(公表)'!$C$4:$K$108,4,FALSE)&amp;"",""))</f>
        <v/>
      </c>
      <c r="O283" s="289"/>
      <c r="R283" s="269" t="b">
        <f t="shared" ref="R283" si="223">IF(H275=$T$376, FALSE,
 IF(H275=$U$376, FALSE,
 IF(H275=$V$376, H282&lt;&gt;"",
 IF(H275=$W$376, H282&lt;&gt;"",
 IF(H275=$X$376, H282&lt;&gt;"", FALSE)))))</f>
        <v>0</v>
      </c>
      <c r="U283" s="171"/>
    </row>
    <row r="284" spans="1:21" ht="21" customHeight="1">
      <c r="A284" s="175"/>
      <c r="C284" s="700"/>
      <c r="D284" s="701"/>
      <c r="E284" s="702"/>
      <c r="F284" s="702"/>
      <c r="G284" s="743"/>
      <c r="H284" s="248"/>
      <c r="I284" s="382"/>
      <c r="J284" s="385"/>
      <c r="K284" s="272"/>
      <c r="L284" s="191" t="str">
        <f>IF($K284="","",IFERROR(VLOOKUP($K284,'A3_2(公表)'!$C$4:$K$108,2,FALSE)&amp;"",""))</f>
        <v/>
      </c>
      <c r="M284" s="191" t="str">
        <f>IF($K284="","",IFERROR(VLOOKUP($K284,'A3_2(公表)'!$C$4:$K$108,3,FALSE)&amp;"",""))</f>
        <v/>
      </c>
      <c r="N284" s="292" t="str">
        <f>IF($K284="","",IFERROR(VLOOKUP($K284,'A3_2(公表)'!$C$4:$K$108,4,FALSE)&amp;"",""))</f>
        <v/>
      </c>
      <c r="O284" s="289"/>
      <c r="R284" s="269" t="b">
        <f t="shared" ref="R284" si="224">IF(H275=$T$376, FALSE,
 IF(H275=$U$376, FALSE,
 IF(H275=$V$376, H283&lt;&gt;"",
 IF(H275=$W$376, H283&lt;&gt;"",
 IF(H275=$X$376, H283&lt;&gt;"", FALSE)))))</f>
        <v>0</v>
      </c>
      <c r="U284" s="171"/>
    </row>
    <row r="285" spans="1:21" ht="21" customHeight="1">
      <c r="A285" s="175"/>
      <c r="C285" s="695" t="s">
        <v>1617</v>
      </c>
      <c r="D285" s="696"/>
      <c r="E285" s="696"/>
      <c r="F285" s="697"/>
      <c r="G285" s="743"/>
      <c r="H285" s="248"/>
      <c r="I285" s="382"/>
      <c r="J285" s="385"/>
      <c r="K285" s="272"/>
      <c r="L285" s="191" t="str">
        <f>IF($K285="","",IFERROR(VLOOKUP($K285,'A3_2(公表)'!$C$4:$K$108,2,FALSE)&amp;"",""))</f>
        <v/>
      </c>
      <c r="M285" s="191" t="str">
        <f>IF($K285="","",IFERROR(VLOOKUP($K285,'A3_2(公表)'!$C$4:$K$108,3,FALSE)&amp;"",""))</f>
        <v/>
      </c>
      <c r="N285" s="292" t="str">
        <f>IF($K285="","",IFERROR(VLOOKUP($K285,'A3_2(公表)'!$C$4:$K$108,4,FALSE)&amp;"",""))</f>
        <v/>
      </c>
      <c r="O285" s="289"/>
      <c r="R285" s="349" t="b">
        <f t="shared" ref="R285" si="225">IF(H275=$T$376, FALSE,
 IF(H275=$U$376, FALSE,
 IF(H275=$V$376, FALSE,
 IF(H275=$W$376, H284&lt;&gt;"",
 IF(H275=$X$376, H284&lt;&gt;"", FALSE)))))</f>
        <v>0</v>
      </c>
      <c r="U285" s="171"/>
    </row>
    <row r="286" spans="1:21" ht="21" customHeight="1">
      <c r="A286" s="175"/>
      <c r="C286" s="700"/>
      <c r="D286" s="701"/>
      <c r="E286" s="702"/>
      <c r="F286" s="702"/>
      <c r="G286" s="743"/>
      <c r="H286" s="248"/>
      <c r="I286" s="382"/>
      <c r="J286" s="385"/>
      <c r="K286" s="272"/>
      <c r="L286" s="191" t="str">
        <f>IF($K286="","",IFERROR(VLOOKUP($K286,'A3_2(公表)'!$C$4:$K$108,2,FALSE)&amp;"",""))</f>
        <v/>
      </c>
      <c r="M286" s="191" t="str">
        <f>IF($K286="","",IFERROR(VLOOKUP($K286,'A3_2(公表)'!$C$4:$K$108,3,FALSE)&amp;"",""))</f>
        <v/>
      </c>
      <c r="N286" s="292" t="str">
        <f>IF($K286="","",IFERROR(VLOOKUP($K286,'A3_2(公表)'!$C$4:$K$108,4,FALSE)&amp;"",""))</f>
        <v/>
      </c>
      <c r="O286" s="289"/>
      <c r="R286" s="349" t="b">
        <f t="shared" ref="R286" si="226">IF(H275=$T$376, FALSE,
 IF(H275=$U$376, FALSE,
 IF(H275=$V$376, FALSE,
 IF(H275=$W$376, H285&lt;&gt;"",
 IF(H275=$X$376, H285&lt;&gt;"", FALSE)))))</f>
        <v>0</v>
      </c>
      <c r="U286" s="171"/>
    </row>
    <row r="287" spans="1:21" ht="21" customHeight="1">
      <c r="A287" s="175"/>
      <c r="C287" s="695" t="s">
        <v>1624</v>
      </c>
      <c r="D287" s="696"/>
      <c r="E287" s="696"/>
      <c r="F287" s="697"/>
      <c r="G287" s="743"/>
      <c r="H287" s="248"/>
      <c r="I287" s="383"/>
      <c r="J287" s="386"/>
      <c r="K287" s="272"/>
      <c r="L287" s="191" t="str">
        <f>IF($K287="","",IFERROR(VLOOKUP($K287,'A3_2(公表)'!$C$4:$K$108,2,FALSE)&amp;"",""))</f>
        <v/>
      </c>
      <c r="M287" s="191" t="str">
        <f>IF($K287="","",IFERROR(VLOOKUP($K287,'A3_2(公表)'!$C$4:$K$108,3,FALSE)&amp;"",""))</f>
        <v/>
      </c>
      <c r="N287" s="292" t="str">
        <f>IF($K287="","",IFERROR(VLOOKUP($K287,'A3_2(公表)'!$C$4:$K$108,4,FALSE)&amp;"",""))</f>
        <v/>
      </c>
      <c r="O287" s="289"/>
      <c r="R287" s="349" t="b">
        <f t="shared" ref="R287" si="227">IF(H275=$T$376, FALSE,
 IF(H275=$U$376, FALSE,
 IF(H275=$V$376, FALSE,
 IF(H275=$W$376, H286&lt;&gt;"",
 IF(H275=$X$376, H286&lt;&gt;"", FALSE)))))</f>
        <v>0</v>
      </c>
      <c r="U287" s="171"/>
    </row>
    <row r="288" spans="1:21" ht="21" customHeight="1" thickBot="1">
      <c r="A288" s="175"/>
      <c r="C288" s="721" t="str">
        <f>IF(H275="","-",MIN(SUM(J276:J288), C286))</f>
        <v>-</v>
      </c>
      <c r="D288" s="722"/>
      <c r="E288" s="722"/>
      <c r="F288" s="723"/>
      <c r="G288" s="744"/>
      <c r="H288" s="300" t="str">
        <f>IF(H275="", "", "電源種の指定なし")</f>
        <v/>
      </c>
      <c r="I288" s="301" t="str">
        <f>IF(H275="","",1-SUM(I276:I287))</f>
        <v/>
      </c>
      <c r="J288" s="389"/>
      <c r="K288" s="275"/>
      <c r="L288" s="195" t="str">
        <f>IF($K288="","",IFERROR(VLOOKUP($K288,'A3_2(公表)'!$C$4:$K$108,2,FALSE)&amp;"",""))</f>
        <v/>
      </c>
      <c r="M288" s="195" t="str">
        <f>IF($K288="","",IFERROR(VLOOKUP($K288,'A3_2(公表)'!$C$4:$K$108,3,FALSE)&amp;"",""))</f>
        <v/>
      </c>
      <c r="N288" s="304" t="str">
        <f>IF($K288="","",IFERROR(VLOOKUP($K288,'A3_2(公表)'!$C$4:$K$108,4,FALSE)&amp;"",""))</f>
        <v/>
      </c>
      <c r="O288" s="289"/>
      <c r="R288" s="190" t="b">
        <v>0</v>
      </c>
      <c r="U288" s="171"/>
    </row>
    <row r="289" spans="1:21" ht="21" customHeight="1" thickTop="1" thickBot="1">
      <c r="A289" s="175"/>
      <c r="B289" s="751" t="s">
        <v>2284</v>
      </c>
      <c r="C289" s="706" t="s">
        <v>2207</v>
      </c>
      <c r="D289" s="187" t="s">
        <v>1745</v>
      </c>
      <c r="E289" s="188" t="s">
        <v>40</v>
      </c>
      <c r="F289" s="188" t="s">
        <v>1746</v>
      </c>
      <c r="G289" s="264" t="s">
        <v>1747</v>
      </c>
      <c r="H289" s="276" t="str">
        <f>IF(AND($C$3=$T$376, $D291&lt;&gt;""), $T$376, "")</f>
        <v/>
      </c>
      <c r="I289" s="277"/>
      <c r="J289" s="267"/>
      <c r="K289" s="271"/>
      <c r="L289" s="189" t="str">
        <f>IF($K289="","",
 IF($K289=0,"第1号様式　その３のすべての発電所",IFERROR(VLOOKUP($K289,'A3_2(公表)'!$C$4:$K$108,2,FALSE)&amp;"", "")))</f>
        <v/>
      </c>
      <c r="M289" s="189" t="str">
        <f>IF($K289="","",IFERROR(VLOOKUP($K289,'A3_2(公表)'!$C$4:$K$108,3,FALSE)&amp;"",""))</f>
        <v/>
      </c>
      <c r="N289" s="293" t="str">
        <f>IF($K289="","",IFERROR(VLOOKUP($K289,'A3_2(公表)'!$C$4:$K$108,4,FALSE)&amp;"",""))</f>
        <v/>
      </c>
      <c r="O289" s="289"/>
      <c r="P289" s="140"/>
      <c r="Q289" s="140"/>
      <c r="R289" s="190" t="b">
        <v>1</v>
      </c>
    </row>
    <row r="290" spans="1:21" ht="21" customHeight="1" thickBot="1">
      <c r="A290" s="175"/>
      <c r="B290" s="752"/>
      <c r="C290" s="707"/>
      <c r="D290" s="197"/>
      <c r="E290" s="198"/>
      <c r="F290" s="198"/>
      <c r="G290" s="199"/>
      <c r="H290" s="248"/>
      <c r="I290" s="382"/>
      <c r="J290" s="385"/>
      <c r="K290" s="272"/>
      <c r="L290" s="191" t="str">
        <f>IF($K290="","",IFERROR(VLOOKUP($K290,'A3_2(公表)'!$C$4:$K$108,2,FALSE)&amp;"",""))</f>
        <v/>
      </c>
      <c r="M290" s="191" t="str">
        <f>IF($K290="","",IFERROR(VLOOKUP($K290,'A3_2(公表)'!$C$4:$K$108,3,FALSE)&amp;"",""))</f>
        <v/>
      </c>
      <c r="N290" s="292" t="str">
        <f>IF($K290="","",IFERROR(VLOOKUP($K290,'A3_2(公表)'!$C$4:$K$108,4,FALSE)&amp;"",""))</f>
        <v/>
      </c>
      <c r="O290" s="289"/>
      <c r="P290" s="140"/>
      <c r="Q290" s="140"/>
      <c r="R290" s="270" t="b">
        <f t="shared" ref="R290" si="228">IF(H289=$T$376, FALSE,
 IF(H289=$U$376, H289&lt;&gt;"",
 IF(H289=$V$376, H289&lt;&gt;"",
 IF(H289=$W$376, H289&lt;&gt;"",
 IF(H289=$X$376, H289&lt;&gt;"", FALSE)))))</f>
        <v>0</v>
      </c>
    </row>
    <row r="291" spans="1:21" ht="21" customHeight="1">
      <c r="A291" s="175"/>
      <c r="B291" s="380"/>
      <c r="C291" s="192" t="s">
        <v>1591</v>
      </c>
      <c r="D291" s="708"/>
      <c r="E291" s="708"/>
      <c r="F291" s="708"/>
      <c r="G291" s="709"/>
      <c r="H291" s="248"/>
      <c r="I291" s="382"/>
      <c r="J291" s="385"/>
      <c r="K291" s="273"/>
      <c r="L291" s="191" t="str">
        <f>IF($K291="","",IFERROR(VLOOKUP($K291,'A3_2(公表)'!$C$4:$K$108,2,FALSE)&amp;"",""))</f>
        <v/>
      </c>
      <c r="M291" s="191" t="str">
        <f>IF($K291="","",IFERROR(VLOOKUP($K291,'A3_2(公表)'!$C$4:$K$108,3,FALSE)&amp;"",""))</f>
        <v/>
      </c>
      <c r="N291" s="292" t="str">
        <f>IF($K291="","",IFERROR(VLOOKUP($K291,'A3_2(公表)'!$C$4:$K$108,4,FALSE)&amp;"",""))</f>
        <v/>
      </c>
      <c r="O291" s="289"/>
      <c r="R291" s="270" t="b">
        <f t="shared" ref="R291" si="229">IF(H289=$T$376, FALSE,
 IF(H289=$U$376, H290&lt;&gt;"",
 IF(H289=$V$376, H290&lt;&gt;"",
 IF(H289=$W$376, H290&lt;&gt;"",
 IF(H289=$X$376, H290&lt;&gt;"", FALSE)))))</f>
        <v>0</v>
      </c>
    </row>
    <row r="292" spans="1:21" ht="21" customHeight="1">
      <c r="A292" s="175"/>
      <c r="B292" s="753" t="str">
        <f>IF(B291="希望する",IF(C298=1,"B3シートに
ご記載ください。","再エネ100%メニュー
ではありません。"),"-")</f>
        <v>-</v>
      </c>
      <c r="C292" s="710"/>
      <c r="D292" s="711"/>
      <c r="E292" s="711"/>
      <c r="F292" s="712"/>
      <c r="G292" s="193" t="s">
        <v>1592</v>
      </c>
      <c r="H292" s="248"/>
      <c r="I292" s="382"/>
      <c r="J292" s="385"/>
      <c r="K292" s="273"/>
      <c r="L292" s="191" t="str">
        <f>IF($K292="","",IFERROR(VLOOKUP($K292,'A3_2(公表)'!$C$4:$K$108,2,FALSE)&amp;"",""))</f>
        <v/>
      </c>
      <c r="M292" s="191" t="str">
        <f>IF($K292="","",IFERROR(VLOOKUP($K292,'A3_2(公表)'!$C$4:$K$108,3,FALSE)&amp;"",""))</f>
        <v/>
      </c>
      <c r="N292" s="292" t="str">
        <f>IF($K292="","",IFERROR(VLOOKUP($K292,'A3_2(公表)'!$C$4:$K$108,4,FALSE)&amp;"",""))</f>
        <v/>
      </c>
      <c r="O292" s="289"/>
      <c r="R292" s="270" t="b">
        <f t="shared" ref="R292" si="230">IF(H289=$T$376, FALSE,
 IF(H289=$U$376, H291&lt;&gt;"",
 IF(H289=$V$376, H291&lt;&gt;"",
 IF(H289=$W$376, H291&lt;&gt;"",
 IF(H289=$X$376, H291&lt;&gt;"", FALSE)))))</f>
        <v>0</v>
      </c>
      <c r="U292" s="171"/>
    </row>
    <row r="293" spans="1:21" ht="21" customHeight="1" thickBot="1">
      <c r="A293" s="175"/>
      <c r="B293" s="754"/>
      <c r="C293" s="718" t="s">
        <v>1822</v>
      </c>
      <c r="D293" s="719"/>
      <c r="E293" s="719"/>
      <c r="F293" s="719"/>
      <c r="G293" s="743"/>
      <c r="H293" s="248"/>
      <c r="I293" s="382"/>
      <c r="J293" s="385"/>
      <c r="K293" s="273"/>
      <c r="L293" s="191" t="str">
        <f>IF($K293="","",IFERROR(VLOOKUP($K293,'A3_2(公表)'!$C$4:$K$108,2,FALSE)&amp;"",""))</f>
        <v/>
      </c>
      <c r="M293" s="191" t="str">
        <f>IF($K293="","",IFERROR(VLOOKUP($K293,'A3_2(公表)'!$C$4:$K$108,3,FALSE)&amp;"",""))</f>
        <v/>
      </c>
      <c r="N293" s="292" t="str">
        <f>IF($K293="","",IFERROR(VLOOKUP($K293,'A3_2(公表)'!$C$4:$K$108,4,FALSE)&amp;"",""))</f>
        <v/>
      </c>
      <c r="O293" s="289"/>
      <c r="R293" s="269" t="b">
        <f t="shared" ref="R293" si="231">IF(H289=$T$376, FALSE,
 IF(H289=$U$376, FALSE,
 IF(H289=$V$376, H292&lt;&gt;"",
 IF(H289=$W$376, H292&lt;&gt;"",
 IF(H289=$X$376, H292&lt;&gt;"", FALSE)))))</f>
        <v>0</v>
      </c>
      <c r="U293" s="171"/>
    </row>
    <row r="294" spans="1:21" ht="21" customHeight="1">
      <c r="A294" s="175"/>
      <c r="C294" s="713"/>
      <c r="D294" s="714"/>
      <c r="E294" s="714"/>
      <c r="F294" s="714"/>
      <c r="G294" s="743"/>
      <c r="H294" s="248"/>
      <c r="I294" s="382"/>
      <c r="J294" s="385"/>
      <c r="K294" s="273"/>
      <c r="L294" s="191" t="str">
        <f>IF($K294="","",IFERROR(VLOOKUP($K294,'A3_2(公表)'!$C$4:$K$108,2,FALSE)&amp;"",""))</f>
        <v/>
      </c>
      <c r="M294" s="191" t="str">
        <f>IF($K294="","",IFERROR(VLOOKUP($K294,'A3_2(公表)'!$C$4:$K$108,3,FALSE)&amp;"",""))</f>
        <v/>
      </c>
      <c r="N294" s="292" t="str">
        <f>IF($K294="","",IFERROR(VLOOKUP($K294,'A3_2(公表)'!$C$4:$K$108,4,FALSE)&amp;"",""))</f>
        <v/>
      </c>
      <c r="O294" s="289"/>
      <c r="R294" s="269" t="b">
        <f t="shared" ref="R294" si="232">IF(H289=$T$376, FALSE,
 IF(H289=$U$376, FALSE,
 IF(H289=$V$376, H293&lt;&gt;"",
 IF(H289=$W$376, H293&lt;&gt;"",
 IF(H289=$X$376, H293&lt;&gt;"", FALSE)))))</f>
        <v>0</v>
      </c>
      <c r="U294" s="171"/>
    </row>
    <row r="295" spans="1:21" ht="21" customHeight="1">
      <c r="A295" s="175"/>
      <c r="C295" s="718" t="s">
        <v>1937</v>
      </c>
      <c r="D295" s="719"/>
      <c r="E295" s="719"/>
      <c r="F295" s="719"/>
      <c r="G295" s="743"/>
      <c r="H295" s="248"/>
      <c r="I295" s="382"/>
      <c r="J295" s="385"/>
      <c r="K295" s="273"/>
      <c r="L295" s="191" t="str">
        <f>IF($K295="","",IFERROR(VLOOKUP($K295,'A3_2(公表)'!$C$4:$K$108,2,FALSE)&amp;"",""))</f>
        <v/>
      </c>
      <c r="M295" s="191" t="str">
        <f>IF($K295="","",IFERROR(VLOOKUP($K295,'A3_2(公表)'!$C$4:$K$108,3,FALSE)&amp;"",""))</f>
        <v/>
      </c>
      <c r="N295" s="292" t="str">
        <f>IF($K295="","",IFERROR(VLOOKUP($K295,'A3_2(公表)'!$C$4:$K$108,4,FALSE)&amp;"",""))</f>
        <v/>
      </c>
      <c r="O295" s="289"/>
      <c r="R295" s="269" t="b">
        <f t="shared" ref="R295" si="233">IF(H289=$T$376, FALSE,
 IF(H289=$U$376, FALSE,
 IF(H289=$V$376, H294&lt;&gt;"",
 IF(H289=$W$376, H294&lt;&gt;"",
 IF(H289=$X$376, H294&lt;&gt;"", FALSE)))))</f>
        <v>0</v>
      </c>
      <c r="U295" s="171"/>
    </row>
    <row r="296" spans="1:21" ht="21" customHeight="1">
      <c r="A296" s="175"/>
      <c r="C296" s="713"/>
      <c r="D296" s="714"/>
      <c r="E296" s="714"/>
      <c r="F296" s="714"/>
      <c r="G296" s="743"/>
      <c r="H296" s="248"/>
      <c r="I296" s="382"/>
      <c r="J296" s="385"/>
      <c r="K296" s="273"/>
      <c r="L296" s="191" t="str">
        <f>IF($K296="","",IFERROR(VLOOKUP($K296,'A3_2(公表)'!$C$4:$K$108,2,FALSE)&amp;"",""))</f>
        <v/>
      </c>
      <c r="M296" s="191" t="str">
        <f>IF($K296="","",IFERROR(VLOOKUP($K296,'A3_2(公表)'!$C$4:$K$108,3,FALSE)&amp;"",""))</f>
        <v/>
      </c>
      <c r="N296" s="292" t="str">
        <f>IF($K296="","",IFERROR(VLOOKUP($K296,'A3_2(公表)'!$C$4:$K$108,4,FALSE)&amp;"",""))</f>
        <v/>
      </c>
      <c r="O296" s="289"/>
      <c r="R296" s="269" t="b">
        <f t="shared" ref="R296" si="234">IF(H289=$T$376, FALSE,
 IF(H289=$U$376, FALSE,
 IF(H289=$V$376, H295&lt;&gt;"",
 IF(H289=$W$376, H295&lt;&gt;"",
 IF(H289=$X$376, H295&lt;&gt;"", FALSE)))))</f>
        <v>0</v>
      </c>
      <c r="U296" s="171"/>
    </row>
    <row r="297" spans="1:21" ht="21" customHeight="1">
      <c r="A297" s="175"/>
      <c r="C297" s="715" t="s">
        <v>1619</v>
      </c>
      <c r="D297" s="716"/>
      <c r="E297" s="717"/>
      <c r="F297" s="717"/>
      <c r="G297" s="743"/>
      <c r="H297" s="248"/>
      <c r="I297" s="382"/>
      <c r="J297" s="385"/>
      <c r="K297" s="273"/>
      <c r="L297" s="191" t="str">
        <f>IF($K297="","",IFERROR(VLOOKUP($K297,'A3_2(公表)'!$C$4:$K$108,2,FALSE)&amp;"",""))</f>
        <v/>
      </c>
      <c r="M297" s="191" t="str">
        <f>IF($K297="","",IFERROR(VLOOKUP($K297,'A3_2(公表)'!$C$4:$K$108,3,FALSE)&amp;"",""))</f>
        <v/>
      </c>
      <c r="N297" s="292" t="str">
        <f>IF($K297="","",IFERROR(VLOOKUP($K297,'A3_2(公表)'!$C$4:$K$108,4,FALSE)&amp;"",""))</f>
        <v/>
      </c>
      <c r="O297" s="289"/>
      <c r="R297" s="269" t="b">
        <f t="shared" ref="R297" si="235">IF(H289=$T$376, FALSE,
 IF(H289=$U$376, FALSE,
 IF(H289=$V$376, H296&lt;&gt;"",
 IF(H289=$W$376, H296&lt;&gt;"",
 IF(H289=$X$376, H296&lt;&gt;"", FALSE)))))</f>
        <v>0</v>
      </c>
      <c r="U297" s="171"/>
    </row>
    <row r="298" spans="1:21" ht="21" customHeight="1">
      <c r="A298" s="175"/>
      <c r="C298" s="700"/>
      <c r="D298" s="701"/>
      <c r="E298" s="702"/>
      <c r="F298" s="702"/>
      <c r="G298" s="743"/>
      <c r="H298" s="248"/>
      <c r="I298" s="382"/>
      <c r="J298" s="385"/>
      <c r="K298" s="272"/>
      <c r="L298" s="191" t="str">
        <f>IF($K298="","",IFERROR(VLOOKUP($K298,'A3_2(公表)'!$C$4:$K$108,2,FALSE)&amp;"",""))</f>
        <v/>
      </c>
      <c r="M298" s="191" t="str">
        <f>IF($K298="","",IFERROR(VLOOKUP($K298,'A3_2(公表)'!$C$4:$K$108,3,FALSE)&amp;"",""))</f>
        <v/>
      </c>
      <c r="N298" s="292" t="str">
        <f>IF($K298="","",IFERROR(VLOOKUP($K298,'A3_2(公表)'!$C$4:$K$108,4,FALSE)&amp;"",""))</f>
        <v/>
      </c>
      <c r="O298" s="289"/>
      <c r="R298" s="269" t="b">
        <f t="shared" ref="R298" si="236">IF(H289=$T$376, FALSE,
 IF(H289=$U$376, FALSE,
 IF(H289=$V$376, H297&lt;&gt;"",
 IF(H289=$W$376, H297&lt;&gt;"",
 IF(H289=$X$376, H297&lt;&gt;"", FALSE)))))</f>
        <v>0</v>
      </c>
      <c r="U298" s="171"/>
    </row>
    <row r="299" spans="1:21" ht="21" customHeight="1">
      <c r="A299" s="175"/>
      <c r="C299" s="695" t="s">
        <v>1617</v>
      </c>
      <c r="D299" s="696"/>
      <c r="E299" s="696"/>
      <c r="F299" s="697"/>
      <c r="G299" s="743"/>
      <c r="H299" s="248"/>
      <c r="I299" s="382"/>
      <c r="J299" s="385"/>
      <c r="K299" s="272"/>
      <c r="L299" s="191" t="str">
        <f>IF($K299="","",IFERROR(VLOOKUP($K299,'A3_2(公表)'!$C$4:$K$108,2,FALSE)&amp;"",""))</f>
        <v/>
      </c>
      <c r="M299" s="191" t="str">
        <f>IF($K299="","",IFERROR(VLOOKUP($K299,'A3_2(公表)'!$C$4:$K$108,3,FALSE)&amp;"",""))</f>
        <v/>
      </c>
      <c r="N299" s="292" t="str">
        <f>IF($K299="","",IFERROR(VLOOKUP($K299,'A3_2(公表)'!$C$4:$K$108,4,FALSE)&amp;"",""))</f>
        <v/>
      </c>
      <c r="O299" s="289"/>
      <c r="R299" s="349" t="b">
        <f t="shared" ref="R299" si="237">IF(H289=$T$376, FALSE,
 IF(H289=$U$376, FALSE,
 IF(H289=$V$376, FALSE,
 IF(H289=$W$376, H298&lt;&gt;"",
 IF(H289=$X$376, H298&lt;&gt;"", FALSE)))))</f>
        <v>0</v>
      </c>
      <c r="U299" s="171"/>
    </row>
    <row r="300" spans="1:21" ht="21" customHeight="1">
      <c r="A300" s="175"/>
      <c r="C300" s="700"/>
      <c r="D300" s="701"/>
      <c r="E300" s="702"/>
      <c r="F300" s="702"/>
      <c r="G300" s="743"/>
      <c r="H300" s="248"/>
      <c r="I300" s="382"/>
      <c r="J300" s="385"/>
      <c r="K300" s="272"/>
      <c r="L300" s="191" t="str">
        <f>IF($K300="","",IFERROR(VLOOKUP($K300,'A3_2(公表)'!$C$4:$K$108,2,FALSE)&amp;"",""))</f>
        <v/>
      </c>
      <c r="M300" s="191" t="str">
        <f>IF($K300="","",IFERROR(VLOOKUP($K300,'A3_2(公表)'!$C$4:$K$108,3,FALSE)&amp;"",""))</f>
        <v/>
      </c>
      <c r="N300" s="292" t="str">
        <f>IF($K300="","",IFERROR(VLOOKUP($K300,'A3_2(公表)'!$C$4:$K$108,4,FALSE)&amp;"",""))</f>
        <v/>
      </c>
      <c r="O300" s="289"/>
      <c r="R300" s="349" t="b">
        <f t="shared" ref="R300" si="238">IF(H289=$T$376, FALSE,
 IF(H289=$U$376, FALSE,
 IF(H289=$V$376, FALSE,
 IF(H289=$W$376, H299&lt;&gt;"",
 IF(H289=$X$376, H299&lt;&gt;"", FALSE)))))</f>
        <v>0</v>
      </c>
      <c r="U300" s="171"/>
    </row>
    <row r="301" spans="1:21" ht="21" customHeight="1">
      <c r="A301" s="175"/>
      <c r="C301" s="695" t="s">
        <v>1624</v>
      </c>
      <c r="D301" s="696"/>
      <c r="E301" s="696"/>
      <c r="F301" s="697"/>
      <c r="G301" s="743"/>
      <c r="H301" s="248"/>
      <c r="I301" s="383"/>
      <c r="J301" s="386"/>
      <c r="K301" s="272"/>
      <c r="L301" s="191" t="str">
        <f>IF($K301="","",IFERROR(VLOOKUP($K301,'A3_2(公表)'!$C$4:$K$108,2,FALSE)&amp;"",""))</f>
        <v/>
      </c>
      <c r="M301" s="191" t="str">
        <f>IF($K301="","",IFERROR(VLOOKUP($K301,'A3_2(公表)'!$C$4:$K$108,3,FALSE)&amp;"",""))</f>
        <v/>
      </c>
      <c r="N301" s="292" t="str">
        <f>IF($K301="","",IFERROR(VLOOKUP($K301,'A3_2(公表)'!$C$4:$K$108,4,FALSE)&amp;"",""))</f>
        <v/>
      </c>
      <c r="O301" s="289"/>
      <c r="R301" s="349" t="b">
        <f t="shared" ref="R301" si="239">IF(H289=$T$376, FALSE,
 IF(H289=$U$376, FALSE,
 IF(H289=$V$376, FALSE,
 IF(H289=$W$376, H300&lt;&gt;"",
 IF(H289=$X$376, H300&lt;&gt;"", FALSE)))))</f>
        <v>0</v>
      </c>
      <c r="U301" s="171"/>
    </row>
    <row r="302" spans="1:21" ht="21" customHeight="1" thickBot="1">
      <c r="A302" s="175"/>
      <c r="C302" s="721" t="str">
        <f>IF(H289="","-",MIN(SUM(J290:J302), C300))</f>
        <v>-</v>
      </c>
      <c r="D302" s="722"/>
      <c r="E302" s="722"/>
      <c r="F302" s="723"/>
      <c r="G302" s="744"/>
      <c r="H302" s="300" t="str">
        <f>IF(H289="", "", "電源種の指定なし")</f>
        <v/>
      </c>
      <c r="I302" s="301" t="str">
        <f>IF(H289="","",1-SUM(I290:I301))</f>
        <v/>
      </c>
      <c r="J302" s="389"/>
      <c r="K302" s="275"/>
      <c r="L302" s="195" t="str">
        <f>IF($K302="","",IFERROR(VLOOKUP($K302,'A3_2(公表)'!$C$4:$K$108,2,FALSE)&amp;"",""))</f>
        <v/>
      </c>
      <c r="M302" s="195" t="str">
        <f>IF($K302="","",IFERROR(VLOOKUP($K302,'A3_2(公表)'!$C$4:$K$108,3,FALSE)&amp;"",""))</f>
        <v/>
      </c>
      <c r="N302" s="304" t="str">
        <f>IF($K302="","",IFERROR(VLOOKUP($K302,'A3_2(公表)'!$C$4:$K$108,4,FALSE)&amp;"",""))</f>
        <v/>
      </c>
      <c r="O302" s="289"/>
      <c r="R302" s="190" t="b">
        <v>0</v>
      </c>
      <c r="U302" s="171"/>
    </row>
    <row r="303" spans="1:21" ht="21" hidden="1" customHeight="1" outlineLevel="1" thickTop="1" thickBot="1">
      <c r="A303" s="175"/>
      <c r="B303" s="751" t="s">
        <v>2284</v>
      </c>
      <c r="C303" s="706" t="s">
        <v>2208</v>
      </c>
      <c r="D303" s="187" t="s">
        <v>1745</v>
      </c>
      <c r="E303" s="188" t="s">
        <v>40</v>
      </c>
      <c r="F303" s="188" t="s">
        <v>1746</v>
      </c>
      <c r="G303" s="264" t="s">
        <v>1747</v>
      </c>
      <c r="H303" s="276" t="str">
        <f>IF(AND($C$3=$T$376, $D305&lt;&gt;""), $T$376, "")</f>
        <v/>
      </c>
      <c r="I303" s="277"/>
      <c r="J303" s="267"/>
      <c r="K303" s="271"/>
      <c r="L303" s="189" t="str">
        <f>IF($K303="","",
 IF($K303=0,"第1号様式　その３のすべての発電所",IFERROR(VLOOKUP($K303,'A3_2(公表)'!$C$4:$K$108,2,FALSE)&amp;"", "")))</f>
        <v/>
      </c>
      <c r="M303" s="189" t="str">
        <f>IF($K303="","",IFERROR(VLOOKUP($K303,'A3_2(公表)'!$C$4:$K$108,3,FALSE)&amp;"",""))</f>
        <v/>
      </c>
      <c r="N303" s="293" t="str">
        <f>IF($K303="","",IFERROR(VLOOKUP($K303,'A3_2(公表)'!$C$4:$K$108,4,FALSE)&amp;"",""))</f>
        <v/>
      </c>
      <c r="O303" s="289"/>
      <c r="P303" s="140"/>
      <c r="Q303" s="140"/>
      <c r="R303" s="190" t="b">
        <v>1</v>
      </c>
    </row>
    <row r="304" spans="1:21" ht="21" hidden="1" customHeight="1" outlineLevel="1" thickBot="1">
      <c r="A304" s="175"/>
      <c r="B304" s="752"/>
      <c r="C304" s="707"/>
      <c r="D304" s="197"/>
      <c r="E304" s="198"/>
      <c r="F304" s="198"/>
      <c r="G304" s="199"/>
      <c r="H304" s="248"/>
      <c r="I304" s="382"/>
      <c r="J304" s="385"/>
      <c r="K304" s="272"/>
      <c r="L304" s="191" t="str">
        <f>IF($K304="","",IFERROR(VLOOKUP($K304,'A3_2(公表)'!$C$4:$K$108,2,FALSE)&amp;"",""))</f>
        <v/>
      </c>
      <c r="M304" s="191" t="str">
        <f>IF($K304="","",IFERROR(VLOOKUP($K304,'A3_2(公表)'!$C$4:$K$108,3,FALSE)&amp;"",""))</f>
        <v/>
      </c>
      <c r="N304" s="292" t="str">
        <f>IF($K304="","",IFERROR(VLOOKUP($K304,'A3_2(公表)'!$C$4:$K$108,4,FALSE)&amp;"",""))</f>
        <v/>
      </c>
      <c r="O304" s="289"/>
      <c r="P304" s="140"/>
      <c r="Q304" s="140"/>
      <c r="R304" s="270" t="b">
        <f t="shared" ref="R304" si="240">IF(H303=$T$376, FALSE,
 IF(H303=$U$376, H303&lt;&gt;"",
 IF(H303=$V$376, H303&lt;&gt;"",
 IF(H303=$W$376, H303&lt;&gt;"",
 IF(H303=$X$376, H303&lt;&gt;"", FALSE)))))</f>
        <v>0</v>
      </c>
    </row>
    <row r="305" spans="1:21" ht="21" hidden="1" customHeight="1" outlineLevel="1">
      <c r="A305" s="175"/>
      <c r="B305" s="380"/>
      <c r="C305" s="192" t="s">
        <v>1591</v>
      </c>
      <c r="D305" s="708"/>
      <c r="E305" s="708"/>
      <c r="F305" s="708"/>
      <c r="G305" s="709"/>
      <c r="H305" s="248"/>
      <c r="I305" s="382"/>
      <c r="J305" s="385"/>
      <c r="K305" s="273"/>
      <c r="L305" s="191" t="str">
        <f>IF($K305="","",IFERROR(VLOOKUP($K305,'A3_2(公表)'!$C$4:$K$108,2,FALSE)&amp;"",""))</f>
        <v/>
      </c>
      <c r="M305" s="191" t="str">
        <f>IF($K305="","",IFERROR(VLOOKUP($K305,'A3_2(公表)'!$C$4:$K$108,3,FALSE)&amp;"",""))</f>
        <v/>
      </c>
      <c r="N305" s="292" t="str">
        <f>IF($K305="","",IFERROR(VLOOKUP($K305,'A3_2(公表)'!$C$4:$K$108,4,FALSE)&amp;"",""))</f>
        <v/>
      </c>
      <c r="O305" s="289"/>
      <c r="R305" s="270" t="b">
        <f t="shared" ref="R305" si="241">IF(H303=$T$376, FALSE,
 IF(H303=$U$376, H304&lt;&gt;"",
 IF(H303=$V$376, H304&lt;&gt;"",
 IF(H303=$W$376, H304&lt;&gt;"",
 IF(H303=$X$376, H304&lt;&gt;"", FALSE)))))</f>
        <v>0</v>
      </c>
    </row>
    <row r="306" spans="1:21" ht="21" hidden="1" customHeight="1" outlineLevel="1">
      <c r="A306" s="175"/>
      <c r="B306" s="753" t="str">
        <f>IF(B305="希望する",IF(C312=1,"B3シートに
ご記載ください。","再エネ100%メニュー
ではありません。"),"-")</f>
        <v>-</v>
      </c>
      <c r="C306" s="710"/>
      <c r="D306" s="711"/>
      <c r="E306" s="711"/>
      <c r="F306" s="712"/>
      <c r="G306" s="193" t="s">
        <v>1592</v>
      </c>
      <c r="H306" s="248"/>
      <c r="I306" s="382"/>
      <c r="J306" s="385"/>
      <c r="K306" s="273"/>
      <c r="L306" s="191" t="str">
        <f>IF($K306="","",IFERROR(VLOOKUP($K306,'A3_2(公表)'!$C$4:$K$108,2,FALSE)&amp;"",""))</f>
        <v/>
      </c>
      <c r="M306" s="191" t="str">
        <f>IF($K306="","",IFERROR(VLOOKUP($K306,'A3_2(公表)'!$C$4:$K$108,3,FALSE)&amp;"",""))</f>
        <v/>
      </c>
      <c r="N306" s="292" t="str">
        <f>IF($K306="","",IFERROR(VLOOKUP($K306,'A3_2(公表)'!$C$4:$K$108,4,FALSE)&amp;"",""))</f>
        <v/>
      </c>
      <c r="O306" s="289"/>
      <c r="R306" s="270" t="b">
        <f t="shared" ref="R306" si="242">IF(H303=$T$376, FALSE,
 IF(H303=$U$376, H305&lt;&gt;"",
 IF(H303=$V$376, H305&lt;&gt;"",
 IF(H303=$W$376, H305&lt;&gt;"",
 IF(H303=$X$376, H305&lt;&gt;"", FALSE)))))</f>
        <v>0</v>
      </c>
      <c r="U306" s="171"/>
    </row>
    <row r="307" spans="1:21" ht="21" hidden="1" customHeight="1" outlineLevel="1" thickBot="1">
      <c r="A307" s="175"/>
      <c r="B307" s="754"/>
      <c r="C307" s="718" t="s">
        <v>1822</v>
      </c>
      <c r="D307" s="719"/>
      <c r="E307" s="719"/>
      <c r="F307" s="719"/>
      <c r="G307" s="743"/>
      <c r="H307" s="248"/>
      <c r="I307" s="382"/>
      <c r="J307" s="385"/>
      <c r="K307" s="273"/>
      <c r="L307" s="191" t="str">
        <f>IF($K307="","",IFERROR(VLOOKUP($K307,'A3_2(公表)'!$C$4:$K$108,2,FALSE)&amp;"",""))</f>
        <v/>
      </c>
      <c r="M307" s="191" t="str">
        <f>IF($K307="","",IFERROR(VLOOKUP($K307,'A3_2(公表)'!$C$4:$K$108,3,FALSE)&amp;"",""))</f>
        <v/>
      </c>
      <c r="N307" s="292" t="str">
        <f>IF($K307="","",IFERROR(VLOOKUP($K307,'A3_2(公表)'!$C$4:$K$108,4,FALSE)&amp;"",""))</f>
        <v/>
      </c>
      <c r="O307" s="289"/>
      <c r="R307" s="269" t="b">
        <f t="shared" ref="R307" si="243">IF(H303=$T$376, FALSE,
 IF(H303=$U$376, FALSE,
 IF(H303=$V$376, H306&lt;&gt;"",
 IF(H303=$W$376, H306&lt;&gt;"",
 IF(H303=$X$376, H306&lt;&gt;"", FALSE)))))</f>
        <v>0</v>
      </c>
      <c r="U307" s="171"/>
    </row>
    <row r="308" spans="1:21" ht="21" hidden="1" customHeight="1" outlineLevel="1">
      <c r="A308" s="175"/>
      <c r="C308" s="713"/>
      <c r="D308" s="714"/>
      <c r="E308" s="714"/>
      <c r="F308" s="714"/>
      <c r="G308" s="743"/>
      <c r="H308" s="248"/>
      <c r="I308" s="382"/>
      <c r="J308" s="385"/>
      <c r="K308" s="273"/>
      <c r="L308" s="191" t="str">
        <f>IF($K308="","",IFERROR(VLOOKUP($K308,'A3_2(公表)'!$C$4:$K$108,2,FALSE)&amp;"",""))</f>
        <v/>
      </c>
      <c r="M308" s="191" t="str">
        <f>IF($K308="","",IFERROR(VLOOKUP($K308,'A3_2(公表)'!$C$4:$K$108,3,FALSE)&amp;"",""))</f>
        <v/>
      </c>
      <c r="N308" s="292" t="str">
        <f>IF($K308="","",IFERROR(VLOOKUP($K308,'A3_2(公表)'!$C$4:$K$108,4,FALSE)&amp;"",""))</f>
        <v/>
      </c>
      <c r="O308" s="289"/>
      <c r="R308" s="269" t="b">
        <f t="shared" ref="R308" si="244">IF(H303=$T$376, FALSE,
 IF(H303=$U$376, FALSE,
 IF(H303=$V$376, H307&lt;&gt;"",
 IF(H303=$W$376, H307&lt;&gt;"",
 IF(H303=$X$376, H307&lt;&gt;"", FALSE)))))</f>
        <v>0</v>
      </c>
      <c r="U308" s="171"/>
    </row>
    <row r="309" spans="1:21" ht="21" hidden="1" customHeight="1" outlineLevel="1">
      <c r="A309" s="175"/>
      <c r="C309" s="718" t="s">
        <v>1937</v>
      </c>
      <c r="D309" s="719"/>
      <c r="E309" s="719"/>
      <c r="F309" s="719"/>
      <c r="G309" s="743"/>
      <c r="H309" s="248"/>
      <c r="I309" s="382"/>
      <c r="J309" s="385"/>
      <c r="K309" s="273"/>
      <c r="L309" s="191" t="str">
        <f>IF($K309="","",IFERROR(VLOOKUP($K309,'A3_2(公表)'!$C$4:$K$108,2,FALSE)&amp;"",""))</f>
        <v/>
      </c>
      <c r="M309" s="191" t="str">
        <f>IF($K309="","",IFERROR(VLOOKUP($K309,'A3_2(公表)'!$C$4:$K$108,3,FALSE)&amp;"",""))</f>
        <v/>
      </c>
      <c r="N309" s="292" t="str">
        <f>IF($K309="","",IFERROR(VLOOKUP($K309,'A3_2(公表)'!$C$4:$K$108,4,FALSE)&amp;"",""))</f>
        <v/>
      </c>
      <c r="O309" s="289"/>
      <c r="R309" s="269" t="b">
        <f t="shared" ref="R309" si="245">IF(H303=$T$376, FALSE,
 IF(H303=$U$376, FALSE,
 IF(H303=$V$376, H308&lt;&gt;"",
 IF(H303=$W$376, H308&lt;&gt;"",
 IF(H303=$X$376, H308&lt;&gt;"", FALSE)))))</f>
        <v>0</v>
      </c>
      <c r="U309" s="171"/>
    </row>
    <row r="310" spans="1:21" ht="21" hidden="1" customHeight="1" outlineLevel="1">
      <c r="A310" s="175"/>
      <c r="C310" s="713"/>
      <c r="D310" s="714"/>
      <c r="E310" s="714"/>
      <c r="F310" s="714"/>
      <c r="G310" s="743"/>
      <c r="H310" s="248"/>
      <c r="I310" s="382"/>
      <c r="J310" s="385"/>
      <c r="K310" s="273"/>
      <c r="L310" s="191" t="str">
        <f>IF($K310="","",IFERROR(VLOOKUP($K310,'A3_2(公表)'!$C$4:$K$108,2,FALSE)&amp;"",""))</f>
        <v/>
      </c>
      <c r="M310" s="191" t="str">
        <f>IF($K310="","",IFERROR(VLOOKUP($K310,'A3_2(公表)'!$C$4:$K$108,3,FALSE)&amp;"",""))</f>
        <v/>
      </c>
      <c r="N310" s="292" t="str">
        <f>IF($K310="","",IFERROR(VLOOKUP($K310,'A3_2(公表)'!$C$4:$K$108,4,FALSE)&amp;"",""))</f>
        <v/>
      </c>
      <c r="O310" s="289"/>
      <c r="R310" s="269" t="b">
        <f t="shared" ref="R310" si="246">IF(H303=$T$376, FALSE,
 IF(H303=$U$376, FALSE,
 IF(H303=$V$376, H309&lt;&gt;"",
 IF(H303=$W$376, H309&lt;&gt;"",
 IF(H303=$X$376, H309&lt;&gt;"", FALSE)))))</f>
        <v>0</v>
      </c>
      <c r="U310" s="171"/>
    </row>
    <row r="311" spans="1:21" ht="21" hidden="1" customHeight="1" outlineLevel="1">
      <c r="A311" s="175"/>
      <c r="C311" s="715" t="s">
        <v>1619</v>
      </c>
      <c r="D311" s="716"/>
      <c r="E311" s="717"/>
      <c r="F311" s="717"/>
      <c r="G311" s="743"/>
      <c r="H311" s="248"/>
      <c r="I311" s="382"/>
      <c r="J311" s="385"/>
      <c r="K311" s="273"/>
      <c r="L311" s="191" t="str">
        <f>IF($K311="","",IFERROR(VLOOKUP($K311,'A3_2(公表)'!$C$4:$K$108,2,FALSE)&amp;"",""))</f>
        <v/>
      </c>
      <c r="M311" s="191" t="str">
        <f>IF($K311="","",IFERROR(VLOOKUP($K311,'A3_2(公表)'!$C$4:$K$108,3,FALSE)&amp;"",""))</f>
        <v/>
      </c>
      <c r="N311" s="292" t="str">
        <f>IF($K311="","",IFERROR(VLOOKUP($K311,'A3_2(公表)'!$C$4:$K$108,4,FALSE)&amp;"",""))</f>
        <v/>
      </c>
      <c r="O311" s="289"/>
      <c r="R311" s="269" t="b">
        <f t="shared" ref="R311" si="247">IF(H303=$T$376, FALSE,
 IF(H303=$U$376, FALSE,
 IF(H303=$V$376, H310&lt;&gt;"",
 IF(H303=$W$376, H310&lt;&gt;"",
 IF(H303=$X$376, H310&lt;&gt;"", FALSE)))))</f>
        <v>0</v>
      </c>
      <c r="U311" s="171"/>
    </row>
    <row r="312" spans="1:21" ht="21" hidden="1" customHeight="1" outlineLevel="1">
      <c r="A312" s="175"/>
      <c r="C312" s="700"/>
      <c r="D312" s="701"/>
      <c r="E312" s="702"/>
      <c r="F312" s="702"/>
      <c r="G312" s="743"/>
      <c r="H312" s="248"/>
      <c r="I312" s="382"/>
      <c r="J312" s="385"/>
      <c r="K312" s="272"/>
      <c r="L312" s="191" t="str">
        <f>IF($K312="","",IFERROR(VLOOKUP($K312,'A3_2(公表)'!$C$4:$K$108,2,FALSE)&amp;"",""))</f>
        <v/>
      </c>
      <c r="M312" s="191" t="str">
        <f>IF($K312="","",IFERROR(VLOOKUP($K312,'A3_2(公表)'!$C$4:$K$108,3,FALSE)&amp;"",""))</f>
        <v/>
      </c>
      <c r="N312" s="292" t="str">
        <f>IF($K312="","",IFERROR(VLOOKUP($K312,'A3_2(公表)'!$C$4:$K$108,4,FALSE)&amp;"",""))</f>
        <v/>
      </c>
      <c r="O312" s="289"/>
      <c r="R312" s="269" t="b">
        <f t="shared" ref="R312" si="248">IF(H303=$T$376, FALSE,
 IF(H303=$U$376, FALSE,
 IF(H303=$V$376, H311&lt;&gt;"",
 IF(H303=$W$376, H311&lt;&gt;"",
 IF(H303=$X$376, H311&lt;&gt;"", FALSE)))))</f>
        <v>0</v>
      </c>
      <c r="U312" s="171"/>
    </row>
    <row r="313" spans="1:21" ht="21" hidden="1" customHeight="1" outlineLevel="1">
      <c r="A313" s="175"/>
      <c r="C313" s="695" t="s">
        <v>1617</v>
      </c>
      <c r="D313" s="696"/>
      <c r="E313" s="696"/>
      <c r="F313" s="697"/>
      <c r="G313" s="743"/>
      <c r="H313" s="248"/>
      <c r="I313" s="382"/>
      <c r="J313" s="385"/>
      <c r="K313" s="272"/>
      <c r="L313" s="191" t="str">
        <f>IF($K313="","",IFERROR(VLOOKUP($K313,'A3_2(公表)'!$C$4:$K$108,2,FALSE)&amp;"",""))</f>
        <v/>
      </c>
      <c r="M313" s="191" t="str">
        <f>IF($K313="","",IFERROR(VLOOKUP($K313,'A3_2(公表)'!$C$4:$K$108,3,FALSE)&amp;"",""))</f>
        <v/>
      </c>
      <c r="N313" s="292" t="str">
        <f>IF($K313="","",IFERROR(VLOOKUP($K313,'A3_2(公表)'!$C$4:$K$108,4,FALSE)&amp;"",""))</f>
        <v/>
      </c>
      <c r="O313" s="289"/>
      <c r="R313" s="349" t="b">
        <f t="shared" ref="R313" si="249">IF(H303=$T$376, FALSE,
 IF(H303=$U$376, FALSE,
 IF(H303=$V$376, FALSE,
 IF(H303=$W$376, H312&lt;&gt;"",
 IF(H303=$X$376, H312&lt;&gt;"", FALSE)))))</f>
        <v>0</v>
      </c>
      <c r="U313" s="171"/>
    </row>
    <row r="314" spans="1:21" ht="21" hidden="1" customHeight="1" outlineLevel="1">
      <c r="A314" s="175"/>
      <c r="C314" s="700"/>
      <c r="D314" s="701"/>
      <c r="E314" s="702"/>
      <c r="F314" s="702"/>
      <c r="G314" s="743"/>
      <c r="H314" s="248"/>
      <c r="I314" s="382"/>
      <c r="J314" s="385"/>
      <c r="K314" s="272"/>
      <c r="L314" s="191" t="str">
        <f>IF($K314="","",IFERROR(VLOOKUP($K314,'A3_2(公表)'!$C$4:$K$108,2,FALSE)&amp;"",""))</f>
        <v/>
      </c>
      <c r="M314" s="191" t="str">
        <f>IF($K314="","",IFERROR(VLOOKUP($K314,'A3_2(公表)'!$C$4:$K$108,3,FALSE)&amp;"",""))</f>
        <v/>
      </c>
      <c r="N314" s="292" t="str">
        <f>IF($K314="","",IFERROR(VLOOKUP($K314,'A3_2(公表)'!$C$4:$K$108,4,FALSE)&amp;"",""))</f>
        <v/>
      </c>
      <c r="O314" s="289"/>
      <c r="R314" s="349" t="b">
        <f t="shared" ref="R314" si="250">IF(H303=$T$376, FALSE,
 IF(H303=$U$376, FALSE,
 IF(H303=$V$376, FALSE,
 IF(H303=$W$376, H313&lt;&gt;"",
 IF(H303=$X$376, H313&lt;&gt;"", FALSE)))))</f>
        <v>0</v>
      </c>
      <c r="U314" s="171"/>
    </row>
    <row r="315" spans="1:21" ht="21" hidden="1" customHeight="1" outlineLevel="1">
      <c r="A315" s="175"/>
      <c r="C315" s="695" t="s">
        <v>1624</v>
      </c>
      <c r="D315" s="696"/>
      <c r="E315" s="696"/>
      <c r="F315" s="697"/>
      <c r="G315" s="743"/>
      <c r="H315" s="248"/>
      <c r="I315" s="383"/>
      <c r="J315" s="386"/>
      <c r="K315" s="272"/>
      <c r="L315" s="191" t="str">
        <f>IF($K315="","",IFERROR(VLOOKUP($K315,'A3_2(公表)'!$C$4:$K$108,2,FALSE)&amp;"",""))</f>
        <v/>
      </c>
      <c r="M315" s="191" t="str">
        <f>IF($K315="","",IFERROR(VLOOKUP($K315,'A3_2(公表)'!$C$4:$K$108,3,FALSE)&amp;"",""))</f>
        <v/>
      </c>
      <c r="N315" s="292" t="str">
        <f>IF($K315="","",IFERROR(VLOOKUP($K315,'A3_2(公表)'!$C$4:$K$108,4,FALSE)&amp;"",""))</f>
        <v/>
      </c>
      <c r="O315" s="289"/>
      <c r="R315" s="349" t="b">
        <f t="shared" ref="R315" si="251">IF(H303=$T$376, FALSE,
 IF(H303=$U$376, FALSE,
 IF(H303=$V$376, FALSE,
 IF(H303=$W$376, H314&lt;&gt;"",
 IF(H303=$X$376, H314&lt;&gt;"", FALSE)))))</f>
        <v>0</v>
      </c>
      <c r="U315" s="171"/>
    </row>
    <row r="316" spans="1:21" ht="21" hidden="1" customHeight="1" outlineLevel="1" thickBot="1">
      <c r="A316" s="175"/>
      <c r="C316" s="721" t="str">
        <f>IF(H303="","-",MIN(SUM(J304:J316), C314))</f>
        <v>-</v>
      </c>
      <c r="D316" s="722"/>
      <c r="E316" s="722"/>
      <c r="F316" s="723"/>
      <c r="G316" s="744"/>
      <c r="H316" s="300" t="str">
        <f>IF(H303="", "", "電源種の指定なし")</f>
        <v/>
      </c>
      <c r="I316" s="301" t="str">
        <f>IF(H303="","",1-SUM(I304:I315))</f>
        <v/>
      </c>
      <c r="J316" s="389"/>
      <c r="K316" s="275"/>
      <c r="L316" s="195" t="str">
        <f>IF($K316="","",IFERROR(VLOOKUP($K316,'A3_2(公表)'!$C$4:$K$108,2,FALSE)&amp;"",""))</f>
        <v/>
      </c>
      <c r="M316" s="195" t="str">
        <f>IF($K316="","",IFERROR(VLOOKUP($K316,'A3_2(公表)'!$C$4:$K$108,3,FALSE)&amp;"",""))</f>
        <v/>
      </c>
      <c r="N316" s="304" t="str">
        <f>IF($K316="","",IFERROR(VLOOKUP($K316,'A3_2(公表)'!$C$4:$K$108,4,FALSE)&amp;"",""))</f>
        <v/>
      </c>
      <c r="O316" s="289"/>
      <c r="R316" s="190" t="b">
        <v>0</v>
      </c>
      <c r="U316" s="171"/>
    </row>
    <row r="317" spans="1:21" ht="21" hidden="1" customHeight="1" outlineLevel="1" thickTop="1" thickBot="1">
      <c r="A317" s="175"/>
      <c r="B317" s="751" t="s">
        <v>2284</v>
      </c>
      <c r="C317" s="706" t="s">
        <v>2212</v>
      </c>
      <c r="D317" s="187" t="s">
        <v>1745</v>
      </c>
      <c r="E317" s="188" t="s">
        <v>40</v>
      </c>
      <c r="F317" s="188" t="s">
        <v>1746</v>
      </c>
      <c r="G317" s="264" t="s">
        <v>1747</v>
      </c>
      <c r="H317" s="276" t="str">
        <f>IF(AND($C$3=$T$376, $D319&lt;&gt;""), $T$376, "")</f>
        <v/>
      </c>
      <c r="I317" s="277"/>
      <c r="J317" s="267"/>
      <c r="K317" s="271"/>
      <c r="L317" s="189" t="str">
        <f>IF($K317="","",
 IF($K317=0,"第1号様式　その３のすべての発電所",IFERROR(VLOOKUP($K317,'A3_2(公表)'!$C$4:$K$108,2,FALSE)&amp;"", "")))</f>
        <v/>
      </c>
      <c r="M317" s="189" t="str">
        <f>IF($K317="","",IFERROR(VLOOKUP($K317,'A3_2(公表)'!$C$4:$K$108,3,FALSE)&amp;"",""))</f>
        <v/>
      </c>
      <c r="N317" s="293" t="str">
        <f>IF($K317="","",IFERROR(VLOOKUP($K317,'A3_2(公表)'!$C$4:$K$108,4,FALSE)&amp;"",""))</f>
        <v/>
      </c>
      <c r="O317" s="289"/>
      <c r="P317" s="140"/>
      <c r="Q317" s="140"/>
      <c r="R317" s="190" t="b">
        <v>1</v>
      </c>
    </row>
    <row r="318" spans="1:21" ht="21" hidden="1" customHeight="1" outlineLevel="1" thickBot="1">
      <c r="A318" s="175"/>
      <c r="B318" s="752"/>
      <c r="C318" s="707"/>
      <c r="D318" s="197"/>
      <c r="E318" s="198"/>
      <c r="F318" s="198"/>
      <c r="G318" s="199"/>
      <c r="H318" s="248"/>
      <c r="I318" s="382"/>
      <c r="J318" s="385"/>
      <c r="K318" s="272"/>
      <c r="L318" s="191" t="str">
        <f>IF($K318="","",IFERROR(VLOOKUP($K318,'A3_2(公表)'!$C$4:$K$108,2,FALSE)&amp;"",""))</f>
        <v/>
      </c>
      <c r="M318" s="191" t="str">
        <f>IF($K318="","",IFERROR(VLOOKUP($K318,'A3_2(公表)'!$C$4:$K$108,3,FALSE)&amp;"",""))</f>
        <v/>
      </c>
      <c r="N318" s="292" t="str">
        <f>IF($K318="","",IFERROR(VLOOKUP($K318,'A3_2(公表)'!$C$4:$K$108,4,FALSE)&amp;"",""))</f>
        <v/>
      </c>
      <c r="O318" s="289"/>
      <c r="P318" s="140"/>
      <c r="Q318" s="140"/>
      <c r="R318" s="270" t="b">
        <f t="shared" ref="R318" si="252">IF(H317=$T$376, FALSE,
 IF(H317=$U$376, H317&lt;&gt;"",
 IF(H317=$V$376, H317&lt;&gt;"",
 IF(H317=$W$376, H317&lt;&gt;"",
 IF(H317=$X$376, H317&lt;&gt;"", FALSE)))))</f>
        <v>0</v>
      </c>
    </row>
    <row r="319" spans="1:21" ht="21" hidden="1" customHeight="1" outlineLevel="1">
      <c r="A319" s="175"/>
      <c r="B319" s="380"/>
      <c r="C319" s="192" t="s">
        <v>1591</v>
      </c>
      <c r="D319" s="708"/>
      <c r="E319" s="708"/>
      <c r="F319" s="708"/>
      <c r="G319" s="709"/>
      <c r="H319" s="248"/>
      <c r="I319" s="382"/>
      <c r="J319" s="385"/>
      <c r="K319" s="273"/>
      <c r="L319" s="191" t="str">
        <f>IF($K319="","",IFERROR(VLOOKUP($K319,'A3_2(公表)'!$C$4:$K$108,2,FALSE)&amp;"",""))</f>
        <v/>
      </c>
      <c r="M319" s="191" t="str">
        <f>IF($K319="","",IFERROR(VLOOKUP($K319,'A3_2(公表)'!$C$4:$K$108,3,FALSE)&amp;"",""))</f>
        <v/>
      </c>
      <c r="N319" s="292" t="str">
        <f>IF($K319="","",IFERROR(VLOOKUP($K319,'A3_2(公表)'!$C$4:$K$108,4,FALSE)&amp;"",""))</f>
        <v/>
      </c>
      <c r="O319" s="289"/>
      <c r="R319" s="270" t="b">
        <f t="shared" ref="R319" si="253">IF(H317=$T$376, FALSE,
 IF(H317=$U$376, H318&lt;&gt;"",
 IF(H317=$V$376, H318&lt;&gt;"",
 IF(H317=$W$376, H318&lt;&gt;"",
 IF(H317=$X$376, H318&lt;&gt;"", FALSE)))))</f>
        <v>0</v>
      </c>
    </row>
    <row r="320" spans="1:21" ht="21" hidden="1" customHeight="1" outlineLevel="1">
      <c r="A320" s="175"/>
      <c r="B320" s="753" t="str">
        <f>IF(B319="希望する",IF(C326=1,"B3シートに
ご記載ください。","再エネ100%メニュー
ではありません。"),"-")</f>
        <v>-</v>
      </c>
      <c r="C320" s="710"/>
      <c r="D320" s="711"/>
      <c r="E320" s="711"/>
      <c r="F320" s="712"/>
      <c r="G320" s="193" t="s">
        <v>1592</v>
      </c>
      <c r="H320" s="248"/>
      <c r="I320" s="382"/>
      <c r="J320" s="385"/>
      <c r="K320" s="273"/>
      <c r="L320" s="191" t="str">
        <f>IF($K320="","",IFERROR(VLOOKUP($K320,'A3_2(公表)'!$C$4:$K$108,2,FALSE)&amp;"",""))</f>
        <v/>
      </c>
      <c r="M320" s="191" t="str">
        <f>IF($K320="","",IFERROR(VLOOKUP($K320,'A3_2(公表)'!$C$4:$K$108,3,FALSE)&amp;"",""))</f>
        <v/>
      </c>
      <c r="N320" s="292" t="str">
        <f>IF($K320="","",IFERROR(VLOOKUP($K320,'A3_2(公表)'!$C$4:$K$108,4,FALSE)&amp;"",""))</f>
        <v/>
      </c>
      <c r="O320" s="289"/>
      <c r="R320" s="270" t="b">
        <f t="shared" ref="R320" si="254">IF(H317=$T$376, FALSE,
 IF(H317=$U$376, H319&lt;&gt;"",
 IF(H317=$V$376, H319&lt;&gt;"",
 IF(H317=$W$376, H319&lt;&gt;"",
 IF(H317=$X$376, H319&lt;&gt;"", FALSE)))))</f>
        <v>0</v>
      </c>
      <c r="U320" s="171"/>
    </row>
    <row r="321" spans="1:21" ht="21" hidden="1" customHeight="1" outlineLevel="1" thickBot="1">
      <c r="A321" s="175"/>
      <c r="B321" s="754"/>
      <c r="C321" s="718" t="s">
        <v>1822</v>
      </c>
      <c r="D321" s="719"/>
      <c r="E321" s="719"/>
      <c r="F321" s="719"/>
      <c r="G321" s="743"/>
      <c r="H321" s="248"/>
      <c r="I321" s="382"/>
      <c r="J321" s="385"/>
      <c r="K321" s="273"/>
      <c r="L321" s="191" t="str">
        <f>IF($K321="","",IFERROR(VLOOKUP($K321,'A3_2(公表)'!$C$4:$K$108,2,FALSE)&amp;"",""))</f>
        <v/>
      </c>
      <c r="M321" s="191" t="str">
        <f>IF($K321="","",IFERROR(VLOOKUP($K321,'A3_2(公表)'!$C$4:$K$108,3,FALSE)&amp;"",""))</f>
        <v/>
      </c>
      <c r="N321" s="292" t="str">
        <f>IF($K321="","",IFERROR(VLOOKUP($K321,'A3_2(公表)'!$C$4:$K$108,4,FALSE)&amp;"",""))</f>
        <v/>
      </c>
      <c r="O321" s="289"/>
      <c r="R321" s="269" t="b">
        <f t="shared" ref="R321" si="255">IF(H317=$T$376, FALSE,
 IF(H317=$U$376, FALSE,
 IF(H317=$V$376, H320&lt;&gt;"",
 IF(H317=$W$376, H320&lt;&gt;"",
 IF(H317=$X$376, H320&lt;&gt;"", FALSE)))))</f>
        <v>0</v>
      </c>
      <c r="U321" s="171"/>
    </row>
    <row r="322" spans="1:21" ht="21" hidden="1" customHeight="1" outlineLevel="1">
      <c r="A322" s="175"/>
      <c r="C322" s="713"/>
      <c r="D322" s="714"/>
      <c r="E322" s="714"/>
      <c r="F322" s="714"/>
      <c r="G322" s="743"/>
      <c r="H322" s="248"/>
      <c r="I322" s="382"/>
      <c r="J322" s="385"/>
      <c r="K322" s="273"/>
      <c r="L322" s="191" t="str">
        <f>IF($K322="","",IFERROR(VLOOKUP($K322,'A3_2(公表)'!$C$4:$K$108,2,FALSE)&amp;"",""))</f>
        <v/>
      </c>
      <c r="M322" s="191" t="str">
        <f>IF($K322="","",IFERROR(VLOOKUP($K322,'A3_2(公表)'!$C$4:$K$108,3,FALSE)&amp;"",""))</f>
        <v/>
      </c>
      <c r="N322" s="292" t="str">
        <f>IF($K322="","",IFERROR(VLOOKUP($K322,'A3_2(公表)'!$C$4:$K$108,4,FALSE)&amp;"",""))</f>
        <v/>
      </c>
      <c r="O322" s="289"/>
      <c r="R322" s="269" t="b">
        <f t="shared" ref="R322" si="256">IF(H317=$T$376, FALSE,
 IF(H317=$U$376, FALSE,
 IF(H317=$V$376, H321&lt;&gt;"",
 IF(H317=$W$376, H321&lt;&gt;"",
 IF(H317=$X$376, H321&lt;&gt;"", FALSE)))))</f>
        <v>0</v>
      </c>
      <c r="U322" s="171"/>
    </row>
    <row r="323" spans="1:21" ht="21" hidden="1" customHeight="1" outlineLevel="1">
      <c r="A323" s="175"/>
      <c r="C323" s="718" t="s">
        <v>1937</v>
      </c>
      <c r="D323" s="719"/>
      <c r="E323" s="719"/>
      <c r="F323" s="719"/>
      <c r="G323" s="743"/>
      <c r="H323" s="248"/>
      <c r="I323" s="382"/>
      <c r="J323" s="385"/>
      <c r="K323" s="273"/>
      <c r="L323" s="191" t="str">
        <f>IF($K323="","",IFERROR(VLOOKUP($K323,'A3_2(公表)'!$C$4:$K$108,2,FALSE)&amp;"",""))</f>
        <v/>
      </c>
      <c r="M323" s="191" t="str">
        <f>IF($K323="","",IFERROR(VLOOKUP($K323,'A3_2(公表)'!$C$4:$K$108,3,FALSE)&amp;"",""))</f>
        <v/>
      </c>
      <c r="N323" s="292" t="str">
        <f>IF($K323="","",IFERROR(VLOOKUP($K323,'A3_2(公表)'!$C$4:$K$108,4,FALSE)&amp;"",""))</f>
        <v/>
      </c>
      <c r="O323" s="289"/>
      <c r="R323" s="269" t="b">
        <f t="shared" ref="R323" si="257">IF(H317=$T$376, FALSE,
 IF(H317=$U$376, FALSE,
 IF(H317=$V$376, H322&lt;&gt;"",
 IF(H317=$W$376, H322&lt;&gt;"",
 IF(H317=$X$376, H322&lt;&gt;"", FALSE)))))</f>
        <v>0</v>
      </c>
      <c r="U323" s="171"/>
    </row>
    <row r="324" spans="1:21" ht="21" hidden="1" customHeight="1" outlineLevel="1">
      <c r="A324" s="175"/>
      <c r="C324" s="713"/>
      <c r="D324" s="714"/>
      <c r="E324" s="714"/>
      <c r="F324" s="714"/>
      <c r="G324" s="743"/>
      <c r="H324" s="248"/>
      <c r="I324" s="382"/>
      <c r="J324" s="385"/>
      <c r="K324" s="273"/>
      <c r="L324" s="191" t="str">
        <f>IF($K324="","",IFERROR(VLOOKUP($K324,'A3_2(公表)'!$C$4:$K$108,2,FALSE)&amp;"",""))</f>
        <v/>
      </c>
      <c r="M324" s="191" t="str">
        <f>IF($K324="","",IFERROR(VLOOKUP($K324,'A3_2(公表)'!$C$4:$K$108,3,FALSE)&amp;"",""))</f>
        <v/>
      </c>
      <c r="N324" s="292" t="str">
        <f>IF($K324="","",IFERROR(VLOOKUP($K324,'A3_2(公表)'!$C$4:$K$108,4,FALSE)&amp;"",""))</f>
        <v/>
      </c>
      <c r="O324" s="289"/>
      <c r="R324" s="269" t="b">
        <f t="shared" ref="R324" si="258">IF(H317=$T$376, FALSE,
 IF(H317=$U$376, FALSE,
 IF(H317=$V$376, H323&lt;&gt;"",
 IF(H317=$W$376, H323&lt;&gt;"",
 IF(H317=$X$376, H323&lt;&gt;"", FALSE)))))</f>
        <v>0</v>
      </c>
      <c r="U324" s="171"/>
    </row>
    <row r="325" spans="1:21" ht="21" hidden="1" customHeight="1" outlineLevel="1">
      <c r="A325" s="175"/>
      <c r="C325" s="715" t="s">
        <v>1619</v>
      </c>
      <c r="D325" s="716"/>
      <c r="E325" s="717"/>
      <c r="F325" s="717"/>
      <c r="G325" s="743"/>
      <c r="H325" s="248"/>
      <c r="I325" s="382"/>
      <c r="J325" s="385"/>
      <c r="K325" s="273"/>
      <c r="L325" s="191" t="str">
        <f>IF($K325="","",IFERROR(VLOOKUP($K325,'A3_2(公表)'!$C$4:$K$108,2,FALSE)&amp;"",""))</f>
        <v/>
      </c>
      <c r="M325" s="191" t="str">
        <f>IF($K325="","",IFERROR(VLOOKUP($K325,'A3_2(公表)'!$C$4:$K$108,3,FALSE)&amp;"",""))</f>
        <v/>
      </c>
      <c r="N325" s="292" t="str">
        <f>IF($K325="","",IFERROR(VLOOKUP($K325,'A3_2(公表)'!$C$4:$K$108,4,FALSE)&amp;"",""))</f>
        <v/>
      </c>
      <c r="O325" s="289"/>
      <c r="R325" s="269" t="b">
        <f t="shared" ref="R325" si="259">IF(H317=$T$376, FALSE,
 IF(H317=$U$376, FALSE,
 IF(H317=$V$376, H324&lt;&gt;"",
 IF(H317=$W$376, H324&lt;&gt;"",
 IF(H317=$X$376, H324&lt;&gt;"", FALSE)))))</f>
        <v>0</v>
      </c>
      <c r="U325" s="171"/>
    </row>
    <row r="326" spans="1:21" ht="21" hidden="1" customHeight="1" outlineLevel="1">
      <c r="A326" s="175"/>
      <c r="C326" s="700"/>
      <c r="D326" s="701"/>
      <c r="E326" s="702"/>
      <c r="F326" s="702"/>
      <c r="G326" s="743"/>
      <c r="H326" s="248"/>
      <c r="I326" s="382"/>
      <c r="J326" s="385"/>
      <c r="K326" s="272"/>
      <c r="L326" s="191" t="str">
        <f>IF($K326="","",IFERROR(VLOOKUP($K326,'A3_2(公表)'!$C$4:$K$108,2,FALSE)&amp;"",""))</f>
        <v/>
      </c>
      <c r="M326" s="191" t="str">
        <f>IF($K326="","",IFERROR(VLOOKUP($K326,'A3_2(公表)'!$C$4:$K$108,3,FALSE)&amp;"",""))</f>
        <v/>
      </c>
      <c r="N326" s="292" t="str">
        <f>IF($K326="","",IFERROR(VLOOKUP($K326,'A3_2(公表)'!$C$4:$K$108,4,FALSE)&amp;"",""))</f>
        <v/>
      </c>
      <c r="O326" s="289"/>
      <c r="R326" s="269" t="b">
        <f t="shared" ref="R326" si="260">IF(H317=$T$376, FALSE,
 IF(H317=$U$376, FALSE,
 IF(H317=$V$376, H325&lt;&gt;"",
 IF(H317=$W$376, H325&lt;&gt;"",
 IF(H317=$X$376, H325&lt;&gt;"", FALSE)))))</f>
        <v>0</v>
      </c>
      <c r="U326" s="171"/>
    </row>
    <row r="327" spans="1:21" ht="21" hidden="1" customHeight="1" outlineLevel="1">
      <c r="A327" s="175"/>
      <c r="C327" s="695" t="s">
        <v>1617</v>
      </c>
      <c r="D327" s="696"/>
      <c r="E327" s="696"/>
      <c r="F327" s="697"/>
      <c r="G327" s="743"/>
      <c r="H327" s="248"/>
      <c r="I327" s="382"/>
      <c r="J327" s="385"/>
      <c r="K327" s="272"/>
      <c r="L327" s="191" t="str">
        <f>IF($K327="","",IFERROR(VLOOKUP($K327,'A3_2(公表)'!$C$4:$K$108,2,FALSE)&amp;"",""))</f>
        <v/>
      </c>
      <c r="M327" s="191" t="str">
        <f>IF($K327="","",IFERROR(VLOOKUP($K327,'A3_2(公表)'!$C$4:$K$108,3,FALSE)&amp;"",""))</f>
        <v/>
      </c>
      <c r="N327" s="292" t="str">
        <f>IF($K327="","",IFERROR(VLOOKUP($K327,'A3_2(公表)'!$C$4:$K$108,4,FALSE)&amp;"",""))</f>
        <v/>
      </c>
      <c r="O327" s="289"/>
      <c r="R327" s="349" t="b">
        <f t="shared" ref="R327" si="261">IF(H317=$T$376, FALSE,
 IF(H317=$U$376, FALSE,
 IF(H317=$V$376, FALSE,
 IF(H317=$W$376, H326&lt;&gt;"",
 IF(H317=$X$376, H326&lt;&gt;"", FALSE)))))</f>
        <v>0</v>
      </c>
      <c r="U327" s="171"/>
    </row>
    <row r="328" spans="1:21" ht="21" hidden="1" customHeight="1" outlineLevel="1">
      <c r="A328" s="175"/>
      <c r="C328" s="700"/>
      <c r="D328" s="701"/>
      <c r="E328" s="702"/>
      <c r="F328" s="702"/>
      <c r="G328" s="743"/>
      <c r="H328" s="248"/>
      <c r="I328" s="382"/>
      <c r="J328" s="385"/>
      <c r="K328" s="272"/>
      <c r="L328" s="191" t="str">
        <f>IF($K328="","",IFERROR(VLOOKUP($K328,'A3_2(公表)'!$C$4:$K$108,2,FALSE)&amp;"",""))</f>
        <v/>
      </c>
      <c r="M328" s="191" t="str">
        <f>IF($K328="","",IFERROR(VLOOKUP($K328,'A3_2(公表)'!$C$4:$K$108,3,FALSE)&amp;"",""))</f>
        <v/>
      </c>
      <c r="N328" s="292" t="str">
        <f>IF($K328="","",IFERROR(VLOOKUP($K328,'A3_2(公表)'!$C$4:$K$108,4,FALSE)&amp;"",""))</f>
        <v/>
      </c>
      <c r="O328" s="289"/>
      <c r="R328" s="349" t="b">
        <f t="shared" ref="R328" si="262">IF(H317=$T$376, FALSE,
 IF(H317=$U$376, FALSE,
 IF(H317=$V$376, FALSE,
 IF(H317=$W$376, H327&lt;&gt;"",
 IF(H317=$X$376, H327&lt;&gt;"", FALSE)))))</f>
        <v>0</v>
      </c>
      <c r="U328" s="171"/>
    </row>
    <row r="329" spans="1:21" ht="21" hidden="1" customHeight="1" outlineLevel="1">
      <c r="A329" s="175"/>
      <c r="C329" s="695" t="s">
        <v>1624</v>
      </c>
      <c r="D329" s="696"/>
      <c r="E329" s="696"/>
      <c r="F329" s="697"/>
      <c r="G329" s="743"/>
      <c r="H329" s="248"/>
      <c r="I329" s="383"/>
      <c r="J329" s="386"/>
      <c r="K329" s="272"/>
      <c r="L329" s="191" t="str">
        <f>IF($K329="","",IFERROR(VLOOKUP($K329,'A3_2(公表)'!$C$4:$K$108,2,FALSE)&amp;"",""))</f>
        <v/>
      </c>
      <c r="M329" s="191" t="str">
        <f>IF($K329="","",IFERROR(VLOOKUP($K329,'A3_2(公表)'!$C$4:$K$108,3,FALSE)&amp;"",""))</f>
        <v/>
      </c>
      <c r="N329" s="292" t="str">
        <f>IF($K329="","",IFERROR(VLOOKUP($K329,'A3_2(公表)'!$C$4:$K$108,4,FALSE)&amp;"",""))</f>
        <v/>
      </c>
      <c r="O329" s="289"/>
      <c r="R329" s="349" t="b">
        <f t="shared" ref="R329" si="263">IF(H317=$T$376, FALSE,
 IF(H317=$U$376, FALSE,
 IF(H317=$V$376, FALSE,
 IF(H317=$W$376, H328&lt;&gt;"",
 IF(H317=$X$376, H328&lt;&gt;"", FALSE)))))</f>
        <v>0</v>
      </c>
      <c r="U329" s="171"/>
    </row>
    <row r="330" spans="1:21" ht="21" hidden="1" customHeight="1" outlineLevel="1" thickBot="1">
      <c r="A330" s="175"/>
      <c r="C330" s="721" t="str">
        <f>IF(H317="","-",MIN(SUM(J318:J330), C328))</f>
        <v>-</v>
      </c>
      <c r="D330" s="722"/>
      <c r="E330" s="722"/>
      <c r="F330" s="723"/>
      <c r="G330" s="744"/>
      <c r="H330" s="300" t="str">
        <f>IF(H317="", "", "電源種の指定なし")</f>
        <v/>
      </c>
      <c r="I330" s="301" t="str">
        <f>IF(H317="","",1-SUM(I318:I329))</f>
        <v/>
      </c>
      <c r="J330" s="389"/>
      <c r="K330" s="275"/>
      <c r="L330" s="195" t="str">
        <f>IF($K330="","",IFERROR(VLOOKUP($K330,'A3_2(公表)'!$C$4:$K$108,2,FALSE)&amp;"",""))</f>
        <v/>
      </c>
      <c r="M330" s="195" t="str">
        <f>IF($K330="","",IFERROR(VLOOKUP($K330,'A3_2(公表)'!$C$4:$K$108,3,FALSE)&amp;"",""))</f>
        <v/>
      </c>
      <c r="N330" s="304" t="str">
        <f>IF($K330="","",IFERROR(VLOOKUP($K330,'A3_2(公表)'!$C$4:$K$108,4,FALSE)&amp;"",""))</f>
        <v/>
      </c>
      <c r="O330" s="289"/>
      <c r="R330" s="190" t="b">
        <v>0</v>
      </c>
      <c r="U330" s="171"/>
    </row>
    <row r="331" spans="1:21" ht="21" hidden="1" customHeight="1" outlineLevel="1" thickTop="1" thickBot="1">
      <c r="A331" s="175"/>
      <c r="B331" s="751" t="s">
        <v>2284</v>
      </c>
      <c r="C331" s="706" t="s">
        <v>2209</v>
      </c>
      <c r="D331" s="187" t="s">
        <v>1745</v>
      </c>
      <c r="E331" s="188" t="s">
        <v>40</v>
      </c>
      <c r="F331" s="188" t="s">
        <v>1746</v>
      </c>
      <c r="G331" s="264" t="s">
        <v>1747</v>
      </c>
      <c r="H331" s="276" t="str">
        <f>IF(AND($C$3=$T$376, $D333&lt;&gt;""), $T$376, "")</f>
        <v/>
      </c>
      <c r="I331" s="277"/>
      <c r="J331" s="267"/>
      <c r="K331" s="271"/>
      <c r="L331" s="189" t="str">
        <f>IF($K331="","",
 IF($K331=0,"第1号様式　その３のすべての発電所",IFERROR(VLOOKUP($K331,'A3_2(公表)'!$C$4:$K$108,2,FALSE)&amp;"", "")))</f>
        <v/>
      </c>
      <c r="M331" s="189" t="str">
        <f>IF($K331="","",IFERROR(VLOOKUP($K331,'A3_2(公表)'!$C$4:$K$108,3,FALSE)&amp;"",""))</f>
        <v/>
      </c>
      <c r="N331" s="293" t="str">
        <f>IF($K331="","",IFERROR(VLOOKUP($K331,'A3_2(公表)'!$C$4:$K$108,4,FALSE)&amp;"",""))</f>
        <v/>
      </c>
      <c r="O331" s="289"/>
      <c r="P331" s="140"/>
      <c r="Q331" s="140"/>
      <c r="R331" s="190" t="b">
        <v>1</v>
      </c>
    </row>
    <row r="332" spans="1:21" ht="21" hidden="1" customHeight="1" outlineLevel="1" thickBot="1">
      <c r="A332" s="175"/>
      <c r="B332" s="752"/>
      <c r="C332" s="707"/>
      <c r="D332" s="197"/>
      <c r="E332" s="198"/>
      <c r="F332" s="198"/>
      <c r="G332" s="199"/>
      <c r="H332" s="248"/>
      <c r="I332" s="382"/>
      <c r="J332" s="385"/>
      <c r="K332" s="272"/>
      <c r="L332" s="191" t="str">
        <f>IF($K332="","",IFERROR(VLOOKUP($K332,'A3_2(公表)'!$C$4:$K$108,2,FALSE)&amp;"",""))</f>
        <v/>
      </c>
      <c r="M332" s="191" t="str">
        <f>IF($K332="","",IFERROR(VLOOKUP($K332,'A3_2(公表)'!$C$4:$K$108,3,FALSE)&amp;"",""))</f>
        <v/>
      </c>
      <c r="N332" s="292" t="str">
        <f>IF($K332="","",IFERROR(VLOOKUP($K332,'A3_2(公表)'!$C$4:$K$108,4,FALSE)&amp;"",""))</f>
        <v/>
      </c>
      <c r="O332" s="289"/>
      <c r="P332" s="140"/>
      <c r="Q332" s="140"/>
      <c r="R332" s="270" t="b">
        <f t="shared" ref="R332" si="264">IF(H331=$T$376, FALSE,
 IF(H331=$U$376, H331&lt;&gt;"",
 IF(H331=$V$376, H331&lt;&gt;"",
 IF(H331=$W$376, H331&lt;&gt;"",
 IF(H331=$X$376, H331&lt;&gt;"", FALSE)))))</f>
        <v>0</v>
      </c>
    </row>
    <row r="333" spans="1:21" ht="21" hidden="1" customHeight="1" outlineLevel="1">
      <c r="A333" s="175"/>
      <c r="B333" s="380"/>
      <c r="C333" s="192" t="s">
        <v>1591</v>
      </c>
      <c r="D333" s="708"/>
      <c r="E333" s="708"/>
      <c r="F333" s="708"/>
      <c r="G333" s="709"/>
      <c r="H333" s="248"/>
      <c r="I333" s="382"/>
      <c r="J333" s="385"/>
      <c r="K333" s="273"/>
      <c r="L333" s="191" t="str">
        <f>IF($K333="","",IFERROR(VLOOKUP($K333,'A3_2(公表)'!$C$4:$K$108,2,FALSE)&amp;"",""))</f>
        <v/>
      </c>
      <c r="M333" s="191" t="str">
        <f>IF($K333="","",IFERROR(VLOOKUP($K333,'A3_2(公表)'!$C$4:$K$108,3,FALSE)&amp;"",""))</f>
        <v/>
      </c>
      <c r="N333" s="292" t="str">
        <f>IF($K333="","",IFERROR(VLOOKUP($K333,'A3_2(公表)'!$C$4:$K$108,4,FALSE)&amp;"",""))</f>
        <v/>
      </c>
      <c r="O333" s="289"/>
      <c r="R333" s="270" t="b">
        <f t="shared" ref="R333" si="265">IF(H331=$T$376, FALSE,
 IF(H331=$U$376, H332&lt;&gt;"",
 IF(H331=$V$376, H332&lt;&gt;"",
 IF(H331=$W$376, H332&lt;&gt;"",
 IF(H331=$X$376, H332&lt;&gt;"", FALSE)))))</f>
        <v>0</v>
      </c>
    </row>
    <row r="334" spans="1:21" ht="21" hidden="1" customHeight="1" outlineLevel="1">
      <c r="A334" s="175"/>
      <c r="B334" s="753" t="str">
        <f>IF(B333="希望する",IF(C340=1,"B3シートに
ご記載ください。","再エネ100%メニュー
ではありません。"),"-")</f>
        <v>-</v>
      </c>
      <c r="C334" s="710"/>
      <c r="D334" s="711"/>
      <c r="E334" s="711"/>
      <c r="F334" s="712"/>
      <c r="G334" s="193" t="s">
        <v>1592</v>
      </c>
      <c r="H334" s="248"/>
      <c r="I334" s="382"/>
      <c r="J334" s="385"/>
      <c r="K334" s="273"/>
      <c r="L334" s="191" t="str">
        <f>IF($K334="","",IFERROR(VLOOKUP($K334,'A3_2(公表)'!$C$4:$K$108,2,FALSE)&amp;"",""))</f>
        <v/>
      </c>
      <c r="M334" s="191" t="str">
        <f>IF($K334="","",IFERROR(VLOOKUP($K334,'A3_2(公表)'!$C$4:$K$108,3,FALSE)&amp;"",""))</f>
        <v/>
      </c>
      <c r="N334" s="292" t="str">
        <f>IF($K334="","",IFERROR(VLOOKUP($K334,'A3_2(公表)'!$C$4:$K$108,4,FALSE)&amp;"",""))</f>
        <v/>
      </c>
      <c r="O334" s="289"/>
      <c r="R334" s="270" t="b">
        <f t="shared" ref="R334" si="266">IF(H331=$T$376, FALSE,
 IF(H331=$U$376, H333&lt;&gt;"",
 IF(H331=$V$376, H333&lt;&gt;"",
 IF(H331=$W$376, H333&lt;&gt;"",
 IF(H331=$X$376, H333&lt;&gt;"", FALSE)))))</f>
        <v>0</v>
      </c>
      <c r="U334" s="171"/>
    </row>
    <row r="335" spans="1:21" ht="21" hidden="1" customHeight="1" outlineLevel="1" thickBot="1">
      <c r="A335" s="175"/>
      <c r="B335" s="754"/>
      <c r="C335" s="718" t="s">
        <v>1822</v>
      </c>
      <c r="D335" s="719"/>
      <c r="E335" s="719"/>
      <c r="F335" s="719"/>
      <c r="G335" s="743"/>
      <c r="H335" s="248"/>
      <c r="I335" s="382"/>
      <c r="J335" s="385"/>
      <c r="K335" s="273"/>
      <c r="L335" s="191" t="str">
        <f>IF($K335="","",IFERROR(VLOOKUP($K335,'A3_2(公表)'!$C$4:$K$108,2,FALSE)&amp;"",""))</f>
        <v/>
      </c>
      <c r="M335" s="191" t="str">
        <f>IF($K335="","",IFERROR(VLOOKUP($K335,'A3_2(公表)'!$C$4:$K$108,3,FALSE)&amp;"",""))</f>
        <v/>
      </c>
      <c r="N335" s="292" t="str">
        <f>IF($K335="","",IFERROR(VLOOKUP($K335,'A3_2(公表)'!$C$4:$K$108,4,FALSE)&amp;"",""))</f>
        <v/>
      </c>
      <c r="O335" s="289"/>
      <c r="R335" s="269" t="b">
        <f t="shared" ref="R335" si="267">IF(H331=$T$376, FALSE,
 IF(H331=$U$376, FALSE,
 IF(H331=$V$376, H334&lt;&gt;"",
 IF(H331=$W$376, H334&lt;&gt;"",
 IF(H331=$X$376, H334&lt;&gt;"", FALSE)))))</f>
        <v>0</v>
      </c>
      <c r="U335" s="171"/>
    </row>
    <row r="336" spans="1:21" ht="21" hidden="1" customHeight="1" outlineLevel="1">
      <c r="A336" s="175"/>
      <c r="C336" s="713"/>
      <c r="D336" s="714"/>
      <c r="E336" s="714"/>
      <c r="F336" s="714"/>
      <c r="G336" s="743"/>
      <c r="H336" s="248"/>
      <c r="I336" s="382"/>
      <c r="J336" s="385"/>
      <c r="K336" s="273"/>
      <c r="L336" s="191" t="str">
        <f>IF($K336="","",IFERROR(VLOOKUP($K336,'A3_2(公表)'!$C$4:$K$108,2,FALSE)&amp;"",""))</f>
        <v/>
      </c>
      <c r="M336" s="191" t="str">
        <f>IF($K336="","",IFERROR(VLOOKUP($K336,'A3_2(公表)'!$C$4:$K$108,3,FALSE)&amp;"",""))</f>
        <v/>
      </c>
      <c r="N336" s="292" t="str">
        <f>IF($K336="","",IFERROR(VLOOKUP($K336,'A3_2(公表)'!$C$4:$K$108,4,FALSE)&amp;"",""))</f>
        <v/>
      </c>
      <c r="O336" s="289"/>
      <c r="R336" s="269" t="b">
        <f t="shared" ref="R336" si="268">IF(H331=$T$376, FALSE,
 IF(H331=$U$376, FALSE,
 IF(H331=$V$376, H335&lt;&gt;"",
 IF(H331=$W$376, H335&lt;&gt;"",
 IF(H331=$X$376, H335&lt;&gt;"", FALSE)))))</f>
        <v>0</v>
      </c>
      <c r="U336" s="171"/>
    </row>
    <row r="337" spans="1:21" ht="21" hidden="1" customHeight="1" outlineLevel="1">
      <c r="A337" s="175"/>
      <c r="C337" s="718" t="s">
        <v>1937</v>
      </c>
      <c r="D337" s="719"/>
      <c r="E337" s="719"/>
      <c r="F337" s="719"/>
      <c r="G337" s="743"/>
      <c r="H337" s="248"/>
      <c r="I337" s="382"/>
      <c r="J337" s="385"/>
      <c r="K337" s="273"/>
      <c r="L337" s="191" t="str">
        <f>IF($K337="","",IFERROR(VLOOKUP($K337,'A3_2(公表)'!$C$4:$K$108,2,FALSE)&amp;"",""))</f>
        <v/>
      </c>
      <c r="M337" s="191" t="str">
        <f>IF($K337="","",IFERROR(VLOOKUP($K337,'A3_2(公表)'!$C$4:$K$108,3,FALSE)&amp;"",""))</f>
        <v/>
      </c>
      <c r="N337" s="292" t="str">
        <f>IF($K337="","",IFERROR(VLOOKUP($K337,'A3_2(公表)'!$C$4:$K$108,4,FALSE)&amp;"",""))</f>
        <v/>
      </c>
      <c r="O337" s="289"/>
      <c r="R337" s="269" t="b">
        <f t="shared" ref="R337" si="269">IF(H331=$T$376, FALSE,
 IF(H331=$U$376, FALSE,
 IF(H331=$V$376, H336&lt;&gt;"",
 IF(H331=$W$376, H336&lt;&gt;"",
 IF(H331=$X$376, H336&lt;&gt;"", FALSE)))))</f>
        <v>0</v>
      </c>
      <c r="U337" s="171"/>
    </row>
    <row r="338" spans="1:21" ht="21" hidden="1" customHeight="1" outlineLevel="1">
      <c r="A338" s="175"/>
      <c r="C338" s="713"/>
      <c r="D338" s="714"/>
      <c r="E338" s="714"/>
      <c r="F338" s="714"/>
      <c r="G338" s="743"/>
      <c r="H338" s="248"/>
      <c r="I338" s="382"/>
      <c r="J338" s="385"/>
      <c r="K338" s="273"/>
      <c r="L338" s="191" t="str">
        <f>IF($K338="","",IFERROR(VLOOKUP($K338,'A3_2(公表)'!$C$4:$K$108,2,FALSE)&amp;"",""))</f>
        <v/>
      </c>
      <c r="M338" s="191" t="str">
        <f>IF($K338="","",IFERROR(VLOOKUP($K338,'A3_2(公表)'!$C$4:$K$108,3,FALSE)&amp;"",""))</f>
        <v/>
      </c>
      <c r="N338" s="292" t="str">
        <f>IF($K338="","",IFERROR(VLOOKUP($K338,'A3_2(公表)'!$C$4:$K$108,4,FALSE)&amp;"",""))</f>
        <v/>
      </c>
      <c r="O338" s="289"/>
      <c r="R338" s="269" t="b">
        <f t="shared" ref="R338" si="270">IF(H331=$T$376, FALSE,
 IF(H331=$U$376, FALSE,
 IF(H331=$V$376, H337&lt;&gt;"",
 IF(H331=$W$376, H337&lt;&gt;"",
 IF(H331=$X$376, H337&lt;&gt;"", FALSE)))))</f>
        <v>0</v>
      </c>
      <c r="U338" s="171"/>
    </row>
    <row r="339" spans="1:21" ht="21" hidden="1" customHeight="1" outlineLevel="1">
      <c r="A339" s="175"/>
      <c r="C339" s="715" t="s">
        <v>1619</v>
      </c>
      <c r="D339" s="716"/>
      <c r="E339" s="717"/>
      <c r="F339" s="717"/>
      <c r="G339" s="743"/>
      <c r="H339" s="248"/>
      <c r="I339" s="382"/>
      <c r="J339" s="385"/>
      <c r="K339" s="273"/>
      <c r="L339" s="191" t="str">
        <f>IF($K339="","",IFERROR(VLOOKUP($K339,'A3_2(公表)'!$C$4:$K$108,2,FALSE)&amp;"",""))</f>
        <v/>
      </c>
      <c r="M339" s="191" t="str">
        <f>IF($K339="","",IFERROR(VLOOKUP($K339,'A3_2(公表)'!$C$4:$K$108,3,FALSE)&amp;"",""))</f>
        <v/>
      </c>
      <c r="N339" s="292" t="str">
        <f>IF($K339="","",IFERROR(VLOOKUP($K339,'A3_2(公表)'!$C$4:$K$108,4,FALSE)&amp;"",""))</f>
        <v/>
      </c>
      <c r="O339" s="289"/>
      <c r="R339" s="269" t="b">
        <f t="shared" ref="R339" si="271">IF(H331=$T$376, FALSE,
 IF(H331=$U$376, FALSE,
 IF(H331=$V$376, H338&lt;&gt;"",
 IF(H331=$W$376, H338&lt;&gt;"",
 IF(H331=$X$376, H338&lt;&gt;"", FALSE)))))</f>
        <v>0</v>
      </c>
      <c r="U339" s="171"/>
    </row>
    <row r="340" spans="1:21" ht="21" hidden="1" customHeight="1" outlineLevel="1">
      <c r="A340" s="175"/>
      <c r="C340" s="700"/>
      <c r="D340" s="701"/>
      <c r="E340" s="702"/>
      <c r="F340" s="702"/>
      <c r="G340" s="743"/>
      <c r="H340" s="248"/>
      <c r="I340" s="382"/>
      <c r="J340" s="385"/>
      <c r="K340" s="272"/>
      <c r="L340" s="191" t="str">
        <f>IF($K340="","",IFERROR(VLOOKUP($K340,'A3_2(公表)'!$C$4:$K$108,2,FALSE)&amp;"",""))</f>
        <v/>
      </c>
      <c r="M340" s="191" t="str">
        <f>IF($K340="","",IFERROR(VLOOKUP($K340,'A3_2(公表)'!$C$4:$K$108,3,FALSE)&amp;"",""))</f>
        <v/>
      </c>
      <c r="N340" s="292" t="str">
        <f>IF($K340="","",IFERROR(VLOOKUP($K340,'A3_2(公表)'!$C$4:$K$108,4,FALSE)&amp;"",""))</f>
        <v/>
      </c>
      <c r="O340" s="289"/>
      <c r="R340" s="269" t="b">
        <f t="shared" ref="R340" si="272">IF(H331=$T$376, FALSE,
 IF(H331=$U$376, FALSE,
 IF(H331=$V$376, H339&lt;&gt;"",
 IF(H331=$W$376, H339&lt;&gt;"",
 IF(H331=$X$376, H339&lt;&gt;"", FALSE)))))</f>
        <v>0</v>
      </c>
      <c r="U340" s="171"/>
    </row>
    <row r="341" spans="1:21" ht="21" hidden="1" customHeight="1" outlineLevel="1">
      <c r="A341" s="175"/>
      <c r="C341" s="695" t="s">
        <v>1617</v>
      </c>
      <c r="D341" s="696"/>
      <c r="E341" s="696"/>
      <c r="F341" s="697"/>
      <c r="G341" s="743"/>
      <c r="H341" s="248"/>
      <c r="I341" s="382"/>
      <c r="J341" s="385"/>
      <c r="K341" s="272"/>
      <c r="L341" s="191" t="str">
        <f>IF($K341="","",IFERROR(VLOOKUP($K341,'A3_2(公表)'!$C$4:$K$108,2,FALSE)&amp;"",""))</f>
        <v/>
      </c>
      <c r="M341" s="191" t="str">
        <f>IF($K341="","",IFERROR(VLOOKUP($K341,'A3_2(公表)'!$C$4:$K$108,3,FALSE)&amp;"",""))</f>
        <v/>
      </c>
      <c r="N341" s="292" t="str">
        <f>IF($K341="","",IFERROR(VLOOKUP($K341,'A3_2(公表)'!$C$4:$K$108,4,FALSE)&amp;"",""))</f>
        <v/>
      </c>
      <c r="O341" s="289"/>
      <c r="R341" s="349" t="b">
        <f t="shared" ref="R341" si="273">IF(H331=$T$376, FALSE,
 IF(H331=$U$376, FALSE,
 IF(H331=$V$376, FALSE,
 IF(H331=$W$376, H340&lt;&gt;"",
 IF(H331=$X$376, H340&lt;&gt;"", FALSE)))))</f>
        <v>0</v>
      </c>
      <c r="U341" s="171"/>
    </row>
    <row r="342" spans="1:21" ht="21" hidden="1" customHeight="1" outlineLevel="1">
      <c r="A342" s="175"/>
      <c r="C342" s="700"/>
      <c r="D342" s="701"/>
      <c r="E342" s="702"/>
      <c r="F342" s="702"/>
      <c r="G342" s="743"/>
      <c r="H342" s="248"/>
      <c r="I342" s="382"/>
      <c r="J342" s="385"/>
      <c r="K342" s="272"/>
      <c r="L342" s="191" t="str">
        <f>IF($K342="","",IFERROR(VLOOKUP($K342,'A3_2(公表)'!$C$4:$K$108,2,FALSE)&amp;"",""))</f>
        <v/>
      </c>
      <c r="M342" s="191" t="str">
        <f>IF($K342="","",IFERROR(VLOOKUP($K342,'A3_2(公表)'!$C$4:$K$108,3,FALSE)&amp;"",""))</f>
        <v/>
      </c>
      <c r="N342" s="292" t="str">
        <f>IF($K342="","",IFERROR(VLOOKUP($K342,'A3_2(公表)'!$C$4:$K$108,4,FALSE)&amp;"",""))</f>
        <v/>
      </c>
      <c r="O342" s="289"/>
      <c r="R342" s="349" t="b">
        <f t="shared" ref="R342" si="274">IF(H331=$T$376, FALSE,
 IF(H331=$U$376, FALSE,
 IF(H331=$V$376, FALSE,
 IF(H331=$W$376, H341&lt;&gt;"",
 IF(H331=$X$376, H341&lt;&gt;"", FALSE)))))</f>
        <v>0</v>
      </c>
      <c r="U342" s="171"/>
    </row>
    <row r="343" spans="1:21" ht="21" hidden="1" customHeight="1" outlineLevel="1">
      <c r="A343" s="175"/>
      <c r="C343" s="695" t="s">
        <v>1624</v>
      </c>
      <c r="D343" s="696"/>
      <c r="E343" s="696"/>
      <c r="F343" s="697"/>
      <c r="G343" s="743"/>
      <c r="H343" s="248"/>
      <c r="I343" s="383"/>
      <c r="J343" s="386"/>
      <c r="K343" s="272"/>
      <c r="L343" s="191" t="str">
        <f>IF($K343="","",IFERROR(VLOOKUP($K343,'A3_2(公表)'!$C$4:$K$108,2,FALSE)&amp;"",""))</f>
        <v/>
      </c>
      <c r="M343" s="191" t="str">
        <f>IF($K343="","",IFERROR(VLOOKUP($K343,'A3_2(公表)'!$C$4:$K$108,3,FALSE)&amp;"",""))</f>
        <v/>
      </c>
      <c r="N343" s="292" t="str">
        <f>IF($K343="","",IFERROR(VLOOKUP($K343,'A3_2(公表)'!$C$4:$K$108,4,FALSE)&amp;"",""))</f>
        <v/>
      </c>
      <c r="O343" s="289"/>
      <c r="R343" s="349" t="b">
        <f t="shared" ref="R343" si="275">IF(H331=$T$376, FALSE,
 IF(H331=$U$376, FALSE,
 IF(H331=$V$376, FALSE,
 IF(H331=$W$376, H342&lt;&gt;"",
 IF(H331=$X$376, H342&lt;&gt;"", FALSE)))))</f>
        <v>0</v>
      </c>
      <c r="U343" s="171"/>
    </row>
    <row r="344" spans="1:21" ht="21" hidden="1" customHeight="1" outlineLevel="1" thickBot="1">
      <c r="A344" s="175"/>
      <c r="C344" s="721" t="str">
        <f>IF(H331="","-",MIN(SUM(J332:J344), C342))</f>
        <v>-</v>
      </c>
      <c r="D344" s="722"/>
      <c r="E344" s="722"/>
      <c r="F344" s="723"/>
      <c r="G344" s="744"/>
      <c r="H344" s="300" t="str">
        <f>IF(H331="", "", "電源種の指定なし")</f>
        <v/>
      </c>
      <c r="I344" s="301" t="str">
        <f>IF(H331="","",1-SUM(I332:I343))</f>
        <v/>
      </c>
      <c r="J344" s="389"/>
      <c r="K344" s="275"/>
      <c r="L344" s="195" t="str">
        <f>IF($K344="","",IFERROR(VLOOKUP($K344,'A3_2(公表)'!$C$4:$K$108,2,FALSE)&amp;"",""))</f>
        <v/>
      </c>
      <c r="M344" s="195" t="str">
        <f>IF($K344="","",IFERROR(VLOOKUP($K344,'A3_2(公表)'!$C$4:$K$108,3,FALSE)&amp;"",""))</f>
        <v/>
      </c>
      <c r="N344" s="304" t="str">
        <f>IF($K344="","",IFERROR(VLOOKUP($K344,'A3_2(公表)'!$C$4:$K$108,4,FALSE)&amp;"",""))</f>
        <v/>
      </c>
      <c r="O344" s="289"/>
      <c r="R344" s="190" t="b">
        <v>0</v>
      </c>
      <c r="U344" s="171"/>
    </row>
    <row r="345" spans="1:21" ht="21" hidden="1" customHeight="1" outlineLevel="1" thickTop="1" thickBot="1">
      <c r="A345" s="175"/>
      <c r="B345" s="751" t="s">
        <v>2284</v>
      </c>
      <c r="C345" s="706" t="s">
        <v>2210</v>
      </c>
      <c r="D345" s="187" t="s">
        <v>1745</v>
      </c>
      <c r="E345" s="188" t="s">
        <v>40</v>
      </c>
      <c r="F345" s="188" t="s">
        <v>1746</v>
      </c>
      <c r="G345" s="264" t="s">
        <v>1747</v>
      </c>
      <c r="H345" s="276" t="str">
        <f>IF(AND($C$3=$T$376, $D347&lt;&gt;""), $T$376, "")</f>
        <v/>
      </c>
      <c r="I345" s="277"/>
      <c r="J345" s="267"/>
      <c r="K345" s="271"/>
      <c r="L345" s="189" t="str">
        <f>IF($K345="","",
 IF($K345=0,"第1号様式　その３のすべての発電所",IFERROR(VLOOKUP($K345,'A3_2(公表)'!$C$4:$K$108,2,FALSE)&amp;"", "")))</f>
        <v/>
      </c>
      <c r="M345" s="189" t="str">
        <f>IF($K345="","",IFERROR(VLOOKUP($K345,'A3_2(公表)'!$C$4:$K$108,3,FALSE)&amp;"",""))</f>
        <v/>
      </c>
      <c r="N345" s="293" t="str">
        <f>IF($K345="","",IFERROR(VLOOKUP($K345,'A3_2(公表)'!$C$4:$K$108,4,FALSE)&amp;"",""))</f>
        <v/>
      </c>
      <c r="O345" s="289"/>
      <c r="P345" s="140"/>
      <c r="Q345" s="140"/>
      <c r="R345" s="190" t="b">
        <v>1</v>
      </c>
    </row>
    <row r="346" spans="1:21" ht="21" hidden="1" customHeight="1" outlineLevel="1" thickBot="1">
      <c r="A346" s="175"/>
      <c r="B346" s="752"/>
      <c r="C346" s="707"/>
      <c r="D346" s="197"/>
      <c r="E346" s="198"/>
      <c r="F346" s="198"/>
      <c r="G346" s="199"/>
      <c r="H346" s="248"/>
      <c r="I346" s="382"/>
      <c r="J346" s="385"/>
      <c r="K346" s="272"/>
      <c r="L346" s="191" t="str">
        <f>IF($K346="","",IFERROR(VLOOKUP($K346,'A3_2(公表)'!$C$4:$K$108,2,FALSE)&amp;"",""))</f>
        <v/>
      </c>
      <c r="M346" s="191" t="str">
        <f>IF($K346="","",IFERROR(VLOOKUP($K346,'A3_2(公表)'!$C$4:$K$108,3,FALSE)&amp;"",""))</f>
        <v/>
      </c>
      <c r="N346" s="292" t="str">
        <f>IF($K346="","",IFERROR(VLOOKUP($K346,'A3_2(公表)'!$C$4:$K$108,4,FALSE)&amp;"",""))</f>
        <v/>
      </c>
      <c r="O346" s="289"/>
      <c r="P346" s="140"/>
      <c r="Q346" s="140"/>
      <c r="R346" s="270" t="b">
        <f t="shared" ref="R346" si="276">IF(H345=$T$376, FALSE,
 IF(H345=$U$376, H345&lt;&gt;"",
 IF(H345=$V$376, H345&lt;&gt;"",
 IF(H345=$W$376, H345&lt;&gt;"",
 IF(H345=$X$376, H345&lt;&gt;"", FALSE)))))</f>
        <v>0</v>
      </c>
    </row>
    <row r="347" spans="1:21" ht="21" hidden="1" customHeight="1" outlineLevel="1">
      <c r="A347" s="175"/>
      <c r="B347" s="380"/>
      <c r="C347" s="192" t="s">
        <v>1591</v>
      </c>
      <c r="D347" s="708"/>
      <c r="E347" s="708"/>
      <c r="F347" s="708"/>
      <c r="G347" s="709"/>
      <c r="H347" s="248"/>
      <c r="I347" s="382"/>
      <c r="J347" s="385"/>
      <c r="K347" s="273"/>
      <c r="L347" s="191" t="str">
        <f>IF($K347="","",IFERROR(VLOOKUP($K347,'A3_2(公表)'!$C$4:$K$108,2,FALSE)&amp;"",""))</f>
        <v/>
      </c>
      <c r="M347" s="191" t="str">
        <f>IF($K347="","",IFERROR(VLOOKUP($K347,'A3_2(公表)'!$C$4:$K$108,3,FALSE)&amp;"",""))</f>
        <v/>
      </c>
      <c r="N347" s="292" t="str">
        <f>IF($K347="","",IFERROR(VLOOKUP($K347,'A3_2(公表)'!$C$4:$K$108,4,FALSE)&amp;"",""))</f>
        <v/>
      </c>
      <c r="O347" s="289"/>
      <c r="R347" s="270" t="b">
        <f t="shared" ref="R347" si="277">IF(H345=$T$376, FALSE,
 IF(H345=$U$376, H346&lt;&gt;"",
 IF(H345=$V$376, H346&lt;&gt;"",
 IF(H345=$W$376, H346&lt;&gt;"",
 IF(H345=$X$376, H346&lt;&gt;"", FALSE)))))</f>
        <v>0</v>
      </c>
    </row>
    <row r="348" spans="1:21" ht="21" hidden="1" customHeight="1" outlineLevel="1">
      <c r="A348" s="175"/>
      <c r="B348" s="753" t="str">
        <f>IF(B347="希望する",IF(C354=1,"B3シートに
ご記載ください。","再エネ100%メニュー
ではありません。"),"-")</f>
        <v>-</v>
      </c>
      <c r="C348" s="710"/>
      <c r="D348" s="711"/>
      <c r="E348" s="711"/>
      <c r="F348" s="712"/>
      <c r="G348" s="193" t="s">
        <v>1592</v>
      </c>
      <c r="H348" s="248"/>
      <c r="I348" s="382"/>
      <c r="J348" s="385"/>
      <c r="K348" s="273"/>
      <c r="L348" s="191" t="str">
        <f>IF($K348="","",IFERROR(VLOOKUP($K348,'A3_2(公表)'!$C$4:$K$108,2,FALSE)&amp;"",""))</f>
        <v/>
      </c>
      <c r="M348" s="191" t="str">
        <f>IF($K348="","",IFERROR(VLOOKUP($K348,'A3_2(公表)'!$C$4:$K$108,3,FALSE)&amp;"",""))</f>
        <v/>
      </c>
      <c r="N348" s="292" t="str">
        <f>IF($K348="","",IFERROR(VLOOKUP($K348,'A3_2(公表)'!$C$4:$K$108,4,FALSE)&amp;"",""))</f>
        <v/>
      </c>
      <c r="O348" s="289"/>
      <c r="R348" s="270" t="b">
        <f t="shared" ref="R348" si="278">IF(H345=$T$376, FALSE,
 IF(H345=$U$376, H347&lt;&gt;"",
 IF(H345=$V$376, H347&lt;&gt;"",
 IF(H345=$W$376, H347&lt;&gt;"",
 IF(H345=$X$376, H347&lt;&gt;"", FALSE)))))</f>
        <v>0</v>
      </c>
      <c r="U348" s="171"/>
    </row>
    <row r="349" spans="1:21" ht="21" hidden="1" customHeight="1" outlineLevel="1" thickBot="1">
      <c r="A349" s="175"/>
      <c r="B349" s="754"/>
      <c r="C349" s="718" t="s">
        <v>1822</v>
      </c>
      <c r="D349" s="719"/>
      <c r="E349" s="719"/>
      <c r="F349" s="719"/>
      <c r="G349" s="743"/>
      <c r="H349" s="248"/>
      <c r="I349" s="382"/>
      <c r="J349" s="385"/>
      <c r="K349" s="273"/>
      <c r="L349" s="191" t="str">
        <f>IF($K349="","",IFERROR(VLOOKUP($K349,'A3_2(公表)'!$C$4:$K$108,2,FALSE)&amp;"",""))</f>
        <v/>
      </c>
      <c r="M349" s="191" t="str">
        <f>IF($K349="","",IFERROR(VLOOKUP($K349,'A3_2(公表)'!$C$4:$K$108,3,FALSE)&amp;"",""))</f>
        <v/>
      </c>
      <c r="N349" s="292" t="str">
        <f>IF($K349="","",IFERROR(VLOOKUP($K349,'A3_2(公表)'!$C$4:$K$108,4,FALSE)&amp;"",""))</f>
        <v/>
      </c>
      <c r="O349" s="289"/>
      <c r="R349" s="269" t="b">
        <f t="shared" ref="R349" si="279">IF(H345=$T$376, FALSE,
 IF(H345=$U$376, FALSE,
 IF(H345=$V$376, H348&lt;&gt;"",
 IF(H345=$W$376, H348&lt;&gt;"",
 IF(H345=$X$376, H348&lt;&gt;"", FALSE)))))</f>
        <v>0</v>
      </c>
      <c r="U349" s="171"/>
    </row>
    <row r="350" spans="1:21" ht="21" hidden="1" customHeight="1" outlineLevel="1">
      <c r="A350" s="175"/>
      <c r="C350" s="713"/>
      <c r="D350" s="714"/>
      <c r="E350" s="714"/>
      <c r="F350" s="714"/>
      <c r="G350" s="743"/>
      <c r="H350" s="248"/>
      <c r="I350" s="382"/>
      <c r="J350" s="385"/>
      <c r="K350" s="273"/>
      <c r="L350" s="191" t="str">
        <f>IF($K350="","",IFERROR(VLOOKUP($K350,'A3_2(公表)'!$C$4:$K$108,2,FALSE)&amp;"",""))</f>
        <v/>
      </c>
      <c r="M350" s="191" t="str">
        <f>IF($K350="","",IFERROR(VLOOKUP($K350,'A3_2(公表)'!$C$4:$K$108,3,FALSE)&amp;"",""))</f>
        <v/>
      </c>
      <c r="N350" s="292" t="str">
        <f>IF($K350="","",IFERROR(VLOOKUP($K350,'A3_2(公表)'!$C$4:$K$108,4,FALSE)&amp;"",""))</f>
        <v/>
      </c>
      <c r="O350" s="289"/>
      <c r="R350" s="269" t="b">
        <f t="shared" ref="R350" si="280">IF(H345=$T$376, FALSE,
 IF(H345=$U$376, FALSE,
 IF(H345=$V$376, H349&lt;&gt;"",
 IF(H345=$W$376, H349&lt;&gt;"",
 IF(H345=$X$376, H349&lt;&gt;"", FALSE)))))</f>
        <v>0</v>
      </c>
      <c r="U350" s="171"/>
    </row>
    <row r="351" spans="1:21" ht="21" hidden="1" customHeight="1" outlineLevel="1">
      <c r="A351" s="175"/>
      <c r="C351" s="718" t="s">
        <v>1937</v>
      </c>
      <c r="D351" s="719"/>
      <c r="E351" s="719"/>
      <c r="F351" s="719"/>
      <c r="G351" s="743"/>
      <c r="H351" s="248"/>
      <c r="I351" s="382"/>
      <c r="J351" s="385"/>
      <c r="K351" s="273"/>
      <c r="L351" s="191" t="str">
        <f>IF($K351="","",IFERROR(VLOOKUP($K351,'A3_2(公表)'!$C$4:$K$108,2,FALSE)&amp;"",""))</f>
        <v/>
      </c>
      <c r="M351" s="191" t="str">
        <f>IF($K351="","",IFERROR(VLOOKUP($K351,'A3_2(公表)'!$C$4:$K$108,3,FALSE)&amp;"",""))</f>
        <v/>
      </c>
      <c r="N351" s="292" t="str">
        <f>IF($K351="","",IFERROR(VLOOKUP($K351,'A3_2(公表)'!$C$4:$K$108,4,FALSE)&amp;"",""))</f>
        <v/>
      </c>
      <c r="O351" s="289"/>
      <c r="R351" s="269" t="b">
        <f t="shared" ref="R351" si="281">IF(H345=$T$376, FALSE,
 IF(H345=$U$376, FALSE,
 IF(H345=$V$376, H350&lt;&gt;"",
 IF(H345=$W$376, H350&lt;&gt;"",
 IF(H345=$X$376, H350&lt;&gt;"", FALSE)))))</f>
        <v>0</v>
      </c>
      <c r="U351" s="171"/>
    </row>
    <row r="352" spans="1:21" ht="21" hidden="1" customHeight="1" outlineLevel="1">
      <c r="A352" s="175"/>
      <c r="C352" s="713"/>
      <c r="D352" s="714"/>
      <c r="E352" s="714"/>
      <c r="F352" s="714"/>
      <c r="G352" s="743"/>
      <c r="H352" s="248"/>
      <c r="I352" s="382"/>
      <c r="J352" s="385"/>
      <c r="K352" s="273"/>
      <c r="L352" s="191" t="str">
        <f>IF($K352="","",IFERROR(VLOOKUP($K352,'A3_2(公表)'!$C$4:$K$108,2,FALSE)&amp;"",""))</f>
        <v/>
      </c>
      <c r="M352" s="191" t="str">
        <f>IF($K352="","",IFERROR(VLOOKUP($K352,'A3_2(公表)'!$C$4:$K$108,3,FALSE)&amp;"",""))</f>
        <v/>
      </c>
      <c r="N352" s="292" t="str">
        <f>IF($K352="","",IFERROR(VLOOKUP($K352,'A3_2(公表)'!$C$4:$K$108,4,FALSE)&amp;"",""))</f>
        <v/>
      </c>
      <c r="O352" s="289"/>
      <c r="R352" s="269" t="b">
        <f t="shared" ref="R352" si="282">IF(H345=$T$376, FALSE,
 IF(H345=$U$376, FALSE,
 IF(H345=$V$376, H351&lt;&gt;"",
 IF(H345=$W$376, H351&lt;&gt;"",
 IF(H345=$X$376, H351&lt;&gt;"", FALSE)))))</f>
        <v>0</v>
      </c>
      <c r="U352" s="171"/>
    </row>
    <row r="353" spans="1:21" ht="21" hidden="1" customHeight="1" outlineLevel="1">
      <c r="A353" s="175"/>
      <c r="C353" s="715" t="s">
        <v>1619</v>
      </c>
      <c r="D353" s="716"/>
      <c r="E353" s="717"/>
      <c r="F353" s="717"/>
      <c r="G353" s="743"/>
      <c r="H353" s="248"/>
      <c r="I353" s="382"/>
      <c r="J353" s="385"/>
      <c r="K353" s="273"/>
      <c r="L353" s="191" t="str">
        <f>IF($K353="","",IFERROR(VLOOKUP($K353,'A3_2(公表)'!$C$4:$K$108,2,FALSE)&amp;"",""))</f>
        <v/>
      </c>
      <c r="M353" s="191" t="str">
        <f>IF($K353="","",IFERROR(VLOOKUP($K353,'A3_2(公表)'!$C$4:$K$108,3,FALSE)&amp;"",""))</f>
        <v/>
      </c>
      <c r="N353" s="292" t="str">
        <f>IF($K353="","",IFERROR(VLOOKUP($K353,'A3_2(公表)'!$C$4:$K$108,4,FALSE)&amp;"",""))</f>
        <v/>
      </c>
      <c r="O353" s="289"/>
      <c r="R353" s="269" t="b">
        <f t="shared" ref="R353" si="283">IF(H345=$T$376, FALSE,
 IF(H345=$U$376, FALSE,
 IF(H345=$V$376, H352&lt;&gt;"",
 IF(H345=$W$376, H352&lt;&gt;"",
 IF(H345=$X$376, H352&lt;&gt;"", FALSE)))))</f>
        <v>0</v>
      </c>
      <c r="U353" s="171"/>
    </row>
    <row r="354" spans="1:21" ht="21" hidden="1" customHeight="1" outlineLevel="1">
      <c r="A354" s="175"/>
      <c r="C354" s="700"/>
      <c r="D354" s="701"/>
      <c r="E354" s="702"/>
      <c r="F354" s="702"/>
      <c r="G354" s="743"/>
      <c r="H354" s="248"/>
      <c r="I354" s="382"/>
      <c r="J354" s="385"/>
      <c r="K354" s="272"/>
      <c r="L354" s="191" t="str">
        <f>IF($K354="","",IFERROR(VLOOKUP($K354,'A3_2(公表)'!$C$4:$K$108,2,FALSE)&amp;"",""))</f>
        <v/>
      </c>
      <c r="M354" s="191" t="str">
        <f>IF($K354="","",IFERROR(VLOOKUP($K354,'A3_2(公表)'!$C$4:$K$108,3,FALSE)&amp;"",""))</f>
        <v/>
      </c>
      <c r="N354" s="292" t="str">
        <f>IF($K354="","",IFERROR(VLOOKUP($K354,'A3_2(公表)'!$C$4:$K$108,4,FALSE)&amp;"",""))</f>
        <v/>
      </c>
      <c r="O354" s="289"/>
      <c r="R354" s="269" t="b">
        <f t="shared" ref="R354" si="284">IF(H345=$T$376, FALSE,
 IF(H345=$U$376, FALSE,
 IF(H345=$V$376, H353&lt;&gt;"",
 IF(H345=$W$376, H353&lt;&gt;"",
 IF(H345=$X$376, H353&lt;&gt;"", FALSE)))))</f>
        <v>0</v>
      </c>
      <c r="U354" s="171"/>
    </row>
    <row r="355" spans="1:21" ht="21" hidden="1" customHeight="1" outlineLevel="1">
      <c r="A355" s="175"/>
      <c r="C355" s="695" t="s">
        <v>1617</v>
      </c>
      <c r="D355" s="696"/>
      <c r="E355" s="696"/>
      <c r="F355" s="697"/>
      <c r="G355" s="743"/>
      <c r="H355" s="248"/>
      <c r="I355" s="382"/>
      <c r="J355" s="385"/>
      <c r="K355" s="272"/>
      <c r="L355" s="191" t="str">
        <f>IF($K355="","",IFERROR(VLOOKUP($K355,'A3_2(公表)'!$C$4:$K$108,2,FALSE)&amp;"",""))</f>
        <v/>
      </c>
      <c r="M355" s="191" t="str">
        <f>IF($K355="","",IFERROR(VLOOKUP($K355,'A3_2(公表)'!$C$4:$K$108,3,FALSE)&amp;"",""))</f>
        <v/>
      </c>
      <c r="N355" s="292" t="str">
        <f>IF($K355="","",IFERROR(VLOOKUP($K355,'A3_2(公表)'!$C$4:$K$108,4,FALSE)&amp;"",""))</f>
        <v/>
      </c>
      <c r="O355" s="289"/>
      <c r="R355" s="349" t="b">
        <f t="shared" ref="R355" si="285">IF(H345=$T$376, FALSE,
 IF(H345=$U$376, FALSE,
 IF(H345=$V$376, FALSE,
 IF(H345=$W$376, H354&lt;&gt;"",
 IF(H345=$X$376, H354&lt;&gt;"", FALSE)))))</f>
        <v>0</v>
      </c>
      <c r="U355" s="171"/>
    </row>
    <row r="356" spans="1:21" ht="21" hidden="1" customHeight="1" outlineLevel="1">
      <c r="A356" s="175"/>
      <c r="C356" s="700"/>
      <c r="D356" s="701"/>
      <c r="E356" s="702"/>
      <c r="F356" s="702"/>
      <c r="G356" s="743"/>
      <c r="H356" s="248"/>
      <c r="I356" s="382"/>
      <c r="J356" s="385"/>
      <c r="K356" s="272"/>
      <c r="L356" s="191" t="str">
        <f>IF($K356="","",IFERROR(VLOOKUP($K356,'A3_2(公表)'!$C$4:$K$108,2,FALSE)&amp;"",""))</f>
        <v/>
      </c>
      <c r="M356" s="191" t="str">
        <f>IF($K356="","",IFERROR(VLOOKUP($K356,'A3_2(公表)'!$C$4:$K$108,3,FALSE)&amp;"",""))</f>
        <v/>
      </c>
      <c r="N356" s="292" t="str">
        <f>IF($K356="","",IFERROR(VLOOKUP($K356,'A3_2(公表)'!$C$4:$K$108,4,FALSE)&amp;"",""))</f>
        <v/>
      </c>
      <c r="O356" s="289"/>
      <c r="R356" s="349" t="b">
        <f t="shared" ref="R356" si="286">IF(H345=$T$376, FALSE,
 IF(H345=$U$376, FALSE,
 IF(H345=$V$376, FALSE,
 IF(H345=$W$376, H355&lt;&gt;"",
 IF(H345=$X$376, H355&lt;&gt;"", FALSE)))))</f>
        <v>0</v>
      </c>
      <c r="U356" s="171"/>
    </row>
    <row r="357" spans="1:21" ht="21" hidden="1" customHeight="1" outlineLevel="1">
      <c r="A357" s="175"/>
      <c r="C357" s="695" t="s">
        <v>1624</v>
      </c>
      <c r="D357" s="696"/>
      <c r="E357" s="696"/>
      <c r="F357" s="697"/>
      <c r="G357" s="743"/>
      <c r="H357" s="248"/>
      <c r="I357" s="383"/>
      <c r="J357" s="386"/>
      <c r="K357" s="272"/>
      <c r="L357" s="191" t="str">
        <f>IF($K357="","",IFERROR(VLOOKUP($K357,'A3_2(公表)'!$C$4:$K$108,2,FALSE)&amp;"",""))</f>
        <v/>
      </c>
      <c r="M357" s="191" t="str">
        <f>IF($K357="","",IFERROR(VLOOKUP($K357,'A3_2(公表)'!$C$4:$K$108,3,FALSE)&amp;"",""))</f>
        <v/>
      </c>
      <c r="N357" s="292" t="str">
        <f>IF($K357="","",IFERROR(VLOOKUP($K357,'A3_2(公表)'!$C$4:$K$108,4,FALSE)&amp;"",""))</f>
        <v/>
      </c>
      <c r="O357" s="289"/>
      <c r="R357" s="349" t="b">
        <f t="shared" ref="R357" si="287">IF(H345=$T$376, FALSE,
 IF(H345=$U$376, FALSE,
 IF(H345=$V$376, FALSE,
 IF(H345=$W$376, H356&lt;&gt;"",
 IF(H345=$X$376, H356&lt;&gt;"", FALSE)))))</f>
        <v>0</v>
      </c>
      <c r="U357" s="171"/>
    </row>
    <row r="358" spans="1:21" ht="21" hidden="1" customHeight="1" outlineLevel="1" thickBot="1">
      <c r="A358" s="175"/>
      <c r="C358" s="721" t="str">
        <f>IF(H345="","-",MIN(SUM(J346:J358), C356))</f>
        <v>-</v>
      </c>
      <c r="D358" s="722"/>
      <c r="E358" s="722"/>
      <c r="F358" s="723"/>
      <c r="G358" s="744"/>
      <c r="H358" s="300" t="str">
        <f>IF(H345="", "", "電源種の指定なし")</f>
        <v/>
      </c>
      <c r="I358" s="301" t="str">
        <f>IF(H345="","",1-SUM(I346:I357))</f>
        <v/>
      </c>
      <c r="J358" s="389"/>
      <c r="K358" s="275"/>
      <c r="L358" s="195" t="str">
        <f>IF($K358="","",IFERROR(VLOOKUP($K358,'A3_2(公表)'!$C$4:$K$108,2,FALSE)&amp;"",""))</f>
        <v/>
      </c>
      <c r="M358" s="195" t="str">
        <f>IF($K358="","",IFERROR(VLOOKUP($K358,'A3_2(公表)'!$C$4:$K$108,3,FALSE)&amp;"",""))</f>
        <v/>
      </c>
      <c r="N358" s="304" t="str">
        <f>IF($K358="","",IFERROR(VLOOKUP($K358,'A3_2(公表)'!$C$4:$K$108,4,FALSE)&amp;"",""))</f>
        <v/>
      </c>
      <c r="O358" s="289"/>
      <c r="R358" s="190" t="b">
        <v>0</v>
      </c>
      <c r="U358" s="171"/>
    </row>
    <row r="359" spans="1:21" ht="21" hidden="1" customHeight="1" outlineLevel="1" thickTop="1" thickBot="1">
      <c r="A359" s="175"/>
      <c r="B359" s="751" t="s">
        <v>2284</v>
      </c>
      <c r="C359" s="706" t="s">
        <v>2211</v>
      </c>
      <c r="D359" s="187" t="s">
        <v>1745</v>
      </c>
      <c r="E359" s="188" t="s">
        <v>40</v>
      </c>
      <c r="F359" s="188" t="s">
        <v>1746</v>
      </c>
      <c r="G359" s="264" t="s">
        <v>1747</v>
      </c>
      <c r="H359" s="276" t="str">
        <f>IF(AND($C$3=$T$376, $D361&lt;&gt;""), $T$376, "")</f>
        <v/>
      </c>
      <c r="I359" s="277"/>
      <c r="J359" s="267"/>
      <c r="K359" s="271"/>
      <c r="L359" s="189" t="str">
        <f>IF($K359="","",
 IF($K359=0,"第1号様式　その３のすべての発電所",IFERROR(VLOOKUP($K359,'A3_2(公表)'!$C$4:$K$108,2,FALSE)&amp;"", "")))</f>
        <v/>
      </c>
      <c r="M359" s="189" t="str">
        <f>IF($K359="","",IFERROR(VLOOKUP($K359,'A3_2(公表)'!$C$4:$K$108,3,FALSE)&amp;"",""))</f>
        <v/>
      </c>
      <c r="N359" s="293" t="str">
        <f>IF($K359="","",IFERROR(VLOOKUP($K359,'A3_2(公表)'!$C$4:$K$108,4,FALSE)&amp;"",""))</f>
        <v/>
      </c>
      <c r="O359" s="289"/>
      <c r="P359" s="140"/>
      <c r="Q359" s="140"/>
      <c r="R359" s="190" t="b">
        <v>1</v>
      </c>
    </row>
    <row r="360" spans="1:21" ht="21" hidden="1" customHeight="1" outlineLevel="1" thickBot="1">
      <c r="A360" s="175"/>
      <c r="B360" s="752"/>
      <c r="C360" s="707"/>
      <c r="D360" s="197"/>
      <c r="E360" s="198"/>
      <c r="F360" s="198"/>
      <c r="G360" s="199"/>
      <c r="H360" s="248"/>
      <c r="I360" s="382"/>
      <c r="J360" s="385"/>
      <c r="K360" s="272"/>
      <c r="L360" s="191" t="str">
        <f>IF($K360="","",IFERROR(VLOOKUP($K360,'A3_2(公表)'!$C$4:$K$108,2,FALSE)&amp;"",""))</f>
        <v/>
      </c>
      <c r="M360" s="191" t="str">
        <f>IF($K360="","",IFERROR(VLOOKUP($K360,'A3_2(公表)'!$C$4:$K$108,3,FALSE)&amp;"",""))</f>
        <v/>
      </c>
      <c r="N360" s="292" t="str">
        <f>IF($K360="","",IFERROR(VLOOKUP($K360,'A3_2(公表)'!$C$4:$K$108,4,FALSE)&amp;"",""))</f>
        <v/>
      </c>
      <c r="O360" s="289"/>
      <c r="P360" s="140"/>
      <c r="Q360" s="140"/>
      <c r="R360" s="270" t="b">
        <f t="shared" ref="R360" si="288">IF(H359=$T$376, FALSE,
 IF(H359=$U$376, H359&lt;&gt;"",
 IF(H359=$V$376, H359&lt;&gt;"",
 IF(H359=$W$376, H359&lt;&gt;"",
 IF(H359=$X$376, H359&lt;&gt;"", FALSE)))))</f>
        <v>0</v>
      </c>
    </row>
    <row r="361" spans="1:21" ht="21" hidden="1" customHeight="1" outlineLevel="1">
      <c r="A361" s="175"/>
      <c r="B361" s="380"/>
      <c r="C361" s="192" t="s">
        <v>1591</v>
      </c>
      <c r="D361" s="708"/>
      <c r="E361" s="708"/>
      <c r="F361" s="708"/>
      <c r="G361" s="709"/>
      <c r="H361" s="248"/>
      <c r="I361" s="382"/>
      <c r="J361" s="385"/>
      <c r="K361" s="273"/>
      <c r="L361" s="191" t="str">
        <f>IF($K361="","",IFERROR(VLOOKUP($K361,'A3_2(公表)'!$C$4:$K$108,2,FALSE)&amp;"",""))</f>
        <v/>
      </c>
      <c r="M361" s="191" t="str">
        <f>IF($K361="","",IFERROR(VLOOKUP($K361,'A3_2(公表)'!$C$4:$K$108,3,FALSE)&amp;"",""))</f>
        <v/>
      </c>
      <c r="N361" s="292" t="str">
        <f>IF($K361="","",IFERROR(VLOOKUP($K361,'A3_2(公表)'!$C$4:$K$108,4,FALSE)&amp;"",""))</f>
        <v/>
      </c>
      <c r="O361" s="289"/>
      <c r="R361" s="270" t="b">
        <f t="shared" ref="R361" si="289">IF(H359=$T$376, FALSE,
 IF(H359=$U$376, H360&lt;&gt;"",
 IF(H359=$V$376, H360&lt;&gt;"",
 IF(H359=$W$376, H360&lt;&gt;"",
 IF(H359=$X$376, H360&lt;&gt;"", FALSE)))))</f>
        <v>0</v>
      </c>
    </row>
    <row r="362" spans="1:21" ht="21" hidden="1" customHeight="1" outlineLevel="1">
      <c r="A362" s="175"/>
      <c r="B362" s="753" t="str">
        <f>IF(B361="希望する",IF(C368=1,"B3シートに
ご記載ください。","再エネ100%メニュー
ではありません。"),"-")</f>
        <v>-</v>
      </c>
      <c r="C362" s="710"/>
      <c r="D362" s="711"/>
      <c r="E362" s="711"/>
      <c r="F362" s="712"/>
      <c r="G362" s="193" t="s">
        <v>1592</v>
      </c>
      <c r="H362" s="248"/>
      <c r="I362" s="382"/>
      <c r="J362" s="385"/>
      <c r="K362" s="273"/>
      <c r="L362" s="191" t="str">
        <f>IF($K362="","",IFERROR(VLOOKUP($K362,'A3_2(公表)'!$C$4:$K$108,2,FALSE)&amp;"",""))</f>
        <v/>
      </c>
      <c r="M362" s="191" t="str">
        <f>IF($K362="","",IFERROR(VLOOKUP($K362,'A3_2(公表)'!$C$4:$K$108,3,FALSE)&amp;"",""))</f>
        <v/>
      </c>
      <c r="N362" s="292" t="str">
        <f>IF($K362="","",IFERROR(VLOOKUP($K362,'A3_2(公表)'!$C$4:$K$108,4,FALSE)&amp;"",""))</f>
        <v/>
      </c>
      <c r="O362" s="289"/>
      <c r="R362" s="270" t="b">
        <f t="shared" ref="R362" si="290">IF(H359=$T$376, FALSE,
 IF(H359=$U$376, H361&lt;&gt;"",
 IF(H359=$V$376, H361&lt;&gt;"",
 IF(H359=$W$376, H361&lt;&gt;"",
 IF(H359=$X$376, H361&lt;&gt;"", FALSE)))))</f>
        <v>0</v>
      </c>
      <c r="U362" s="171"/>
    </row>
    <row r="363" spans="1:21" ht="21" hidden="1" customHeight="1" outlineLevel="1" thickBot="1">
      <c r="A363" s="175"/>
      <c r="B363" s="754"/>
      <c r="C363" s="718" t="s">
        <v>1822</v>
      </c>
      <c r="D363" s="719"/>
      <c r="E363" s="719"/>
      <c r="F363" s="719"/>
      <c r="G363" s="743"/>
      <c r="H363" s="248"/>
      <c r="I363" s="382"/>
      <c r="J363" s="385"/>
      <c r="K363" s="273"/>
      <c r="L363" s="191" t="str">
        <f>IF($K363="","",IFERROR(VLOOKUP($K363,'A3_2(公表)'!$C$4:$K$108,2,FALSE)&amp;"",""))</f>
        <v/>
      </c>
      <c r="M363" s="191" t="str">
        <f>IF($K363="","",IFERROR(VLOOKUP($K363,'A3_2(公表)'!$C$4:$K$108,3,FALSE)&amp;"",""))</f>
        <v/>
      </c>
      <c r="N363" s="292" t="str">
        <f>IF($K363="","",IFERROR(VLOOKUP($K363,'A3_2(公表)'!$C$4:$K$108,4,FALSE)&amp;"",""))</f>
        <v/>
      </c>
      <c r="O363" s="289"/>
      <c r="R363" s="269" t="b">
        <f t="shared" ref="R363" si="291">IF(H359=$T$376, FALSE,
 IF(H359=$U$376, FALSE,
 IF(H359=$V$376, H362&lt;&gt;"",
 IF(H359=$W$376, H362&lt;&gt;"",
 IF(H359=$X$376, H362&lt;&gt;"", FALSE)))))</f>
        <v>0</v>
      </c>
      <c r="U363" s="171"/>
    </row>
    <row r="364" spans="1:21" ht="21" hidden="1" customHeight="1" outlineLevel="1">
      <c r="A364" s="175"/>
      <c r="C364" s="713"/>
      <c r="D364" s="714"/>
      <c r="E364" s="714"/>
      <c r="F364" s="714"/>
      <c r="G364" s="743"/>
      <c r="H364" s="248"/>
      <c r="I364" s="382"/>
      <c r="J364" s="385"/>
      <c r="K364" s="273"/>
      <c r="L364" s="191" t="str">
        <f>IF($K364="","",IFERROR(VLOOKUP($K364,'A3_2(公表)'!$C$4:$K$108,2,FALSE)&amp;"",""))</f>
        <v/>
      </c>
      <c r="M364" s="191" t="str">
        <f>IF($K364="","",IFERROR(VLOOKUP($K364,'A3_2(公表)'!$C$4:$K$108,3,FALSE)&amp;"",""))</f>
        <v/>
      </c>
      <c r="N364" s="292" t="str">
        <f>IF($K364="","",IFERROR(VLOOKUP($K364,'A3_2(公表)'!$C$4:$K$108,4,FALSE)&amp;"",""))</f>
        <v/>
      </c>
      <c r="O364" s="289"/>
      <c r="R364" s="269" t="b">
        <f t="shared" ref="R364" si="292">IF(H359=$T$376, FALSE,
 IF(H359=$U$376, FALSE,
 IF(H359=$V$376, H363&lt;&gt;"",
 IF(H359=$W$376, H363&lt;&gt;"",
 IF(H359=$X$376, H363&lt;&gt;"", FALSE)))))</f>
        <v>0</v>
      </c>
      <c r="U364" s="171"/>
    </row>
    <row r="365" spans="1:21" ht="21" hidden="1" customHeight="1" outlineLevel="1">
      <c r="A365" s="175"/>
      <c r="C365" s="718" t="s">
        <v>1937</v>
      </c>
      <c r="D365" s="719"/>
      <c r="E365" s="719"/>
      <c r="F365" s="719"/>
      <c r="G365" s="743"/>
      <c r="H365" s="248"/>
      <c r="I365" s="382"/>
      <c r="J365" s="385"/>
      <c r="K365" s="273"/>
      <c r="L365" s="191" t="str">
        <f>IF($K365="","",IFERROR(VLOOKUP($K365,'A3_2(公表)'!$C$4:$K$108,2,FALSE)&amp;"",""))</f>
        <v/>
      </c>
      <c r="M365" s="191" t="str">
        <f>IF($K365="","",IFERROR(VLOOKUP($K365,'A3_2(公表)'!$C$4:$K$108,3,FALSE)&amp;"",""))</f>
        <v/>
      </c>
      <c r="N365" s="292" t="str">
        <f>IF($K365="","",IFERROR(VLOOKUP($K365,'A3_2(公表)'!$C$4:$K$108,4,FALSE)&amp;"",""))</f>
        <v/>
      </c>
      <c r="O365" s="289"/>
      <c r="R365" s="269" t="b">
        <f t="shared" ref="R365" si="293">IF(H359=$T$376, FALSE,
 IF(H359=$U$376, FALSE,
 IF(H359=$V$376, H364&lt;&gt;"",
 IF(H359=$W$376, H364&lt;&gt;"",
 IF(H359=$X$376, H364&lt;&gt;"", FALSE)))))</f>
        <v>0</v>
      </c>
      <c r="U365" s="171"/>
    </row>
    <row r="366" spans="1:21" ht="21" hidden="1" customHeight="1" outlineLevel="1">
      <c r="A366" s="175"/>
      <c r="C366" s="713"/>
      <c r="D366" s="714"/>
      <c r="E366" s="714"/>
      <c r="F366" s="714"/>
      <c r="G366" s="743"/>
      <c r="H366" s="248"/>
      <c r="I366" s="382"/>
      <c r="J366" s="385"/>
      <c r="K366" s="273"/>
      <c r="L366" s="191" t="str">
        <f>IF($K366="","",IFERROR(VLOOKUP($K366,'A3_2(公表)'!$C$4:$K$108,2,FALSE)&amp;"",""))</f>
        <v/>
      </c>
      <c r="M366" s="191" t="str">
        <f>IF($K366="","",IFERROR(VLOOKUP($K366,'A3_2(公表)'!$C$4:$K$108,3,FALSE)&amp;"",""))</f>
        <v/>
      </c>
      <c r="N366" s="292" t="str">
        <f>IF($K366="","",IFERROR(VLOOKUP($K366,'A3_2(公表)'!$C$4:$K$108,4,FALSE)&amp;"",""))</f>
        <v/>
      </c>
      <c r="O366" s="289"/>
      <c r="R366" s="269" t="b">
        <f t="shared" ref="R366" si="294">IF(H359=$T$376, FALSE,
 IF(H359=$U$376, FALSE,
 IF(H359=$V$376, H365&lt;&gt;"",
 IF(H359=$W$376, H365&lt;&gt;"",
 IF(H359=$X$376, H365&lt;&gt;"", FALSE)))))</f>
        <v>0</v>
      </c>
      <c r="U366" s="171"/>
    </row>
    <row r="367" spans="1:21" ht="21" hidden="1" customHeight="1" outlineLevel="1">
      <c r="A367" s="175"/>
      <c r="C367" s="715" t="s">
        <v>1619</v>
      </c>
      <c r="D367" s="716"/>
      <c r="E367" s="717"/>
      <c r="F367" s="717"/>
      <c r="G367" s="743"/>
      <c r="H367" s="248"/>
      <c r="I367" s="382"/>
      <c r="J367" s="385"/>
      <c r="K367" s="273"/>
      <c r="L367" s="191" t="str">
        <f>IF($K367="","",IFERROR(VLOOKUP($K367,'A3_2(公表)'!$C$4:$K$108,2,FALSE)&amp;"",""))</f>
        <v/>
      </c>
      <c r="M367" s="191" t="str">
        <f>IF($K367="","",IFERROR(VLOOKUP($K367,'A3_2(公表)'!$C$4:$K$108,3,FALSE)&amp;"",""))</f>
        <v/>
      </c>
      <c r="N367" s="292" t="str">
        <f>IF($K367="","",IFERROR(VLOOKUP($K367,'A3_2(公表)'!$C$4:$K$108,4,FALSE)&amp;"",""))</f>
        <v/>
      </c>
      <c r="O367" s="289"/>
      <c r="R367" s="269" t="b">
        <f t="shared" ref="R367" si="295">IF(H359=$T$376, FALSE,
 IF(H359=$U$376, FALSE,
 IF(H359=$V$376, H366&lt;&gt;"",
 IF(H359=$W$376, H366&lt;&gt;"",
 IF(H359=$X$376, H366&lt;&gt;"", FALSE)))))</f>
        <v>0</v>
      </c>
      <c r="U367" s="171"/>
    </row>
    <row r="368" spans="1:21" ht="21" hidden="1" customHeight="1" outlineLevel="1">
      <c r="A368" s="175"/>
      <c r="C368" s="700"/>
      <c r="D368" s="701"/>
      <c r="E368" s="702"/>
      <c r="F368" s="702"/>
      <c r="G368" s="743"/>
      <c r="H368" s="248"/>
      <c r="I368" s="382"/>
      <c r="J368" s="385"/>
      <c r="K368" s="272"/>
      <c r="L368" s="191" t="str">
        <f>IF($K368="","",IFERROR(VLOOKUP($K368,'A3_2(公表)'!$C$4:$K$108,2,FALSE)&amp;"",""))</f>
        <v/>
      </c>
      <c r="M368" s="191" t="str">
        <f>IF($K368="","",IFERROR(VLOOKUP($K368,'A3_2(公表)'!$C$4:$K$108,3,FALSE)&amp;"",""))</f>
        <v/>
      </c>
      <c r="N368" s="292" t="str">
        <f>IF($K368="","",IFERROR(VLOOKUP($K368,'A3_2(公表)'!$C$4:$K$108,4,FALSE)&amp;"",""))</f>
        <v/>
      </c>
      <c r="O368" s="289"/>
      <c r="R368" s="269" t="b">
        <f t="shared" ref="R368" si="296">IF(H359=$T$376, FALSE,
 IF(H359=$U$376, FALSE,
 IF(H359=$V$376, H367&lt;&gt;"",
 IF(H359=$W$376, H367&lt;&gt;"",
 IF(H359=$X$376, H367&lt;&gt;"", FALSE)))))</f>
        <v>0</v>
      </c>
      <c r="U368" s="171"/>
    </row>
    <row r="369" spans="1:33" ht="21" hidden="1" customHeight="1" outlineLevel="1">
      <c r="A369" s="175"/>
      <c r="C369" s="695" t="s">
        <v>1617</v>
      </c>
      <c r="D369" s="696"/>
      <c r="E369" s="696"/>
      <c r="F369" s="697"/>
      <c r="G369" s="743"/>
      <c r="H369" s="248"/>
      <c r="I369" s="382"/>
      <c r="J369" s="385"/>
      <c r="K369" s="272"/>
      <c r="L369" s="191" t="str">
        <f>IF($K369="","",IFERROR(VLOOKUP($K369,'A3_2(公表)'!$C$4:$K$108,2,FALSE)&amp;"",""))</f>
        <v/>
      </c>
      <c r="M369" s="191" t="str">
        <f>IF($K369="","",IFERROR(VLOOKUP($K369,'A3_2(公表)'!$C$4:$K$108,3,FALSE)&amp;"",""))</f>
        <v/>
      </c>
      <c r="N369" s="292" t="str">
        <f>IF($K369="","",IFERROR(VLOOKUP($K369,'A3_2(公表)'!$C$4:$K$108,4,FALSE)&amp;"",""))</f>
        <v/>
      </c>
      <c r="O369" s="289"/>
      <c r="R369" s="349" t="b">
        <f t="shared" ref="R369" si="297">IF(H359=$T$376, FALSE,
 IF(H359=$U$376, FALSE,
 IF(H359=$V$376, FALSE,
 IF(H359=$W$376, H368&lt;&gt;"",
 IF(H359=$X$376, H368&lt;&gt;"", FALSE)))))</f>
        <v>0</v>
      </c>
      <c r="U369" s="171"/>
    </row>
    <row r="370" spans="1:33" ht="21" hidden="1" customHeight="1" outlineLevel="1">
      <c r="A370" s="175"/>
      <c r="C370" s="700"/>
      <c r="D370" s="701"/>
      <c r="E370" s="702"/>
      <c r="F370" s="702"/>
      <c r="G370" s="743"/>
      <c r="H370" s="248"/>
      <c r="I370" s="382"/>
      <c r="J370" s="385"/>
      <c r="K370" s="272"/>
      <c r="L370" s="191" t="str">
        <f>IF($K370="","",IFERROR(VLOOKUP($K370,'A3_2(公表)'!$C$4:$K$108,2,FALSE)&amp;"",""))</f>
        <v/>
      </c>
      <c r="M370" s="191" t="str">
        <f>IF($K370="","",IFERROR(VLOOKUP($K370,'A3_2(公表)'!$C$4:$K$108,3,FALSE)&amp;"",""))</f>
        <v/>
      </c>
      <c r="N370" s="292" t="str">
        <f>IF($K370="","",IFERROR(VLOOKUP($K370,'A3_2(公表)'!$C$4:$K$108,4,FALSE)&amp;"",""))</f>
        <v/>
      </c>
      <c r="O370" s="289"/>
      <c r="R370" s="349" t="b">
        <f t="shared" ref="R370" si="298">IF(H359=$T$376, FALSE,
 IF(H359=$U$376, FALSE,
 IF(H359=$V$376, FALSE,
 IF(H359=$W$376, H369&lt;&gt;"",
 IF(H359=$X$376, H369&lt;&gt;"", FALSE)))))</f>
        <v>0</v>
      </c>
      <c r="U370" s="171"/>
    </row>
    <row r="371" spans="1:33" ht="21" hidden="1" customHeight="1" outlineLevel="1">
      <c r="A371" s="175"/>
      <c r="C371" s="695" t="s">
        <v>1624</v>
      </c>
      <c r="D371" s="696"/>
      <c r="E371" s="696"/>
      <c r="F371" s="697"/>
      <c r="G371" s="743"/>
      <c r="H371" s="248"/>
      <c r="I371" s="383"/>
      <c r="J371" s="386"/>
      <c r="K371" s="272"/>
      <c r="L371" s="191" t="str">
        <f>IF($K371="","",IFERROR(VLOOKUP($K371,'A3_2(公表)'!$C$4:$K$108,2,FALSE)&amp;"",""))</f>
        <v/>
      </c>
      <c r="M371" s="191" t="str">
        <f>IF($K371="","",IFERROR(VLOOKUP($K371,'A3_2(公表)'!$C$4:$K$108,3,FALSE)&amp;"",""))</f>
        <v/>
      </c>
      <c r="N371" s="292" t="str">
        <f>IF($K371="","",IFERROR(VLOOKUP($K371,'A3_2(公表)'!$C$4:$K$108,4,FALSE)&amp;"",""))</f>
        <v/>
      </c>
      <c r="O371" s="289"/>
      <c r="R371" s="349" t="b">
        <f t="shared" ref="R371" si="299">IF(H359=$T$376, FALSE,
 IF(H359=$U$376, FALSE,
 IF(H359=$V$376, FALSE,
 IF(H359=$W$376, H370&lt;&gt;"",
 IF(H359=$X$376, H370&lt;&gt;"", FALSE)))))</f>
        <v>0</v>
      </c>
      <c r="U371" s="171"/>
    </row>
    <row r="372" spans="1:33" ht="21" hidden="1" customHeight="1" outlineLevel="1" thickBot="1">
      <c r="A372" s="175"/>
      <c r="C372" s="721" t="str">
        <f>IF(H359="","-",MIN(SUM(J360:J372), C370))</f>
        <v>-</v>
      </c>
      <c r="D372" s="722"/>
      <c r="E372" s="722"/>
      <c r="F372" s="723"/>
      <c r="G372" s="744"/>
      <c r="H372" s="300" t="str">
        <f>IF(H359="", "", "電源種の指定なし")</f>
        <v/>
      </c>
      <c r="I372" s="301" t="str">
        <f>IF(H359="","",1-SUM(I360:I371))</f>
        <v/>
      </c>
      <c r="J372" s="389"/>
      <c r="K372" s="275"/>
      <c r="L372" s="195" t="str">
        <f>IF($K372="","",IFERROR(VLOOKUP($K372,'A3_2(公表)'!$C$4:$K$108,2,FALSE)&amp;"",""))</f>
        <v/>
      </c>
      <c r="M372" s="195" t="str">
        <f>IF($K372="","",IFERROR(VLOOKUP($K372,'A3_2(公表)'!$C$4:$K$108,3,FALSE)&amp;"",""))</f>
        <v/>
      </c>
      <c r="N372" s="304" t="str">
        <f>IF($K372="","",IFERROR(VLOOKUP($K372,'A3_2(公表)'!$C$4:$K$108,4,FALSE)&amp;"",""))</f>
        <v/>
      </c>
      <c r="O372" s="289"/>
      <c r="R372" s="190" t="b">
        <v>0</v>
      </c>
      <c r="U372" s="171"/>
    </row>
    <row r="373" spans="1:33" collapsed="1">
      <c r="C373" s="103"/>
      <c r="D373" s="103"/>
      <c r="E373" s="103"/>
      <c r="F373" s="103"/>
      <c r="G373" s="103"/>
      <c r="H373" s="103"/>
      <c r="I373" s="103"/>
      <c r="J373" s="103"/>
      <c r="K373" s="103"/>
      <c r="L373" s="103"/>
      <c r="M373" s="103"/>
      <c r="N373" s="103"/>
    </row>
    <row r="375" spans="1:33" hidden="1" outlineLevel="1">
      <c r="R375" s="182"/>
      <c r="S375" s="182"/>
      <c r="T375" s="190"/>
      <c r="X375" s="168" t="s">
        <v>1614</v>
      </c>
      <c r="AC375" s="168" t="s">
        <v>1620</v>
      </c>
      <c r="AE375" s="168" t="s">
        <v>1621</v>
      </c>
      <c r="AF375" s="168" t="s">
        <v>1748</v>
      </c>
      <c r="AG375" s="168" t="s">
        <v>2279</v>
      </c>
    </row>
    <row r="376" spans="1:33" ht="48" hidden="1" outlineLevel="1">
      <c r="D376" s="332"/>
      <c r="E376" s="332"/>
      <c r="R376" s="182"/>
      <c r="S376" s="182"/>
      <c r="T376" s="246" t="s">
        <v>2000</v>
      </c>
      <c r="U376" s="246" t="s">
        <v>2001</v>
      </c>
      <c r="V376" s="246" t="s">
        <v>1999</v>
      </c>
      <c r="W376" s="336" t="s">
        <v>2230</v>
      </c>
      <c r="X376" s="344" t="s">
        <v>2002</v>
      </c>
      <c r="AC376" s="345" t="s">
        <v>2016</v>
      </c>
      <c r="AD376" s="345" t="s">
        <v>2215</v>
      </c>
    </row>
    <row r="377" spans="1:33" ht="24" hidden="1" outlineLevel="1">
      <c r="D377" s="332"/>
      <c r="R377" s="336" t="s">
        <v>2227</v>
      </c>
      <c r="S377" s="182"/>
      <c r="T377" s="247"/>
      <c r="U377" s="338" t="s">
        <v>1582</v>
      </c>
      <c r="V377" s="340" t="s">
        <v>2003</v>
      </c>
      <c r="W377" s="246" t="s">
        <v>1979</v>
      </c>
      <c r="X377" s="338" t="s">
        <v>2004</v>
      </c>
      <c r="Z377" s="346" t="s">
        <v>2000</v>
      </c>
      <c r="AA377" s="348" t="str">
        <f>IFERROR(IF($C$3="", "", IF(INDEX($U377:$X377, 1, MATCH($C$3, $U$376:$X$376, 0))="", "", INDEX($U377:$X377, 1, MATCH($C$3, $U$376:$X$376, 0)))),"")</f>
        <v/>
      </c>
      <c r="AC377" s="338" t="s">
        <v>1582</v>
      </c>
      <c r="AD377" s="337" t="s">
        <v>1582</v>
      </c>
      <c r="AE377" s="103" t="s">
        <v>1622</v>
      </c>
      <c r="AF377" s="103" t="s">
        <v>1749</v>
      </c>
      <c r="AG377" s="103" t="s">
        <v>2276</v>
      </c>
    </row>
    <row r="378" spans="1:33" ht="24" hidden="1" outlineLevel="1">
      <c r="R378" s="336" t="s">
        <v>2228</v>
      </c>
      <c r="S378" s="182"/>
      <c r="T378" s="190"/>
      <c r="U378" s="338" t="s">
        <v>2293</v>
      </c>
      <c r="V378" s="340" t="s">
        <v>2005</v>
      </c>
      <c r="W378" s="246" t="s">
        <v>1980</v>
      </c>
      <c r="X378" s="338" t="s">
        <v>2005</v>
      </c>
      <c r="Z378" s="346" t="str">
        <f>IF($C$3="", "", $C$3)</f>
        <v/>
      </c>
      <c r="AA378" s="348" t="str">
        <f t="shared" ref="AA378:AA396" si="300">IFERROR(IF($C$3="", "", IF(INDEX($U378:$X378, 1, MATCH($C$3, $U$376:$X$376, 0))="", "", INDEX($U378:$X378, 1, MATCH($C$3, $U$376:$X$376, 0)))),"")</f>
        <v/>
      </c>
      <c r="AC378" s="338" t="s">
        <v>2293</v>
      </c>
      <c r="AD378" s="337" t="s">
        <v>2293</v>
      </c>
      <c r="AE378" s="103" t="s">
        <v>1623</v>
      </c>
      <c r="AF378" s="103" t="s">
        <v>1750</v>
      </c>
      <c r="AG378" s="103" t="s">
        <v>1750</v>
      </c>
    </row>
    <row r="379" spans="1:33" ht="24" hidden="1" outlineLevel="1">
      <c r="R379" s="336" t="s">
        <v>2229</v>
      </c>
      <c r="S379" s="182"/>
      <c r="T379" s="190"/>
      <c r="U379" s="337" t="s">
        <v>2006</v>
      </c>
      <c r="V379" s="341" t="s">
        <v>2007</v>
      </c>
      <c r="W379" s="246" t="s">
        <v>1981</v>
      </c>
      <c r="X379" s="338" t="s">
        <v>2008</v>
      </c>
      <c r="Z379" s="347" t="str">
        <f>""</f>
        <v/>
      </c>
      <c r="AA379" s="348" t="str">
        <f t="shared" si="300"/>
        <v/>
      </c>
      <c r="AC379" s="338" t="s">
        <v>2005</v>
      </c>
      <c r="AD379" s="337" t="s">
        <v>2005</v>
      </c>
    </row>
    <row r="380" spans="1:33" ht="36" hidden="1" outlineLevel="1">
      <c r="R380" s="336" t="s">
        <v>2230</v>
      </c>
      <c r="S380" s="182"/>
      <c r="T380" s="190"/>
      <c r="U380" s="325"/>
      <c r="V380" s="341" t="s">
        <v>2009</v>
      </c>
      <c r="W380" s="246" t="s">
        <v>1982</v>
      </c>
      <c r="X380" s="338" t="s">
        <v>2010</v>
      </c>
      <c r="AA380" s="348" t="str">
        <f t="shared" si="300"/>
        <v/>
      </c>
      <c r="AC380" s="338" t="s">
        <v>2007</v>
      </c>
      <c r="AD380" s="337" t="s">
        <v>2007</v>
      </c>
    </row>
    <row r="381" spans="1:33" ht="36" hidden="1" outlineLevel="1">
      <c r="R381" s="336" t="s">
        <v>2231</v>
      </c>
      <c r="S381" s="182"/>
      <c r="T381" s="190"/>
      <c r="U381" s="323"/>
      <c r="V381" s="341" t="s">
        <v>2011</v>
      </c>
      <c r="W381" s="246" t="s">
        <v>2012</v>
      </c>
      <c r="X381" s="338" t="s">
        <v>2012</v>
      </c>
      <c r="AA381" s="348" t="str">
        <f t="shared" si="300"/>
        <v/>
      </c>
      <c r="AC381" s="343" t="s">
        <v>1976</v>
      </c>
      <c r="AD381" s="337" t="s">
        <v>1976</v>
      </c>
      <c r="AE381" s="168"/>
    </row>
    <row r="382" spans="1:33" ht="36" hidden="1" outlineLevel="1">
      <c r="R382" s="182"/>
      <c r="S382" s="182"/>
      <c r="T382" s="190"/>
      <c r="U382" s="323"/>
      <c r="V382" s="341" t="s">
        <v>1995</v>
      </c>
      <c r="W382" s="246" t="s">
        <v>2235</v>
      </c>
      <c r="X382" s="338" t="s">
        <v>1977</v>
      </c>
      <c r="AA382" s="348" t="str">
        <f t="shared" si="300"/>
        <v/>
      </c>
      <c r="AC382" s="338" t="s">
        <v>2011</v>
      </c>
      <c r="AD382" s="337" t="s">
        <v>2015</v>
      </c>
    </row>
    <row r="383" spans="1:33" ht="36" hidden="1" outlineLevel="1">
      <c r="R383" s="182"/>
      <c r="S383" s="182"/>
      <c r="T383" s="190"/>
      <c r="U383" s="323"/>
      <c r="V383" s="341" t="s">
        <v>2232</v>
      </c>
      <c r="W383" s="246" t="s">
        <v>2236</v>
      </c>
      <c r="X383" s="338" t="s">
        <v>2214</v>
      </c>
      <c r="AA383" s="348" t="str">
        <f t="shared" si="300"/>
        <v/>
      </c>
      <c r="AC383" s="338" t="s">
        <v>2015</v>
      </c>
      <c r="AD383" s="337" t="s">
        <v>2232</v>
      </c>
    </row>
    <row r="384" spans="1:33" ht="36" hidden="1" outlineLevel="1">
      <c r="R384" s="182"/>
      <c r="S384" s="182"/>
      <c r="T384" s="190"/>
      <c r="U384" s="323"/>
      <c r="V384" s="341" t="s">
        <v>2291</v>
      </c>
      <c r="W384" s="246" t="s">
        <v>2013</v>
      </c>
      <c r="X384" s="338" t="s">
        <v>2013</v>
      </c>
      <c r="AA384" s="348" t="str">
        <f t="shared" si="300"/>
        <v/>
      </c>
      <c r="AC384" s="338" t="s">
        <v>2232</v>
      </c>
      <c r="AD384" s="337" t="s">
        <v>2291</v>
      </c>
    </row>
    <row r="385" spans="18:30" ht="36" hidden="1" outlineLevel="1">
      <c r="R385" s="182"/>
      <c r="S385" s="182"/>
      <c r="T385" s="190"/>
      <c r="U385" s="323"/>
      <c r="V385" s="342" t="s">
        <v>2006</v>
      </c>
      <c r="W385" s="246" t="s">
        <v>2237</v>
      </c>
      <c r="X385" s="338" t="s">
        <v>1978</v>
      </c>
      <c r="AA385" s="348" t="str">
        <f t="shared" si="300"/>
        <v/>
      </c>
      <c r="AC385" s="338" t="s">
        <v>2291</v>
      </c>
      <c r="AD385" s="337" t="s">
        <v>2004</v>
      </c>
    </row>
    <row r="386" spans="18:30" ht="24" hidden="1" outlineLevel="1">
      <c r="R386" s="182"/>
      <c r="S386" s="182"/>
      <c r="T386" s="190"/>
      <c r="U386" s="323"/>
      <c r="V386" s="322"/>
      <c r="W386" s="246" t="s">
        <v>2240</v>
      </c>
      <c r="X386" s="338" t="s">
        <v>2233</v>
      </c>
      <c r="AA386" s="348" t="str">
        <f t="shared" si="300"/>
        <v/>
      </c>
      <c r="AC386" s="338" t="s">
        <v>2004</v>
      </c>
      <c r="AD386" s="337" t="s">
        <v>2008</v>
      </c>
    </row>
    <row r="387" spans="18:30" ht="36" hidden="1" outlineLevel="1">
      <c r="R387" s="182"/>
      <c r="S387" s="182"/>
      <c r="T387" s="190"/>
      <c r="U387" s="323"/>
      <c r="V387" s="322"/>
      <c r="W387" s="246" t="s">
        <v>2241</v>
      </c>
      <c r="X387" s="338" t="s">
        <v>2234</v>
      </c>
      <c r="AA387" s="348" t="str">
        <f t="shared" si="300"/>
        <v/>
      </c>
      <c r="AC387" s="338" t="s">
        <v>2008</v>
      </c>
      <c r="AD387" s="337" t="s">
        <v>2012</v>
      </c>
    </row>
    <row r="388" spans="18:30" ht="36" hidden="1" outlineLevel="1">
      <c r="R388" s="182"/>
      <c r="S388" s="182"/>
      <c r="T388" s="190"/>
      <c r="U388" s="323"/>
      <c r="V388" s="322"/>
      <c r="W388" s="246" t="s">
        <v>2238</v>
      </c>
      <c r="X388" s="338" t="s">
        <v>2224</v>
      </c>
      <c r="AA388" s="348" t="str">
        <f t="shared" si="300"/>
        <v/>
      </c>
      <c r="AC388" s="338" t="s">
        <v>2012</v>
      </c>
      <c r="AD388" s="337" t="s">
        <v>2013</v>
      </c>
    </row>
    <row r="389" spans="18:30" ht="36" hidden="1" outlineLevel="1">
      <c r="R389" s="182"/>
      <c r="S389" s="182"/>
      <c r="T389" s="190"/>
      <c r="U389" s="323"/>
      <c r="V389" s="322"/>
      <c r="W389" s="246" t="s">
        <v>2292</v>
      </c>
      <c r="X389" s="338" t="s">
        <v>2291</v>
      </c>
      <c r="AA389" s="348" t="str">
        <f t="shared" si="300"/>
        <v/>
      </c>
      <c r="AC389" s="338" t="s">
        <v>2013</v>
      </c>
      <c r="AD389" s="337" t="s">
        <v>2233</v>
      </c>
    </row>
    <row r="390" spans="18:30" ht="24" hidden="1" outlineLevel="1">
      <c r="R390" s="182"/>
      <c r="S390" s="182"/>
      <c r="T390" s="190"/>
      <c r="U390" s="323"/>
      <c r="V390" s="322"/>
      <c r="W390" s="246" t="s">
        <v>2239</v>
      </c>
      <c r="X390" s="338" t="s">
        <v>1610</v>
      </c>
      <c r="AA390" s="348" t="str">
        <f t="shared" si="300"/>
        <v/>
      </c>
      <c r="AC390" s="338" t="s">
        <v>2233</v>
      </c>
      <c r="AD390" s="337" t="s">
        <v>2224</v>
      </c>
    </row>
    <row r="391" spans="18:30" ht="26.4" hidden="1" outlineLevel="1">
      <c r="R391" s="182"/>
      <c r="S391" s="182"/>
      <c r="T391" s="190"/>
      <c r="U391" s="323"/>
      <c r="V391" s="322"/>
      <c r="X391" s="339" t="s">
        <v>2213</v>
      </c>
      <c r="AA391" s="348" t="str">
        <f t="shared" si="300"/>
        <v/>
      </c>
      <c r="AC391" s="338" t="s">
        <v>2224</v>
      </c>
      <c r="AD391" s="324"/>
    </row>
    <row r="392" spans="18:30" ht="24" hidden="1" outlineLevel="1">
      <c r="R392" s="182"/>
      <c r="S392" s="182"/>
      <c r="T392" s="190"/>
      <c r="U392" s="323"/>
      <c r="V392" s="206"/>
      <c r="X392" s="337" t="s">
        <v>1703</v>
      </c>
      <c r="AA392" s="348" t="str">
        <f t="shared" si="300"/>
        <v/>
      </c>
      <c r="AC392" s="326"/>
      <c r="AD392" s="327"/>
    </row>
    <row r="393" spans="18:30" ht="24" hidden="1" outlineLevel="1">
      <c r="R393" s="182"/>
      <c r="S393" s="182"/>
      <c r="U393" s="323"/>
      <c r="V393" s="323"/>
      <c r="X393" s="337" t="s">
        <v>1704</v>
      </c>
      <c r="Y393" s="323"/>
      <c r="Z393" s="323"/>
      <c r="AA393" s="348" t="str">
        <f t="shared" si="300"/>
        <v/>
      </c>
    </row>
    <row r="394" spans="18:30" ht="36" hidden="1" outlineLevel="1">
      <c r="R394" s="182"/>
      <c r="S394" s="182"/>
      <c r="T394" s="190"/>
      <c r="U394" s="323"/>
      <c r="V394" s="323"/>
      <c r="X394" s="337" t="s">
        <v>1973</v>
      </c>
      <c r="Y394" s="323"/>
      <c r="Z394" s="323"/>
      <c r="AA394" s="348" t="str">
        <f t="shared" si="300"/>
        <v/>
      </c>
    </row>
    <row r="395" spans="18:30" ht="24" hidden="1" outlineLevel="1">
      <c r="R395" s="182"/>
      <c r="S395" s="182"/>
      <c r="T395" s="190"/>
      <c r="U395" s="323"/>
      <c r="V395" s="323"/>
      <c r="X395" s="337" t="s">
        <v>2189</v>
      </c>
      <c r="Y395" s="323"/>
      <c r="Z395" s="323"/>
      <c r="AA395" s="348" t="str">
        <f t="shared" si="300"/>
        <v/>
      </c>
    </row>
    <row r="396" spans="18:30" hidden="1" outlineLevel="1">
      <c r="R396" s="182"/>
      <c r="S396" s="182"/>
      <c r="T396" s="190"/>
      <c r="U396" s="323"/>
      <c r="V396" s="323"/>
      <c r="X396" s="337" t="s">
        <v>2014</v>
      </c>
      <c r="Y396" s="323"/>
      <c r="Z396" s="323"/>
      <c r="AA396" s="348" t="str">
        <f t="shared" si="300"/>
        <v/>
      </c>
    </row>
    <row r="397" spans="18:30" hidden="1" outlineLevel="1">
      <c r="S397" s="323"/>
      <c r="T397" s="323"/>
      <c r="V397" s="323"/>
      <c r="W397" s="323"/>
    </row>
    <row r="398" spans="18:30" collapsed="1"/>
  </sheetData>
  <sheetProtection algorithmName="SHA-512" hashValue="NQrtnZCGjOXdVpMfaBFfdq0xNY4NXArevr6qWhrExQVa4XG3aIaP7rJzyjLpDcBdjHlim6IbATKB9iZBjeBZ2w==" saltValue="ZvSDQGfSO9oW29ytos6iug==" spinCount="100000" sheet="1" formatCells="0"/>
  <mergeCells count="527">
    <mergeCell ref="B320:B321"/>
    <mergeCell ref="B331:B332"/>
    <mergeCell ref="B334:B335"/>
    <mergeCell ref="B345:B346"/>
    <mergeCell ref="B348:B349"/>
    <mergeCell ref="B359:B360"/>
    <mergeCell ref="B362:B363"/>
    <mergeCell ref="B261:B262"/>
    <mergeCell ref="B264:B265"/>
    <mergeCell ref="B275:B276"/>
    <mergeCell ref="B278:B279"/>
    <mergeCell ref="B289:B290"/>
    <mergeCell ref="B292:B293"/>
    <mergeCell ref="B303:B304"/>
    <mergeCell ref="B306:B307"/>
    <mergeCell ref="B317:B318"/>
    <mergeCell ref="B194:B195"/>
    <mergeCell ref="B205:B206"/>
    <mergeCell ref="B208:B209"/>
    <mergeCell ref="B219:B220"/>
    <mergeCell ref="B222:B223"/>
    <mergeCell ref="B233:B234"/>
    <mergeCell ref="B236:B237"/>
    <mergeCell ref="B247:B248"/>
    <mergeCell ref="B250:B251"/>
    <mergeCell ref="B135:B136"/>
    <mergeCell ref="B138:B139"/>
    <mergeCell ref="B149:B150"/>
    <mergeCell ref="B152:B153"/>
    <mergeCell ref="B163:B164"/>
    <mergeCell ref="B166:B167"/>
    <mergeCell ref="B177:B178"/>
    <mergeCell ref="B180:B181"/>
    <mergeCell ref="B191:B192"/>
    <mergeCell ref="B68:B69"/>
    <mergeCell ref="B79:B80"/>
    <mergeCell ref="B82:B83"/>
    <mergeCell ref="B93:B94"/>
    <mergeCell ref="B96:B97"/>
    <mergeCell ref="B107:B108"/>
    <mergeCell ref="B110:B111"/>
    <mergeCell ref="B121:B122"/>
    <mergeCell ref="B124:B125"/>
    <mergeCell ref="B9:B10"/>
    <mergeCell ref="B12:B13"/>
    <mergeCell ref="B23:B24"/>
    <mergeCell ref="B26:B27"/>
    <mergeCell ref="B37:B38"/>
    <mergeCell ref="B40:B41"/>
    <mergeCell ref="B51:B52"/>
    <mergeCell ref="B54:B55"/>
    <mergeCell ref="B65:B66"/>
    <mergeCell ref="C3:G4"/>
    <mergeCell ref="C367:F367"/>
    <mergeCell ref="G367:G368"/>
    <mergeCell ref="C368:F368"/>
    <mergeCell ref="C369:F369"/>
    <mergeCell ref="G369:G370"/>
    <mergeCell ref="C370:F370"/>
    <mergeCell ref="C371:F371"/>
    <mergeCell ref="G371:G372"/>
    <mergeCell ref="C372:F372"/>
    <mergeCell ref="C359:C360"/>
    <mergeCell ref="D361:G361"/>
    <mergeCell ref="C362:F362"/>
    <mergeCell ref="C363:F363"/>
    <mergeCell ref="G363:G364"/>
    <mergeCell ref="C364:F364"/>
    <mergeCell ref="C365:F365"/>
    <mergeCell ref="G365:G366"/>
    <mergeCell ref="C366:F366"/>
    <mergeCell ref="C353:F353"/>
    <mergeCell ref="G353:G354"/>
    <mergeCell ref="C354:F354"/>
    <mergeCell ref="C355:F355"/>
    <mergeCell ref="G355:G356"/>
    <mergeCell ref="C356:F356"/>
    <mergeCell ref="C357:F357"/>
    <mergeCell ref="G357:G358"/>
    <mergeCell ref="C358:F358"/>
    <mergeCell ref="C345:C346"/>
    <mergeCell ref="D347:G347"/>
    <mergeCell ref="C348:F348"/>
    <mergeCell ref="C349:F349"/>
    <mergeCell ref="G349:G350"/>
    <mergeCell ref="C350:F350"/>
    <mergeCell ref="C351:F351"/>
    <mergeCell ref="G351:G352"/>
    <mergeCell ref="C352:F352"/>
    <mergeCell ref="C339:F339"/>
    <mergeCell ref="G339:G340"/>
    <mergeCell ref="C340:F340"/>
    <mergeCell ref="C341:F341"/>
    <mergeCell ref="G341:G342"/>
    <mergeCell ref="C342:F342"/>
    <mergeCell ref="C343:F343"/>
    <mergeCell ref="G343:G344"/>
    <mergeCell ref="C344:F344"/>
    <mergeCell ref="C331:C332"/>
    <mergeCell ref="D333:G333"/>
    <mergeCell ref="C334:F334"/>
    <mergeCell ref="C335:F335"/>
    <mergeCell ref="G335:G336"/>
    <mergeCell ref="C336:F336"/>
    <mergeCell ref="C337:F337"/>
    <mergeCell ref="G337:G338"/>
    <mergeCell ref="C338:F338"/>
    <mergeCell ref="C325:F325"/>
    <mergeCell ref="G325:G326"/>
    <mergeCell ref="C326:F326"/>
    <mergeCell ref="C327:F327"/>
    <mergeCell ref="G327:G328"/>
    <mergeCell ref="C328:F328"/>
    <mergeCell ref="C329:F329"/>
    <mergeCell ref="G329:G330"/>
    <mergeCell ref="C330:F330"/>
    <mergeCell ref="C317:C318"/>
    <mergeCell ref="D319:G319"/>
    <mergeCell ref="C320:F320"/>
    <mergeCell ref="C321:F321"/>
    <mergeCell ref="G321:G322"/>
    <mergeCell ref="C322:F322"/>
    <mergeCell ref="C323:F323"/>
    <mergeCell ref="G323:G324"/>
    <mergeCell ref="C324:F324"/>
    <mergeCell ref="C311:F311"/>
    <mergeCell ref="G311:G312"/>
    <mergeCell ref="C312:F312"/>
    <mergeCell ref="C313:F313"/>
    <mergeCell ref="G313:G314"/>
    <mergeCell ref="C314:F314"/>
    <mergeCell ref="C315:F315"/>
    <mergeCell ref="G315:G316"/>
    <mergeCell ref="C316:F316"/>
    <mergeCell ref="C303:C304"/>
    <mergeCell ref="D305:G305"/>
    <mergeCell ref="C306:F306"/>
    <mergeCell ref="C307:F307"/>
    <mergeCell ref="G307:G308"/>
    <mergeCell ref="C308:F308"/>
    <mergeCell ref="C309:F309"/>
    <mergeCell ref="G309:G310"/>
    <mergeCell ref="C310:F310"/>
    <mergeCell ref="C297:F297"/>
    <mergeCell ref="G297:G298"/>
    <mergeCell ref="C298:F298"/>
    <mergeCell ref="C299:F299"/>
    <mergeCell ref="G299:G300"/>
    <mergeCell ref="C300:F300"/>
    <mergeCell ref="C301:F301"/>
    <mergeCell ref="G301:G302"/>
    <mergeCell ref="C302:F302"/>
    <mergeCell ref="C289:C290"/>
    <mergeCell ref="D291:G291"/>
    <mergeCell ref="C292:F292"/>
    <mergeCell ref="C293:F293"/>
    <mergeCell ref="G293:G294"/>
    <mergeCell ref="C294:F294"/>
    <mergeCell ref="C295:F295"/>
    <mergeCell ref="G295:G296"/>
    <mergeCell ref="C296:F296"/>
    <mergeCell ref="C283:F283"/>
    <mergeCell ref="G283:G284"/>
    <mergeCell ref="C284:F284"/>
    <mergeCell ref="C285:F285"/>
    <mergeCell ref="G285:G286"/>
    <mergeCell ref="C286:F286"/>
    <mergeCell ref="C287:F287"/>
    <mergeCell ref="G287:G288"/>
    <mergeCell ref="C288:F288"/>
    <mergeCell ref="C275:C276"/>
    <mergeCell ref="D277:G277"/>
    <mergeCell ref="C278:F278"/>
    <mergeCell ref="C279:F279"/>
    <mergeCell ref="G279:G280"/>
    <mergeCell ref="C280:F280"/>
    <mergeCell ref="C281:F281"/>
    <mergeCell ref="G281:G282"/>
    <mergeCell ref="C282:F282"/>
    <mergeCell ref="C269:F269"/>
    <mergeCell ref="G269:G270"/>
    <mergeCell ref="C270:F270"/>
    <mergeCell ref="C271:F271"/>
    <mergeCell ref="G271:G272"/>
    <mergeCell ref="C272:F272"/>
    <mergeCell ref="C273:F273"/>
    <mergeCell ref="G273:G274"/>
    <mergeCell ref="C274:F274"/>
    <mergeCell ref="C261:C262"/>
    <mergeCell ref="D263:G263"/>
    <mergeCell ref="C264:F264"/>
    <mergeCell ref="C265:F265"/>
    <mergeCell ref="G265:G266"/>
    <mergeCell ref="C266:F266"/>
    <mergeCell ref="C267:F267"/>
    <mergeCell ref="G267:G268"/>
    <mergeCell ref="C268:F268"/>
    <mergeCell ref="C255:F255"/>
    <mergeCell ref="G255:G256"/>
    <mergeCell ref="C256:F256"/>
    <mergeCell ref="C257:F257"/>
    <mergeCell ref="G257:G258"/>
    <mergeCell ref="C258:F258"/>
    <mergeCell ref="C259:F259"/>
    <mergeCell ref="G259:G260"/>
    <mergeCell ref="C260:F260"/>
    <mergeCell ref="C247:C248"/>
    <mergeCell ref="D249:G249"/>
    <mergeCell ref="C250:F250"/>
    <mergeCell ref="C251:F251"/>
    <mergeCell ref="G251:G252"/>
    <mergeCell ref="C252:F252"/>
    <mergeCell ref="C253:F253"/>
    <mergeCell ref="G253:G254"/>
    <mergeCell ref="C254:F254"/>
    <mergeCell ref="C241:F241"/>
    <mergeCell ref="G241:G242"/>
    <mergeCell ref="C242:F242"/>
    <mergeCell ref="C243:F243"/>
    <mergeCell ref="G243:G244"/>
    <mergeCell ref="C244:F244"/>
    <mergeCell ref="C245:F245"/>
    <mergeCell ref="G245:G246"/>
    <mergeCell ref="C246:F246"/>
    <mergeCell ref="C233:C234"/>
    <mergeCell ref="D235:G235"/>
    <mergeCell ref="C236:F236"/>
    <mergeCell ref="C237:F237"/>
    <mergeCell ref="G237:G238"/>
    <mergeCell ref="C238:F238"/>
    <mergeCell ref="C239:F239"/>
    <mergeCell ref="G239:G240"/>
    <mergeCell ref="C240:F240"/>
    <mergeCell ref="C227:F227"/>
    <mergeCell ref="G227:G228"/>
    <mergeCell ref="C228:F228"/>
    <mergeCell ref="C229:F229"/>
    <mergeCell ref="G229:G230"/>
    <mergeCell ref="C230:F230"/>
    <mergeCell ref="C231:F231"/>
    <mergeCell ref="G231:G232"/>
    <mergeCell ref="C232:F232"/>
    <mergeCell ref="C219:C220"/>
    <mergeCell ref="D221:G221"/>
    <mergeCell ref="C222:F222"/>
    <mergeCell ref="C223:F223"/>
    <mergeCell ref="G223:G224"/>
    <mergeCell ref="C224:F224"/>
    <mergeCell ref="C225:F225"/>
    <mergeCell ref="G225:G226"/>
    <mergeCell ref="C226:F226"/>
    <mergeCell ref="C213:F213"/>
    <mergeCell ref="G213:G214"/>
    <mergeCell ref="C214:F214"/>
    <mergeCell ref="C215:F215"/>
    <mergeCell ref="G215:G216"/>
    <mergeCell ref="C216:F216"/>
    <mergeCell ref="C217:F217"/>
    <mergeCell ref="G217:G218"/>
    <mergeCell ref="C218:F218"/>
    <mergeCell ref="C205:C206"/>
    <mergeCell ref="D207:G207"/>
    <mergeCell ref="C208:F208"/>
    <mergeCell ref="C209:F209"/>
    <mergeCell ref="G209:G210"/>
    <mergeCell ref="C210:F210"/>
    <mergeCell ref="C211:F211"/>
    <mergeCell ref="G211:G212"/>
    <mergeCell ref="C212:F212"/>
    <mergeCell ref="C199:F199"/>
    <mergeCell ref="G199:G200"/>
    <mergeCell ref="C200:F200"/>
    <mergeCell ref="C201:F201"/>
    <mergeCell ref="G201:G202"/>
    <mergeCell ref="C202:F202"/>
    <mergeCell ref="C203:F203"/>
    <mergeCell ref="G203:G204"/>
    <mergeCell ref="C204:F204"/>
    <mergeCell ref="C191:C192"/>
    <mergeCell ref="D193:G193"/>
    <mergeCell ref="C194:F194"/>
    <mergeCell ref="C195:F195"/>
    <mergeCell ref="G195:G196"/>
    <mergeCell ref="C196:F196"/>
    <mergeCell ref="C197:F197"/>
    <mergeCell ref="G197:G198"/>
    <mergeCell ref="C198:F198"/>
    <mergeCell ref="C185:F185"/>
    <mergeCell ref="G185:G186"/>
    <mergeCell ref="C186:F186"/>
    <mergeCell ref="C187:F187"/>
    <mergeCell ref="G187:G188"/>
    <mergeCell ref="C188:F188"/>
    <mergeCell ref="C189:F189"/>
    <mergeCell ref="G189:G190"/>
    <mergeCell ref="C190:F190"/>
    <mergeCell ref="C177:C178"/>
    <mergeCell ref="D179:G179"/>
    <mergeCell ref="C180:F180"/>
    <mergeCell ref="C181:F181"/>
    <mergeCell ref="G181:G182"/>
    <mergeCell ref="C182:F182"/>
    <mergeCell ref="C183:F183"/>
    <mergeCell ref="G183:G184"/>
    <mergeCell ref="C184:F184"/>
    <mergeCell ref="C171:F171"/>
    <mergeCell ref="G171:G172"/>
    <mergeCell ref="C172:F172"/>
    <mergeCell ref="C173:F173"/>
    <mergeCell ref="G173:G174"/>
    <mergeCell ref="C174:F174"/>
    <mergeCell ref="C175:F175"/>
    <mergeCell ref="G175:G176"/>
    <mergeCell ref="C176:F176"/>
    <mergeCell ref="C163:C164"/>
    <mergeCell ref="D165:G165"/>
    <mergeCell ref="C166:F166"/>
    <mergeCell ref="C167:F167"/>
    <mergeCell ref="G167:G168"/>
    <mergeCell ref="C168:F168"/>
    <mergeCell ref="C169:F169"/>
    <mergeCell ref="G169:G170"/>
    <mergeCell ref="C170:F170"/>
    <mergeCell ref="H6:N6"/>
    <mergeCell ref="H7:I7"/>
    <mergeCell ref="K7:N7"/>
    <mergeCell ref="C12:F12"/>
    <mergeCell ref="C13:F13"/>
    <mergeCell ref="G13:G14"/>
    <mergeCell ref="C14:F14"/>
    <mergeCell ref="C83:F83"/>
    <mergeCell ref="G83:G84"/>
    <mergeCell ref="C84:F84"/>
    <mergeCell ref="C6:G6"/>
    <mergeCell ref="C7:G7"/>
    <mergeCell ref="C58:F58"/>
    <mergeCell ref="D11:G11"/>
    <mergeCell ref="C49:F49"/>
    <mergeCell ref="G49:G50"/>
    <mergeCell ref="C50:F50"/>
    <mergeCell ref="C37:C38"/>
    <mergeCell ref="D39:G39"/>
    <mergeCell ref="C43:F43"/>
    <mergeCell ref="G43:G44"/>
    <mergeCell ref="G27:G28"/>
    <mergeCell ref="C82:F82"/>
    <mergeCell ref="C15:F15"/>
    <mergeCell ref="G15:G16"/>
    <mergeCell ref="C16:F16"/>
    <mergeCell ref="D25:G25"/>
    <mergeCell ref="C26:F26"/>
    <mergeCell ref="C27:F27"/>
    <mergeCell ref="C8:G8"/>
    <mergeCell ref="C9:C10"/>
    <mergeCell ref="C23:C24"/>
    <mergeCell ref="G17:G18"/>
    <mergeCell ref="C18:F18"/>
    <mergeCell ref="C17:F17"/>
    <mergeCell ref="D81:G81"/>
    <mergeCell ref="C29:F29"/>
    <mergeCell ref="G29:G30"/>
    <mergeCell ref="C30:F30"/>
    <mergeCell ref="C35:F35"/>
    <mergeCell ref="G35:G36"/>
    <mergeCell ref="C36:F36"/>
    <mergeCell ref="C31:F31"/>
    <mergeCell ref="G31:G32"/>
    <mergeCell ref="C32:F32"/>
    <mergeCell ref="D67:G67"/>
    <mergeCell ref="C71:F71"/>
    <mergeCell ref="G71:G72"/>
    <mergeCell ref="C72:F72"/>
    <mergeCell ref="C33:F33"/>
    <mergeCell ref="C69:F69"/>
    <mergeCell ref="C73:F73"/>
    <mergeCell ref="G73:G74"/>
    <mergeCell ref="C40:F40"/>
    <mergeCell ref="C41:F41"/>
    <mergeCell ref="G41:G42"/>
    <mergeCell ref="C42:F42"/>
    <mergeCell ref="C60:F60"/>
    <mergeCell ref="C55:F55"/>
    <mergeCell ref="C85:F85"/>
    <mergeCell ref="G85:G86"/>
    <mergeCell ref="C19:F19"/>
    <mergeCell ref="G19:G20"/>
    <mergeCell ref="C20:F20"/>
    <mergeCell ref="C21:F21"/>
    <mergeCell ref="G21:G22"/>
    <mergeCell ref="C22:F22"/>
    <mergeCell ref="G33:G34"/>
    <mergeCell ref="C34:F34"/>
    <mergeCell ref="C77:F77"/>
    <mergeCell ref="G77:G78"/>
    <mergeCell ref="C63:F63"/>
    <mergeCell ref="G63:G64"/>
    <mergeCell ref="C64:F64"/>
    <mergeCell ref="C62:F62"/>
    <mergeCell ref="C74:F74"/>
    <mergeCell ref="C78:F78"/>
    <mergeCell ref="G69:G70"/>
    <mergeCell ref="C70:F70"/>
    <mergeCell ref="C65:C66"/>
    <mergeCell ref="C68:F68"/>
    <mergeCell ref="C56:F56"/>
    <mergeCell ref="C57:F57"/>
    <mergeCell ref="C87:F87"/>
    <mergeCell ref="G87:G88"/>
    <mergeCell ref="C88:F88"/>
    <mergeCell ref="C89:F89"/>
    <mergeCell ref="G89:G90"/>
    <mergeCell ref="C90:F90"/>
    <mergeCell ref="G101:G102"/>
    <mergeCell ref="C102:F102"/>
    <mergeCell ref="C98:F98"/>
    <mergeCell ref="C99:F99"/>
    <mergeCell ref="G99:G100"/>
    <mergeCell ref="C100:F100"/>
    <mergeCell ref="G91:G92"/>
    <mergeCell ref="C92:F92"/>
    <mergeCell ref="C96:F96"/>
    <mergeCell ref="C97:F97"/>
    <mergeCell ref="G97:G98"/>
    <mergeCell ref="C93:C94"/>
    <mergeCell ref="D95:G95"/>
    <mergeCell ref="C91:F91"/>
    <mergeCell ref="C153:F153"/>
    <mergeCell ref="G153:G154"/>
    <mergeCell ref="C154:F154"/>
    <mergeCell ref="C155:F155"/>
    <mergeCell ref="G155:G156"/>
    <mergeCell ref="C156:F156"/>
    <mergeCell ref="C157:F157"/>
    <mergeCell ref="G157:G158"/>
    <mergeCell ref="C158:F158"/>
    <mergeCell ref="C145:F145"/>
    <mergeCell ref="G145:G146"/>
    <mergeCell ref="C146:F146"/>
    <mergeCell ref="C147:F147"/>
    <mergeCell ref="C143:F143"/>
    <mergeCell ref="C132:F132"/>
    <mergeCell ref="C133:F133"/>
    <mergeCell ref="C129:F129"/>
    <mergeCell ref="G129:G130"/>
    <mergeCell ref="C130:F130"/>
    <mergeCell ref="C138:F138"/>
    <mergeCell ref="G133:G134"/>
    <mergeCell ref="C135:C136"/>
    <mergeCell ref="D137:G137"/>
    <mergeCell ref="C131:F131"/>
    <mergeCell ref="G147:G148"/>
    <mergeCell ref="G131:G132"/>
    <mergeCell ref="C105:F105"/>
    <mergeCell ref="G105:G106"/>
    <mergeCell ref="C106:F106"/>
    <mergeCell ref="D109:G109"/>
    <mergeCell ref="C107:C108"/>
    <mergeCell ref="C110:F110"/>
    <mergeCell ref="C111:F111"/>
    <mergeCell ref="G111:G112"/>
    <mergeCell ref="C112:F112"/>
    <mergeCell ref="C113:F113"/>
    <mergeCell ref="G113:G114"/>
    <mergeCell ref="C114:F114"/>
    <mergeCell ref="G125:G126"/>
    <mergeCell ref="C126:F126"/>
    <mergeCell ref="C124:F124"/>
    <mergeCell ref="C115:F115"/>
    <mergeCell ref="G115:G116"/>
    <mergeCell ref="C116:F116"/>
    <mergeCell ref="C28:F28"/>
    <mergeCell ref="C161:F161"/>
    <mergeCell ref="G161:G162"/>
    <mergeCell ref="C162:F162"/>
    <mergeCell ref="C127:F127"/>
    <mergeCell ref="G127:G128"/>
    <mergeCell ref="C128:F128"/>
    <mergeCell ref="C117:F117"/>
    <mergeCell ref="G117:G118"/>
    <mergeCell ref="C118:F118"/>
    <mergeCell ref="C119:F119"/>
    <mergeCell ref="G119:G120"/>
    <mergeCell ref="C120:F120"/>
    <mergeCell ref="C121:C122"/>
    <mergeCell ref="D123:G123"/>
    <mergeCell ref="C141:F141"/>
    <mergeCell ref="G141:G142"/>
    <mergeCell ref="C142:F142"/>
    <mergeCell ref="C134:F134"/>
    <mergeCell ref="C51:C52"/>
    <mergeCell ref="D53:G53"/>
    <mergeCell ref="C54:F54"/>
    <mergeCell ref="C59:F59"/>
    <mergeCell ref="G59:G60"/>
    <mergeCell ref="G55:G56"/>
    <mergeCell ref="C44:F44"/>
    <mergeCell ref="C45:F45"/>
    <mergeCell ref="G45:G46"/>
    <mergeCell ref="C46:F46"/>
    <mergeCell ref="C47:F47"/>
    <mergeCell ref="G47:G48"/>
    <mergeCell ref="C48:F48"/>
    <mergeCell ref="G57:G58"/>
    <mergeCell ref="C159:F159"/>
    <mergeCell ref="G159:G160"/>
    <mergeCell ref="C160:F160"/>
    <mergeCell ref="C148:F148"/>
    <mergeCell ref="C149:C150"/>
    <mergeCell ref="D151:G151"/>
    <mergeCell ref="C152:F152"/>
    <mergeCell ref="C61:F61"/>
    <mergeCell ref="G61:G62"/>
    <mergeCell ref="C86:F86"/>
    <mergeCell ref="G143:G144"/>
    <mergeCell ref="C144:F144"/>
    <mergeCell ref="C75:F75"/>
    <mergeCell ref="G75:G76"/>
    <mergeCell ref="C76:F76"/>
    <mergeCell ref="C103:F103"/>
    <mergeCell ref="G103:G104"/>
    <mergeCell ref="C104:F104"/>
    <mergeCell ref="C101:F101"/>
    <mergeCell ref="C79:C80"/>
    <mergeCell ref="C139:F139"/>
    <mergeCell ref="G139:G140"/>
    <mergeCell ref="C140:F140"/>
    <mergeCell ref="C125:F125"/>
  </mergeCells>
  <phoneticPr fontId="2"/>
  <conditionalFormatting sqref="B11 B25 B39 B53 B67 B81 B95 B109 B123 B137 B151 B165 B179 B193 B207 B221 B235 B249 B263 B277 B291 B305 B319 B333 B347 B361">
    <cfRule type="expression" dxfId="23" priority="1">
      <formula>C18&lt;&gt;1</formula>
    </cfRule>
    <cfRule type="expression" dxfId="22" priority="2">
      <formula>AND(C18=1, B11="")</formula>
    </cfRule>
  </conditionalFormatting>
  <conditionalFormatting sqref="C3 C8 D10:G10 D11:E11 G13:G22 C14 C16 D24:G24 D25:E25 G27:G36 C28 C30 D38:G38 D39:E39 G41:G50 C42 C44 D52:G52 D53:E53 G55:G64 C56 C58 D66:G66 D67:E67 G69:G78 C70 C72 D80:G80 D81:E81 G83:G92 C84 C86 D94:G94 D95:E95 G97:G106 C98 C100 D108:G108 D109:E109 G111:G120 C112 C114 D122:G122 D123:E123 G125:G134 C126 C128 D136:G136 D137:E137 G139:G148 C140 C142 D150:G150 D151:E151 G153:G162 C154 C156 D164:G164 D165:E165 G167:G176 C168 C170 D178:G178 D179:E179 G181:G190 C182 C184 D192:G192 D193:E193 G195:G204 C196 C198 D206:G206 D207:E207 G209:G218 C210 C212 D220:G220 D221:E221 G223:G232 C224 C226 D234:G234 D235:E235 G237:G246 C238 C240 D248:G248 D249:E249 G251:G260 C252 C254 D262:G262 D263:E263 G265:G274 C266 C268 D276:G276 D277:E277 G279:G288 C280 C282 D290:G290 D291:E291 G293:G302 C294 C296 D304:G304 D305:E305 G307:G316 C308 C310 D318:G318 D319:E319 G321:G330 C322 C324 D332:G332 D333:E333 G335:G344 C336 C338 D346:G346 D347:E347 G349:G358 C350 C352 D360:G360 D361:E361 G363:G372 C364 C366">
    <cfRule type="containsBlanks" dxfId="21" priority="129">
      <formula>LEN(TRIM(C3))=0</formula>
    </cfRule>
  </conditionalFormatting>
  <conditionalFormatting sqref="C18 C20 C32 C34 C46 C48 C60 C62 C74 C76 C88 C90 C102 C104 C116 C118 C130 C132 C144 C146 C158 C160 C172 C174 C186 C188 C200 C202 C214 C216 C228 C230 C242 C244 C256 C258 C270 C272 C284 C286 C298 C300 C312 C314 C326 C328 C340 C342 C354 C356 C368 C370">
    <cfRule type="containsBlanks" dxfId="20" priority="128">
      <formula>LEN(TRIM(C18))=0</formula>
    </cfRule>
  </conditionalFormatting>
  <conditionalFormatting sqref="H9:H21 H23:H35 H37:H49 H51:H63 H65:H77 H79:H91 H93:H105 H107:H119 H121:H133 H135:H147 H149:H161 H163:H175 H177:H189 H191:H203 H205:H217 H219:H231 H233:H245 H247:H259 H261:H273 H275:H287 H289:H301 H303:H315 H317:H329 H331:H343 H345:H357 H359:H371">
    <cfRule type="containsBlanks" dxfId="19" priority="7">
      <formula>LEN(TRIM(H9))=0</formula>
    </cfRule>
  </conditionalFormatting>
  <conditionalFormatting sqref="H9:H372">
    <cfRule type="expression" dxfId="18" priority="5">
      <formula>NOT($R9)</formula>
    </cfRule>
  </conditionalFormatting>
  <conditionalFormatting sqref="I9:I372">
    <cfRule type="expression" dxfId="17" priority="28">
      <formula>OR(ROUND($I9,10)&lt;0,ROUND($I9,10)&gt;1)</formula>
    </cfRule>
    <cfRule type="expression" dxfId="16" priority="32">
      <formula>OR(NOT($R9),$H9="")</formula>
    </cfRule>
  </conditionalFormatting>
  <conditionalFormatting sqref="I10:I22 I24:I36 I38:I50 I52:I64 I66:I78 I80:I92 I94:I106 I108:I120 I122:I134 I136:I148 I150:I162 I164:I176 I178:I190 I192:I204 I206:I218 I220:I232 I234:I246 I248:I260 I262:I274 I276:I288 I290:I302 I304:I316 I318:I330 I332:I344 I346:I358 I360:I372">
    <cfRule type="containsBlanks" dxfId="15" priority="33">
      <formula>LEN(TRIM(I10))=0</formula>
    </cfRule>
  </conditionalFormatting>
  <conditionalFormatting sqref="J9:J372">
    <cfRule type="expression" dxfId="14" priority="142">
      <formula>OR(ROUND($J9,10)&lt;0,ROUND($J9,10)&gt;1)</formula>
    </cfRule>
    <cfRule type="expression" dxfId="13" priority="143">
      <formula>AND($J9&lt;&gt;"", $J9&gt;$I9)</formula>
    </cfRule>
    <cfRule type="expression" dxfId="12" priority="144">
      <formula>OR($I9="", COUNTIFS($AD$377:$AD$391, $H9)=0)</formula>
    </cfRule>
    <cfRule type="containsBlanks" dxfId="11" priority="145">
      <formula>LEN(TRIM(J9))=0</formula>
    </cfRule>
  </conditionalFormatting>
  <conditionalFormatting sqref="K9:K372">
    <cfRule type="containsBlanks" dxfId="10" priority="123">
      <formula>LEN(TRIM(K9))=0</formula>
    </cfRule>
  </conditionalFormatting>
  <conditionalFormatting sqref="K10:K22 K24:K36 K38:K50 K52:K64 K66:K78 K80:K92 K94:K106 K108:K120 K122:K134 K136:K148 K150:K162 K164:K176 K178:K190 K192:K204 K206:K218 K220:K232 K234:K246 K248:K260 K262:K274 K276:K288 K290:K302 K304:K316 K318:K330 K332:K344 K346:K358 K360:K372">
    <cfRule type="expression" dxfId="9" priority="43">
      <formula>K9=""</formula>
    </cfRule>
    <cfRule type="expression" dxfId="8" priority="44">
      <formula>K9=0</formula>
    </cfRule>
  </conditionalFormatting>
  <dataValidations count="31">
    <dataValidation type="list" allowBlank="1" showInputMessage="1" showErrorMessage="1" sqref="H9 H331 H303 H275 H205 H219 H233 H247 H37 H51 H65 H79 H93 H107 H121 H135 H23 H345 H149 H163 H177 H191 H261 H289 H317 H359" xr:uid="{879D20A9-98EA-4BFA-A6F3-3DC6762FE16B}">
      <formula1>$Z$377:$Z$379</formula1>
    </dataValidation>
    <dataValidation type="list" allowBlank="1" showInputMessage="1" showErrorMessage="1" sqref="H10:H21" xr:uid="{062AA19E-B3FF-4AA6-A8ED-46EFF158EAA1}">
      <formula1>IF(H$9=$C$3, $AA$377:$AA$396, $T$377)</formula1>
    </dataValidation>
    <dataValidation type="list" allowBlank="1" showInputMessage="1" showErrorMessage="1" sqref="G13:G22 G27:G36 G335:G344 G307:G316 G279:G288 G237:G246 G223:G232 G251:G260 G209:G218 G125:G134 G97:G106 G69:G78 G41:G50 G55:G64 G83:G92 G111:G120 G139:G148 G153:G162 G181:G190 G167:G176 G195:G204 G265:G274 G293:G302 G321:G330 G349:G358 G363:G372" xr:uid="{FBAF1810-B9B4-434E-B326-027E0EF9AEEE}">
      <formula1>$AE$377:$AE$378</formula1>
    </dataValidation>
    <dataValidation type="list" allowBlank="1" showInputMessage="1" showErrorMessage="1" sqref="D10:G10 D346:G346 D318:G318 D290:G290 D262:G262 D234:G234 D220:G220 D248:G248 D150:G150 D122:G122 D94:G94 D66:G66 D38:G38 D24:G24 D52:G52 D80:G80 D108:G108 D136:G136 D206:G206 D178:G178 D164:G164 D192:G192 D276:G276 D304:G304 D332:G332 D360:G360" xr:uid="{DED1CC9B-2A0D-4A19-9434-9A274D7C695E}">
      <formula1>$AF$376:$AF$378</formula1>
    </dataValidation>
    <dataValidation type="list" allowBlank="1" showInputMessage="1" showErrorMessage="1" sqref="C3:G4" xr:uid="{46B0CC9E-F401-4F5B-84C4-2A19354BC83A}">
      <formula1>$R$377:$R$380</formula1>
    </dataValidation>
    <dataValidation type="list" allowBlank="1" showInputMessage="1" showErrorMessage="1" sqref="H24:H35" xr:uid="{8F8E8393-E2D3-44E2-8E63-D4A3CC4D55A7}">
      <formula1>IF(H$23=$C$3, $AA$377:$AA$396, $T$377)</formula1>
    </dataValidation>
    <dataValidation type="list" allowBlank="1" showInputMessage="1" showErrorMessage="1" sqref="H38:H49" xr:uid="{1C1D02EE-4066-4092-A475-8EB2E288C9E1}">
      <formula1>IF(H$37=$C$3, $AA$377:$AA$396, $T$377)</formula1>
    </dataValidation>
    <dataValidation type="list" allowBlank="1" showInputMessage="1" showErrorMessage="1" sqref="H52:H63" xr:uid="{471F7755-BD0C-4CD2-A675-A8A448ECB522}">
      <formula1>IF(H$51=$C$3, $AA$377:$AA$396, $T$377)</formula1>
    </dataValidation>
    <dataValidation type="list" allowBlank="1" showInputMessage="1" showErrorMessage="1" sqref="H66:H77" xr:uid="{E4229D74-5210-4DBA-9469-0E5AF19CB075}">
      <formula1>IF(H$65=$C$3, $AA$377:$AA$396, $T$377)</formula1>
    </dataValidation>
    <dataValidation type="list" allowBlank="1" showInputMessage="1" showErrorMessage="1" sqref="H80:H91" xr:uid="{ABFE4DE4-F96F-4C1A-948A-678B00FD615C}">
      <formula1>IF(H$79=$C$3, $AA$377:$AA$396, $T$377)</formula1>
    </dataValidation>
    <dataValidation type="list" allowBlank="1" showInputMessage="1" showErrorMessage="1" sqref="H94:H105" xr:uid="{1812D4F8-8467-4307-916B-56558BB427F2}">
      <formula1>IF(H$93=$C$3, $AA$377:$AA$396, $T$377)</formula1>
    </dataValidation>
    <dataValidation type="list" allowBlank="1" showInputMessage="1" showErrorMessage="1" sqref="H108:H119" xr:uid="{803A6908-ED0B-42D2-BBD3-A82550C4B174}">
      <formula1>IF(H$107=$C$3, $AA$377:$AA$396, $T$377)</formula1>
    </dataValidation>
    <dataValidation type="list" allowBlank="1" showInputMessage="1" showErrorMessage="1" sqref="H122:H133" xr:uid="{20E62BF8-49A5-4FEA-B074-93F1538A71F8}">
      <formula1>IF(H$121=$C$3, $AA$377:$AA$396, $T$377)</formula1>
    </dataValidation>
    <dataValidation type="list" allowBlank="1" showInputMessage="1" showErrorMessage="1" sqref="H136:H147" xr:uid="{0185171E-5DC0-4E89-95C0-42646E5D5B71}">
      <formula1>IF(H$135=$C$3, $AA$377:$AA$396, $T$377)</formula1>
    </dataValidation>
    <dataValidation type="list" allowBlank="1" showInputMessage="1" showErrorMessage="1" sqref="H150:H161" xr:uid="{30203A64-482D-47E4-AD9D-464D6D0A0830}">
      <formula1>IF(H$149=$C$3, $AA$377:$AA$396, $T$377)</formula1>
    </dataValidation>
    <dataValidation type="list" allowBlank="1" showInputMessage="1" showErrorMessage="1" sqref="H164:H175" xr:uid="{504055A9-D53D-44FA-98C6-2FA8F58EBCE3}">
      <formula1>IF(H$163=$C$3, $AA$377:$AA$396, $T$377)</formula1>
    </dataValidation>
    <dataValidation type="list" allowBlank="1" showInputMessage="1" showErrorMessage="1" sqref="H178:H189" xr:uid="{5E5D5B7A-0840-44D4-88C1-31553AFA8B01}">
      <formula1>IF(H$177=$C$3, $AA$377:$AA$396, $T$377)</formula1>
    </dataValidation>
    <dataValidation type="list" allowBlank="1" showInputMessage="1" showErrorMessage="1" sqref="H192:H203" xr:uid="{DA8E5A91-C2C2-48F5-B0B5-4CD273D5F35D}">
      <formula1>IF(H$191=$C$3, $AA$377:$AA$396, $T$377)</formula1>
    </dataValidation>
    <dataValidation type="list" allowBlank="1" showInputMessage="1" showErrorMessage="1" sqref="H206:H217" xr:uid="{35B46696-598B-453A-9120-98BED9CD0822}">
      <formula1>IF(H$205=$C$3, $AA$377:$AA$396, $T$377)</formula1>
    </dataValidation>
    <dataValidation type="list" allowBlank="1" showInputMessage="1" showErrorMessage="1" sqref="H220:H231" xr:uid="{1A0613AB-1E70-44CB-8E0C-5C804F4D604B}">
      <formula1>IF(H$219=$C$3, $AA$377:$AA$396, $T$377)</formula1>
    </dataValidation>
    <dataValidation type="list" allowBlank="1" showInputMessage="1" showErrorMessage="1" sqref="H234:H245" xr:uid="{B7BD56A7-79A0-4D90-9303-24302A3AF712}">
      <formula1>IF(H$233=$C$3, $AA$377:$AA$396, $T$377)</formula1>
    </dataValidation>
    <dataValidation type="list" allowBlank="1" showInputMessage="1" showErrorMessage="1" sqref="H248:H259" xr:uid="{0CB79318-6E2D-4782-B7F2-1AA0A96EAA87}">
      <formula1>IF(H$247=$C$3, $AA$377:$AA$396, $T$377)</formula1>
    </dataValidation>
    <dataValidation type="list" allowBlank="1" showInputMessage="1" showErrorMessage="1" sqref="H262:H273" xr:uid="{3C3B32F1-B5A4-4814-AB7F-FA41827FBBE7}">
      <formula1>IF(H$261=$C$3, $AA$377:$AA$396, $T$377)</formula1>
    </dataValidation>
    <dataValidation type="list" allowBlank="1" showInputMessage="1" showErrorMessage="1" sqref="H276:H287" xr:uid="{14BAE1B3-7BA4-41BC-89C2-36B7E4C5EBE6}">
      <formula1>IF(H$275=$C$3, $AA$377:$AA$396, $T$377)</formula1>
    </dataValidation>
    <dataValidation type="list" allowBlank="1" showInputMessage="1" showErrorMessage="1" sqref="H290:H301" xr:uid="{C713E942-0E55-4E6B-9170-94822C395091}">
      <formula1>IF(H$289=$C$3, $AA$377:$AA$396, $T$377)</formula1>
    </dataValidation>
    <dataValidation type="list" allowBlank="1" showInputMessage="1" showErrorMessage="1" sqref="H304:H315" xr:uid="{4A5F2D17-C09B-4605-9EC1-95F802FBD499}">
      <formula1>IF(H$303=$C$3, $AA$377:$AA$396, $T$377)</formula1>
    </dataValidation>
    <dataValidation type="list" allowBlank="1" showInputMessage="1" showErrorMessage="1" sqref="H318:H329" xr:uid="{D4831BEA-6D03-4F10-B4D5-B83D9E16C293}">
      <formula1>IF(H$317=$C$3, $AA$377:$AA$396, $T$377)</formula1>
    </dataValidation>
    <dataValidation type="list" allowBlank="1" showInputMessage="1" showErrorMessage="1" sqref="H332:H343" xr:uid="{FE45F232-C57A-42D9-8EFE-3BAE5202CD40}">
      <formula1>IF(H$331=$C$3, $AA$377:$AA$396, $T$377)</formula1>
    </dataValidation>
    <dataValidation type="list" allowBlank="1" showInputMessage="1" showErrorMessage="1" sqref="H346:H357" xr:uid="{0ABA03F7-5DCD-4562-AC4D-57AF64B1DC63}">
      <formula1>IF(H$345=$C$3, $AA$377:$AA$396, $T$377)</formula1>
    </dataValidation>
    <dataValidation type="list" allowBlank="1" showInputMessage="1" showErrorMessage="1" sqref="H360:H371" xr:uid="{DEF17CAB-B473-4918-9AAC-155FE6C8102C}">
      <formula1>IF(H$359=$C$3, $AA$377:$AA$396, $T$377)</formula1>
    </dataValidation>
    <dataValidation type="list" allowBlank="1" showInputMessage="1" showErrorMessage="1" sqref="B11 B25 B39 B53 B67 B81 B95 B109 B123 B137 B151 B165 B179 B193 B207 B221 B235 B249 B263 B277 B291 B305 B319 B333 B347 B361" xr:uid="{62853645-2D3A-4D51-A54B-164426B866C5}">
      <formula1>$AG$376:$AG$378</formula1>
    </dataValidation>
  </dataValidations>
  <pageMargins left="0.70866141732283472" right="0.70866141732283472" top="0.74803149606299213" bottom="0.74803149606299213" header="0.31496062992125984" footer="0.31496062992125984"/>
  <pageSetup paperSize="9" scale="68" fitToHeight="0" orientation="portrait" r:id="rId1"/>
  <colBreaks count="1" manualBreakCount="1">
    <brk id="15" max="1048575" man="1"/>
  </colBreaks>
  <ignoredErrors>
    <ignoredError sqref="H372 H344 H330 H316 H302 H288 H274 H260 H246 H232 H218 H204 H190 H176 H162 H148 H134 H120 H106 H92 H78 H64 H50 H36 H22" unlockedFormula="1"/>
    <ignoredError sqref="L23:N372" 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00E2-2D26-413F-8E31-3A9697D32D83}">
  <sheetPr codeName="Sheet12">
    <tabColor rgb="FF7030A0"/>
  </sheetPr>
  <dimension ref="A1:N42"/>
  <sheetViews>
    <sheetView showGridLines="0" zoomScaleNormal="100" zoomScaleSheetLayoutView="71" workbookViewId="0"/>
  </sheetViews>
  <sheetFormatPr defaultRowHeight="13.2" outlineLevelRow="1"/>
  <cols>
    <col min="1" max="1" width="3.6640625" customWidth="1"/>
    <col min="2" max="2" width="7.6640625" customWidth="1"/>
    <col min="3" max="3" width="84" customWidth="1"/>
    <col min="4" max="8" width="8.6640625" customWidth="1"/>
    <col min="9" max="9" width="19.21875" customWidth="1"/>
    <col min="10" max="10" width="57" customWidth="1"/>
    <col min="11" max="11" width="29.109375" customWidth="1"/>
    <col min="12" max="12" width="33.44140625" customWidth="1"/>
    <col min="13" max="13" width="11" customWidth="1"/>
  </cols>
  <sheetData>
    <row r="1" spans="1:14">
      <c r="B1" s="116" t="s">
        <v>2290</v>
      </c>
      <c r="M1" s="179" t="s">
        <v>2300</v>
      </c>
    </row>
    <row r="2" spans="1:14">
      <c r="B2" s="140" t="s">
        <v>2283</v>
      </c>
    </row>
    <row r="3" spans="1:14">
      <c r="B3" s="140"/>
    </row>
    <row r="4" spans="1:14">
      <c r="B4" s="140"/>
    </row>
    <row r="5" spans="1:14">
      <c r="B5" s="140"/>
    </row>
    <row r="6" spans="1:14" ht="13.8" thickBot="1">
      <c r="A6" s="360"/>
      <c r="B6" s="116"/>
    </row>
    <row r="7" spans="1:14" ht="21" customHeight="1" thickBot="1">
      <c r="B7" s="757"/>
      <c r="C7" s="755" t="s">
        <v>2275</v>
      </c>
      <c r="D7" s="763" t="s">
        <v>2274</v>
      </c>
      <c r="E7" s="765" t="s">
        <v>2278</v>
      </c>
      <c r="F7" s="766"/>
      <c r="G7" s="767"/>
      <c r="H7" s="763" t="s">
        <v>2271</v>
      </c>
      <c r="I7" s="763" t="s">
        <v>2288</v>
      </c>
      <c r="J7" s="761" t="s">
        <v>2281</v>
      </c>
      <c r="K7" s="761" t="s">
        <v>2282</v>
      </c>
      <c r="L7" s="759" t="s">
        <v>2289</v>
      </c>
    </row>
    <row r="8" spans="1:14" ht="21" customHeight="1" thickBot="1">
      <c r="B8" s="758"/>
      <c r="C8" s="756"/>
      <c r="D8" s="764"/>
      <c r="E8" s="362" t="s">
        <v>2273</v>
      </c>
      <c r="F8" s="361" t="s">
        <v>40</v>
      </c>
      <c r="G8" s="361" t="s">
        <v>2272</v>
      </c>
      <c r="H8" s="764"/>
      <c r="I8" s="764"/>
      <c r="J8" s="762"/>
      <c r="K8" s="762"/>
      <c r="L8" s="760"/>
    </row>
    <row r="9" spans="1:14" s="354" customFormat="1" ht="69.900000000000006" customHeight="1">
      <c r="B9" s="363" t="s">
        <v>1590</v>
      </c>
      <c r="C9" s="358" t="str">
        <f>IF('B2'!B12="B3シートに"&amp;CHAR(10)&amp;"ご記載ください。",'B2'!D11,"")</f>
        <v/>
      </c>
      <c r="D9" s="357" t="str">
        <f>IF('B2'!B12="B3シートに"&amp;CHAR(10)&amp;"ご記載ください。",'B2'!C18,"")</f>
        <v/>
      </c>
      <c r="E9" s="366" t="str">
        <f>IF('B2'!D10="","",IF('B2'!B12="B3シートに"&amp;CHAR(10)&amp;"ご記載ください。",'B2'!D10,""))</f>
        <v/>
      </c>
      <c r="F9" s="366" t="str">
        <f>IF('B2'!E10="","",IF('B2'!B12="B3シートに"&amp;CHAR(10)&amp;"ご記載ください。",'B2'!E10,""))</f>
        <v/>
      </c>
      <c r="G9" s="366" t="str">
        <f>IF('B2'!F10="","",IF('B2'!B12="B3シートに"&amp;CHAR(10)&amp;"ご記載ください。",'B2'!F10,""))</f>
        <v/>
      </c>
      <c r="H9" s="366" t="str">
        <f>IF('B2'!G10="","",IF('B2'!B12="B3シートに"&amp;CHAR(10)&amp;"ご記載ください。",'B2'!G10,""))</f>
        <v/>
      </c>
      <c r="I9" s="366"/>
      <c r="J9" s="444"/>
      <c r="K9" s="441" t="str">
        <f>IF('B2'!B12="B3シートに"&amp;CHAR(10)&amp;"ご記載ください。",'B2'!$C$8,"")</f>
        <v/>
      </c>
      <c r="L9" s="367"/>
      <c r="M9" s="445" t="str">
        <f>IF($C9="", "", IF(100-LEN(J9)&gt;=0, "残り"&amp;(100-LEN(J9))&amp;"字記載できます", (LEN(J9)-100)&amp;"字オーバーしています"))</f>
        <v/>
      </c>
    </row>
    <row r="10" spans="1:14" s="354" customFormat="1" ht="69.900000000000006" customHeight="1">
      <c r="B10" s="364" t="s">
        <v>2270</v>
      </c>
      <c r="C10" s="356" t="str">
        <f>IF('B2'!B26="B3シートに"&amp;CHAR(10)&amp;"ご記載ください。",'B2'!D25,"")</f>
        <v/>
      </c>
      <c r="D10" s="439" t="str">
        <f>IF('B2'!B26="B3シートに"&amp;CHAR(10)&amp;"ご記載ください。",'B2'!C32,"")</f>
        <v/>
      </c>
      <c r="E10" s="368" t="str">
        <f>IF('B2'!D24="","",IF('B2'!B26="B3シートに"&amp;CHAR(10)&amp;"ご記載ください。",'B2'!D24,""))</f>
        <v/>
      </c>
      <c r="F10" s="369" t="str">
        <f>IF('B2'!E24="","",IF('B2'!B26="B3シートに"&amp;CHAR(10)&amp;"ご記載ください。",'B2'!E24,""))</f>
        <v/>
      </c>
      <c r="G10" s="369" t="str">
        <f>IF('B2'!F24="","",IF('B2'!B26="B3シートに"&amp;CHAR(10)&amp;"ご記載ください。",'B2'!F24,""))</f>
        <v/>
      </c>
      <c r="H10" s="369" t="str">
        <f>IF('B2'!G24="","",IF('B2'!B26="B3シートに"&amp;CHAR(10)&amp;"ご記載ください。",'B2'!G24,""))</f>
        <v/>
      </c>
      <c r="I10" s="368"/>
      <c r="J10" s="442"/>
      <c r="K10" s="370" t="str">
        <f>IF('B2'!B26="B3シートに"&amp;CHAR(10)&amp;"ご記載ください。",'B2'!$C$8,"")</f>
        <v/>
      </c>
      <c r="L10" s="371"/>
      <c r="M10" s="445" t="str">
        <f t="shared" ref="M10:M34" si="0">IF($C10="", "", IF(100-LEN(J10)&gt;=0, "残り"&amp;(100-LEN(J10))&amp;"字記載できます", (LEN(J10)-100)&amp;"字オーバーしています"))</f>
        <v/>
      </c>
      <c r="N10" s="103"/>
    </row>
    <row r="11" spans="1:14" s="354" customFormat="1" ht="69.900000000000006" customHeight="1">
      <c r="B11" s="364" t="s">
        <v>2269</v>
      </c>
      <c r="C11" s="356" t="str">
        <f>IF('B2'!B40="B3シートに"&amp;CHAR(10)&amp;"ご記載ください。",'B2'!D39,"")</f>
        <v/>
      </c>
      <c r="D11" s="439" t="str">
        <f>IF('B2'!B40="B3シートに"&amp;CHAR(10)&amp;"ご記載ください。",'B2'!C46,"")</f>
        <v/>
      </c>
      <c r="E11" s="368" t="str">
        <f>IF('B2'!D38="","",IF('B2'!B40="B3シートに"&amp;CHAR(10)&amp;"ご記載ください。",'B2'!D38,""))</f>
        <v/>
      </c>
      <c r="F11" s="369" t="str">
        <f>IF('B2'!E38="","",IF('B2'!B40="B3シートに"&amp;CHAR(10)&amp;"ご記載ください。",'B2'!E38,""))</f>
        <v/>
      </c>
      <c r="G11" s="369" t="str">
        <f>IF('B2'!F38="","",IF('B2'!B40="B3シートに"&amp;CHAR(10)&amp;"ご記載ください。",'B2'!F38,""))</f>
        <v/>
      </c>
      <c r="H11" s="369" t="str">
        <f>IF('B2'!G38="","",IF('B2'!B40="B3シートに"&amp;CHAR(10)&amp;"ご記載ください。",'B2'!G38,""))</f>
        <v/>
      </c>
      <c r="I11" s="368"/>
      <c r="J11" s="442"/>
      <c r="K11" s="370" t="str">
        <f>IF('B2'!B40="B3シートに"&amp;CHAR(10)&amp;"ご記載ください。",'B2'!$C$8,"")</f>
        <v/>
      </c>
      <c r="L11" s="371"/>
      <c r="M11" s="445" t="str">
        <f t="shared" si="0"/>
        <v/>
      </c>
    </row>
    <row r="12" spans="1:14" s="354" customFormat="1" ht="69.900000000000006" customHeight="1">
      <c r="B12" s="364" t="s">
        <v>2268</v>
      </c>
      <c r="C12" s="356" t="str">
        <f>IF('B2'!B54="B3シートに"&amp;CHAR(10)&amp;"ご記載ください。",'B2'!D53,"")</f>
        <v/>
      </c>
      <c r="D12" s="439" t="str">
        <f>IF('B2'!B54="B3シートに"&amp;CHAR(10)&amp;"ご記載ください。",'B2'!C60,"")</f>
        <v/>
      </c>
      <c r="E12" s="368" t="str">
        <f>IF('B2'!D52="","",IF('B2'!B54="B3シートに"&amp;CHAR(10)&amp;"ご記載ください。",'B2'!D52,""))</f>
        <v/>
      </c>
      <c r="F12" s="369" t="str">
        <f>IF('B2'!E52="","",IF('B2'!B54="B3シートに"&amp;CHAR(10)&amp;"ご記載ください。",'B2'!E52,""))</f>
        <v/>
      </c>
      <c r="G12" s="369" t="str">
        <f>IF('B2'!F52="","",IF('B2'!B54="B3シートに"&amp;CHAR(10)&amp;"ご記載ください。",'B2'!F52,""))</f>
        <v/>
      </c>
      <c r="H12" s="369" t="str">
        <f>IF('B2'!G52="","",IF('B2'!B54="B3シートに"&amp;CHAR(10)&amp;"ご記載ください。",'B2'!G52,""))</f>
        <v/>
      </c>
      <c r="I12" s="368"/>
      <c r="J12" s="442"/>
      <c r="K12" s="370" t="str">
        <f>IF('B2'!B54="B3シートに"&amp;CHAR(10)&amp;"ご記載ください。",'B2'!$C$8,"")</f>
        <v/>
      </c>
      <c r="L12" s="371"/>
      <c r="M12" s="445" t="str">
        <f t="shared" si="0"/>
        <v/>
      </c>
    </row>
    <row r="13" spans="1:14" s="354" customFormat="1" ht="69.900000000000006" customHeight="1">
      <c r="B13" s="364" t="s">
        <v>2267</v>
      </c>
      <c r="C13" s="356" t="str">
        <f>IF('B2'!B68="B3シートに"&amp;CHAR(10)&amp;"ご記載ください。",'B2'!D67,"")</f>
        <v/>
      </c>
      <c r="D13" s="439" t="str">
        <f>IF('B2'!B68="B3シートに"&amp;CHAR(10)&amp;"ご記載ください。",'B2'!C74,"")</f>
        <v/>
      </c>
      <c r="E13" s="368" t="str">
        <f>IF('B2'!D66="","",IF('B2'!B68="B3シートに"&amp;CHAR(10)&amp;"ご記載ください。",'B2'!D66,""))</f>
        <v/>
      </c>
      <c r="F13" s="369" t="str">
        <f>IF('B2'!E66="","",IF('B2'!B68="B3シートに"&amp;CHAR(10)&amp;"ご記載ください。",'B2'!E66,""))</f>
        <v/>
      </c>
      <c r="G13" s="369" t="str">
        <f>IF('B2'!F66="","",IF('B2'!B68="B3シートに"&amp;CHAR(10)&amp;"ご記載ください。",'B2'!F66,""))</f>
        <v/>
      </c>
      <c r="H13" s="369" t="str">
        <f>IF('B2'!G66="","",IF('B2'!B68="B3シートに"&amp;CHAR(10)&amp;"ご記載ください。",'B2'!G66,""))</f>
        <v/>
      </c>
      <c r="I13" s="368"/>
      <c r="J13" s="442"/>
      <c r="K13" s="370" t="str">
        <f>IF('B2'!B68="B3シートに"&amp;CHAR(10)&amp;"ご記載ください。",'B2'!$C$8,"")</f>
        <v/>
      </c>
      <c r="L13" s="371"/>
      <c r="M13" s="445" t="str">
        <f t="shared" si="0"/>
        <v/>
      </c>
    </row>
    <row r="14" spans="1:14" s="354" customFormat="1" ht="69.900000000000006" customHeight="1">
      <c r="B14" s="364" t="s">
        <v>2266</v>
      </c>
      <c r="C14" s="356" t="str">
        <f>IF('B2'!B82="B3シートに"&amp;CHAR(10)&amp;"ご記載ください。",'B2'!D81,"")</f>
        <v/>
      </c>
      <c r="D14" s="439" t="str">
        <f>IF('B2'!B82="B3シートに"&amp;CHAR(10)&amp;"ご記載ください。",'B2'!C88,"")</f>
        <v/>
      </c>
      <c r="E14" s="368" t="str">
        <f>IF('B2'!D80="","",IF('B2'!B82="B3シートに"&amp;CHAR(10)&amp;"ご記載ください。",'B2'!D80,""))</f>
        <v/>
      </c>
      <c r="F14" s="369" t="str">
        <f>IF('B2'!E80="","",IF('B2'!B82="B3シートに"&amp;CHAR(10)&amp;"ご記載ください。",'B2'!E80,""))</f>
        <v/>
      </c>
      <c r="G14" s="369" t="str">
        <f>IF('B2'!F80="","",IF('B2'!B82="B3シートに"&amp;CHAR(10)&amp;"ご記載ください。",'B2'!F80,""))</f>
        <v/>
      </c>
      <c r="H14" s="369" t="str">
        <f>IF('B2'!G80="","",IF('B2'!B82="B3シートに"&amp;CHAR(10)&amp;"ご記載ください。",'B2'!G80,""))</f>
        <v/>
      </c>
      <c r="I14" s="368"/>
      <c r="J14" s="442"/>
      <c r="K14" s="370" t="str">
        <f>IF('B2'!B82="B3シートに"&amp;CHAR(10)&amp;"ご記載ください。",'B2'!$C$8,"")</f>
        <v/>
      </c>
      <c r="L14" s="371"/>
      <c r="M14" s="445" t="str">
        <f t="shared" si="0"/>
        <v/>
      </c>
    </row>
    <row r="15" spans="1:14" s="354" customFormat="1" ht="69.900000000000006" customHeight="1">
      <c r="B15" s="364" t="s">
        <v>2265</v>
      </c>
      <c r="C15" s="356" t="str">
        <f>IF('B2'!B96="B3シートに"&amp;CHAR(10)&amp;"ご記載ください。",'B2'!D95,"")</f>
        <v/>
      </c>
      <c r="D15" s="439" t="str">
        <f>IF('B2'!B96="B3シートに"&amp;CHAR(10)&amp;"ご記載ください。",'B2'!C102,"")</f>
        <v/>
      </c>
      <c r="E15" s="368" t="str">
        <f>IF('B2'!D94="","",IF('B2'!B96="B3シートに"&amp;CHAR(10)&amp;"ご記載ください。",'B2'!D94,""))</f>
        <v/>
      </c>
      <c r="F15" s="369" t="str">
        <f>IF('B2'!E94="","",IF('B2'!B96="B3シートに"&amp;CHAR(10)&amp;"ご記載ください。",'B2'!E94,""))</f>
        <v/>
      </c>
      <c r="G15" s="369" t="str">
        <f>IF('B2'!F94="","",IF('B2'!B96="B3シートに"&amp;CHAR(10)&amp;"ご記載ください。",'B2'!F94,""))</f>
        <v/>
      </c>
      <c r="H15" s="369" t="str">
        <f>IF('B2'!G94="","",IF('B2'!B96="B3シートに"&amp;CHAR(10)&amp;"ご記載ください。",'B2'!G94,""))</f>
        <v/>
      </c>
      <c r="I15" s="368"/>
      <c r="J15" s="442"/>
      <c r="K15" s="370" t="str">
        <f>IF('B2'!B96="B3シートに"&amp;CHAR(10)&amp;"ご記載ください。",'B2'!$C$8,"")</f>
        <v/>
      </c>
      <c r="L15" s="371"/>
      <c r="M15" s="445" t="str">
        <f t="shared" si="0"/>
        <v/>
      </c>
    </row>
    <row r="16" spans="1:14" s="354" customFormat="1" ht="69.900000000000006" customHeight="1">
      <c r="B16" s="364" t="s">
        <v>2264</v>
      </c>
      <c r="C16" s="356" t="str">
        <f>IF('B2'!B110="B3シートに"&amp;CHAR(10)&amp;"ご記載ください。",'B2'!D109,"")</f>
        <v/>
      </c>
      <c r="D16" s="439" t="str">
        <f>IF('B2'!B110="B3シートに"&amp;CHAR(10)&amp;"ご記載ください。",'B2'!C116,"")</f>
        <v/>
      </c>
      <c r="E16" s="368" t="str">
        <f>IF('B2'!D108="","",IF('B2'!B110="B3シートに"&amp;CHAR(10)&amp;"ご記載ください。",'B2'!D108,""))</f>
        <v/>
      </c>
      <c r="F16" s="369" t="str">
        <f>IF('B2'!E108="","",IF('B2'!B110="B3シートに"&amp;CHAR(10)&amp;"ご記載ください。",'B2'!E108,""))</f>
        <v/>
      </c>
      <c r="G16" s="369" t="str">
        <f>IF('B2'!F108="","",IF('B2'!B110="B3シートに"&amp;CHAR(10)&amp;"ご記載ください。",'B2'!F108,""))</f>
        <v/>
      </c>
      <c r="H16" s="369" t="str">
        <f>IF('B2'!G108="","",IF('B2'!B110="B3シートに"&amp;CHAR(10)&amp;"ご記載ください。",'B2'!G108,""))</f>
        <v/>
      </c>
      <c r="I16" s="368"/>
      <c r="J16" s="442"/>
      <c r="K16" s="370" t="str">
        <f>IF('B2'!B110="B3シートに"&amp;CHAR(10)&amp;"ご記載ください。",'B2'!$C$8,"")</f>
        <v/>
      </c>
      <c r="L16" s="371"/>
      <c r="M16" s="445" t="str">
        <f t="shared" si="0"/>
        <v/>
      </c>
    </row>
    <row r="17" spans="2:13" s="354" customFormat="1" ht="69.900000000000006" customHeight="1">
      <c r="B17" s="364" t="s">
        <v>2263</v>
      </c>
      <c r="C17" s="356" t="str">
        <f>IF('B2'!B124="B3シートに"&amp;CHAR(10)&amp;"ご記載ください。",'B2'!D123,"")</f>
        <v/>
      </c>
      <c r="D17" s="439" t="str">
        <f>IF('B2'!B124="B3シートに"&amp;CHAR(10)&amp;"ご記載ください。",'B2'!C130,"")</f>
        <v/>
      </c>
      <c r="E17" s="368" t="str">
        <f>IF('B2'!D122="","",IF('B2'!B124="B3シートに"&amp;CHAR(10)&amp;"ご記載ください。",'B2'!D122,""))</f>
        <v/>
      </c>
      <c r="F17" s="369" t="str">
        <f>IF('B2'!E122="","",IF('B2'!B124="B3シートに"&amp;CHAR(10)&amp;"ご記載ください。",'B2'!E122,""))</f>
        <v/>
      </c>
      <c r="G17" s="369" t="str">
        <f>IF('B2'!F122="","",IF('B2'!B124="B3シートに"&amp;CHAR(10)&amp;"ご記載ください。",'B2'!F122,""))</f>
        <v/>
      </c>
      <c r="H17" s="369" t="str">
        <f>IF('B2'!G122="","",IF('B2'!B124="B3シートに"&amp;CHAR(10)&amp;"ご記載ください。",'B2'!G122,""))</f>
        <v/>
      </c>
      <c r="I17" s="368"/>
      <c r="J17" s="442"/>
      <c r="K17" s="370" t="str">
        <f>IF('B2'!B124="B3シートに"&amp;CHAR(10)&amp;"ご記載ください。",'B2'!$C$8,"")</f>
        <v/>
      </c>
      <c r="L17" s="371"/>
      <c r="M17" s="445" t="str">
        <f t="shared" si="0"/>
        <v/>
      </c>
    </row>
    <row r="18" spans="2:13" s="354" customFormat="1" ht="69.900000000000006" customHeight="1">
      <c r="B18" s="364" t="s">
        <v>2262</v>
      </c>
      <c r="C18" s="356" t="str">
        <f>IF('B2'!B138="B3シートに"&amp;CHAR(10)&amp;"ご記載ください。",'B2'!D137,"")</f>
        <v/>
      </c>
      <c r="D18" s="439" t="str">
        <f>IF('B2'!B138="B3シートに"&amp;CHAR(10)&amp;"ご記載ください。",'B2'!C144,"")</f>
        <v/>
      </c>
      <c r="E18" s="368" t="str">
        <f>IF('B2'!D136="","",IF('B2'!B138="B3シートに"&amp;CHAR(10)&amp;"ご記載ください。",'B2'!D136,""))</f>
        <v/>
      </c>
      <c r="F18" s="369" t="str">
        <f>IF('B2'!E136="","",IF('B2'!B138="B3シートに"&amp;CHAR(10)&amp;"ご記載ください。",'B2'!E136,""))</f>
        <v/>
      </c>
      <c r="G18" s="369" t="str">
        <f>IF('B2'!F136="","",IF('B2'!B138="B3シートに"&amp;CHAR(10)&amp;"ご記載ください。",'B2'!F136,""))</f>
        <v/>
      </c>
      <c r="H18" s="369" t="str">
        <f>IF('B2'!G136="","",IF('B2'!B138="B3シートに"&amp;CHAR(10)&amp;"ご記載ください。",'B2'!G136,""))</f>
        <v/>
      </c>
      <c r="I18" s="368"/>
      <c r="J18" s="442"/>
      <c r="K18" s="370" t="str">
        <f>IF('B2'!B138="B3シートに"&amp;CHAR(10)&amp;"ご記載ください。",'B2'!$C$8,"")</f>
        <v/>
      </c>
      <c r="L18" s="371"/>
      <c r="M18" s="445" t="str">
        <f t="shared" si="0"/>
        <v/>
      </c>
    </row>
    <row r="19" spans="2:13" s="354" customFormat="1" ht="69.900000000000006" customHeight="1">
      <c r="B19" s="364" t="s">
        <v>2261</v>
      </c>
      <c r="C19" s="356" t="str">
        <f>IF('B2'!B152="B3シートに"&amp;CHAR(10)&amp;"ご記載ください。",'B2'!D151,"")</f>
        <v/>
      </c>
      <c r="D19" s="439" t="str">
        <f>IF('B2'!B152="B3シートに"&amp;CHAR(10)&amp;"ご記載ください。",'B2'!C158,"")</f>
        <v/>
      </c>
      <c r="E19" s="368" t="str">
        <f>IF('B2'!D150="","",IF('B2'!B152="B3シートに"&amp;CHAR(10)&amp;"ご記載ください。",'B2'!D150,""))</f>
        <v/>
      </c>
      <c r="F19" s="369" t="str">
        <f>IF('B2'!E150="","",IF('B2'!B152="B3シートに"&amp;CHAR(10)&amp;"ご記載ください。",'B2'!E150,""))</f>
        <v/>
      </c>
      <c r="G19" s="369" t="str">
        <f>IF('B2'!F150="","",IF('B2'!B152="B3シートに"&amp;CHAR(10)&amp;"ご記載ください。",'B2'!F150,""))</f>
        <v/>
      </c>
      <c r="H19" s="369" t="str">
        <f>IF('B2'!G150="","",IF('B2'!B152="B3シートに"&amp;CHAR(10)&amp;"ご記載ください。",'B2'!G150,""))</f>
        <v/>
      </c>
      <c r="I19" s="368"/>
      <c r="J19" s="442"/>
      <c r="K19" s="370" t="str">
        <f>IF('B2'!B152="B3シートに"&amp;CHAR(10)&amp;"ご記載ください。",'B2'!$C$8,"")</f>
        <v/>
      </c>
      <c r="L19" s="371"/>
      <c r="M19" s="445" t="str">
        <f t="shared" si="0"/>
        <v/>
      </c>
    </row>
    <row r="20" spans="2:13" s="354" customFormat="1" ht="69.900000000000006" customHeight="1">
      <c r="B20" s="364" t="s">
        <v>2260</v>
      </c>
      <c r="C20" s="356" t="str">
        <f>IF('B2'!B166="B3シートに"&amp;CHAR(10)&amp;"ご記載ください。",'B2'!D165,"")</f>
        <v/>
      </c>
      <c r="D20" s="439" t="str">
        <f>IF('B2'!B166="B3シートに"&amp;CHAR(10)&amp;"ご記載ください。",'B2'!C172,"")</f>
        <v/>
      </c>
      <c r="E20" s="368" t="str">
        <f>IF('B2'!D164="","",IF('B2'!B166="B3シートに"&amp;CHAR(10)&amp;"ご記載ください。",'B2'!D164,""))</f>
        <v/>
      </c>
      <c r="F20" s="369" t="str">
        <f>IF('B2'!E164="","",IF('B2'!B166="B3シートに"&amp;CHAR(10)&amp;"ご記載ください。",'B2'!E164,""))</f>
        <v/>
      </c>
      <c r="G20" s="369" t="str">
        <f>IF('B2'!F164="","",IF('B2'!B166="B3シートに"&amp;CHAR(10)&amp;"ご記載ください。",'B2'!F164,""))</f>
        <v/>
      </c>
      <c r="H20" s="369" t="str">
        <f>IF('B2'!G164="","",IF('B2'!B166="B3シートに"&amp;CHAR(10)&amp;"ご記載ください。",'B2'!G164,""))</f>
        <v/>
      </c>
      <c r="I20" s="368"/>
      <c r="J20" s="442"/>
      <c r="K20" s="370" t="str">
        <f>IF('B2'!B166="B3シートに"&amp;CHAR(10)&amp;"ご記載ください。",'B2'!$C$8,"")</f>
        <v/>
      </c>
      <c r="L20" s="371"/>
      <c r="M20" s="445" t="str">
        <f t="shared" si="0"/>
        <v/>
      </c>
    </row>
    <row r="21" spans="2:13" s="354" customFormat="1" ht="69.900000000000006" customHeight="1">
      <c r="B21" s="364" t="s">
        <v>2259</v>
      </c>
      <c r="C21" s="356" t="str">
        <f>IF('B2'!B180="B3シートに"&amp;CHAR(10)&amp;"ご記載ください。",'B2'!D179,"")</f>
        <v/>
      </c>
      <c r="D21" s="439" t="str">
        <f>IF('B2'!B180="B3シートに"&amp;CHAR(10)&amp;"ご記載ください。",'B2'!C186,"")</f>
        <v/>
      </c>
      <c r="E21" s="368" t="str">
        <f>IF('B2'!D178="","",IF('B2'!B180="B3シートに"&amp;CHAR(10)&amp;"ご記載ください。",'B2'!D178,""))</f>
        <v/>
      </c>
      <c r="F21" s="369" t="str">
        <f>IF('B2'!E178="","",IF('B2'!B180="B3シートに"&amp;CHAR(10)&amp;"ご記載ください。",'B2'!E178,""))</f>
        <v/>
      </c>
      <c r="G21" s="369" t="str">
        <f>IF('B2'!F178="","",IF('B2'!B180="B3シートに"&amp;CHAR(10)&amp;"ご記載ください。",'B2'!F178,""))</f>
        <v/>
      </c>
      <c r="H21" s="369" t="str">
        <f>IF('B2'!G178="","",IF('B2'!B180="B3シートに"&amp;CHAR(10)&amp;"ご記載ください。",'B2'!G178,""))</f>
        <v/>
      </c>
      <c r="I21" s="368"/>
      <c r="J21" s="442"/>
      <c r="K21" s="370" t="str">
        <f>IF('B2'!B180="B3シートに"&amp;CHAR(10)&amp;"ご記載ください。",'B2'!$C$8,"")</f>
        <v/>
      </c>
      <c r="L21" s="371"/>
      <c r="M21" s="445" t="str">
        <f t="shared" si="0"/>
        <v/>
      </c>
    </row>
    <row r="22" spans="2:13" s="354" customFormat="1" ht="69.900000000000006" customHeight="1">
      <c r="B22" s="364" t="s">
        <v>2258</v>
      </c>
      <c r="C22" s="356" t="str">
        <f>IF('B2'!B194="B3シートに"&amp;CHAR(10)&amp;"ご記載ください。",'B2'!D193,"")</f>
        <v/>
      </c>
      <c r="D22" s="439" t="str">
        <f>IF('B2'!B194="B3シートに"&amp;CHAR(10)&amp;"ご記載ください。",'B2'!C200,"")</f>
        <v/>
      </c>
      <c r="E22" s="368" t="str">
        <f>IF('B2'!D192="","",IF('B2'!B194="B3シートに"&amp;CHAR(10)&amp;"ご記載ください。",'B2'!D192,""))</f>
        <v/>
      </c>
      <c r="F22" s="369" t="str">
        <f>IF('B2'!E192="","",IF('B2'!B194="B3シートに"&amp;CHAR(10)&amp;"ご記載ください。",'B2'!E192,""))</f>
        <v/>
      </c>
      <c r="G22" s="369" t="str">
        <f>IF('B2'!F192="","",IF('B2'!B194="B3シートに"&amp;CHAR(10)&amp;"ご記載ください。",'B2'!F192,""))</f>
        <v/>
      </c>
      <c r="H22" s="369" t="str">
        <f>IF('B2'!G192="","",IF('B2'!B194="B3シートに"&amp;CHAR(10)&amp;"ご記載ください。",'B2'!G192,""))</f>
        <v/>
      </c>
      <c r="I22" s="368"/>
      <c r="J22" s="442"/>
      <c r="K22" s="370" t="str">
        <f>IF('B2'!B194="B3シートに"&amp;CHAR(10)&amp;"ご記載ください。",'B2'!$C$8,"")</f>
        <v/>
      </c>
      <c r="L22" s="371"/>
      <c r="M22" s="445" t="str">
        <f t="shared" si="0"/>
        <v/>
      </c>
    </row>
    <row r="23" spans="2:13" s="354" customFormat="1" ht="69.900000000000006" customHeight="1">
      <c r="B23" s="364" t="s">
        <v>2257</v>
      </c>
      <c r="C23" s="356" t="str">
        <f>IF('B2'!B208="B3シートに"&amp;CHAR(10)&amp;"ご記載ください。",'B2'!D207,"")</f>
        <v/>
      </c>
      <c r="D23" s="439" t="str">
        <f>IF('B2'!B208="B3シートに"&amp;CHAR(10)&amp;"ご記載ください。",'B2'!C214,"")</f>
        <v/>
      </c>
      <c r="E23" s="368" t="str">
        <f>IF('B2'!D206="","",IF('B2'!B208="B3シートに"&amp;CHAR(10)&amp;"ご記載ください。",'B2'!D206,""))</f>
        <v/>
      </c>
      <c r="F23" s="369" t="str">
        <f>IF('B2'!E206="","",IF('B2'!B208="B3シートに"&amp;CHAR(10)&amp;"ご記載ください。",'B2'!E206,""))</f>
        <v/>
      </c>
      <c r="G23" s="369" t="str">
        <f>IF('B2'!F206="","",IF('B2'!B208="B3シートに"&amp;CHAR(10)&amp;"ご記載ください。",'B2'!F206,""))</f>
        <v/>
      </c>
      <c r="H23" s="369" t="str">
        <f>IF('B2'!G206="","",IF('B2'!B208="B3シートに"&amp;CHAR(10)&amp;"ご記載ください。",'B2'!G206,""))</f>
        <v/>
      </c>
      <c r="I23" s="368"/>
      <c r="J23" s="442"/>
      <c r="K23" s="370" t="str">
        <f>IF('B2'!B208="B3シートに"&amp;CHAR(10)&amp;"ご記載ください。",'B2'!$C$8,"")</f>
        <v/>
      </c>
      <c r="L23" s="371"/>
      <c r="M23" s="445" t="str">
        <f t="shared" si="0"/>
        <v/>
      </c>
    </row>
    <row r="24" spans="2:13" s="354" customFormat="1" ht="69.900000000000006" customHeight="1">
      <c r="B24" s="364" t="s">
        <v>2256</v>
      </c>
      <c r="C24" s="356" t="str">
        <f>IF('B2'!B222="B3シートに"&amp;CHAR(10)&amp;"ご記載ください。",'B2'!D221,"")</f>
        <v/>
      </c>
      <c r="D24" s="439" t="str">
        <f>IF('B2'!B222="B3シートに"&amp;CHAR(10)&amp;"ご記載ください。",'B2'!C228,"")</f>
        <v/>
      </c>
      <c r="E24" s="368" t="str">
        <f>IF('B2'!D220="","",IF('B2'!B222="B3シートに"&amp;CHAR(10)&amp;"ご記載ください。",'B2'!D220,""))</f>
        <v/>
      </c>
      <c r="F24" s="369" t="str">
        <f>IF('B2'!E220="","",IF('B2'!B222="B3シートに"&amp;CHAR(10)&amp;"ご記載ください。",'B2'!E220,""))</f>
        <v/>
      </c>
      <c r="G24" s="369" t="str">
        <f>IF('B2'!F220="","",IF('B2'!B222="B3シートに"&amp;CHAR(10)&amp;"ご記載ください。",'B2'!F220,""))</f>
        <v/>
      </c>
      <c r="H24" s="369" t="str">
        <f>IF('B2'!G220="","",IF('B2'!B222="B3シートに"&amp;CHAR(10)&amp;"ご記載ください。",'B2'!G220,""))</f>
        <v/>
      </c>
      <c r="I24" s="368"/>
      <c r="J24" s="442"/>
      <c r="K24" s="370" t="str">
        <f>IF('B2'!B222="B3シートに"&amp;CHAR(10)&amp;"ご記載ください。",'B2'!$C$8,"")</f>
        <v/>
      </c>
      <c r="L24" s="371"/>
      <c r="M24" s="445" t="str">
        <f t="shared" si="0"/>
        <v/>
      </c>
    </row>
    <row r="25" spans="2:13" s="354" customFormat="1" ht="69.900000000000006" customHeight="1">
      <c r="B25" s="364" t="s">
        <v>2255</v>
      </c>
      <c r="C25" s="356" t="str">
        <f>IF('B2'!B236="B3シートに"&amp;CHAR(10)&amp;"ご記載ください。",'B2'!D235,"")</f>
        <v/>
      </c>
      <c r="D25" s="439" t="str">
        <f>IF('B2'!B236="B3シートに"&amp;CHAR(10)&amp;"ご記載ください。",'B2'!C242,"")</f>
        <v/>
      </c>
      <c r="E25" s="368" t="str">
        <f>IF('B2'!D234="","",IF('B2'!B236="B3シートに"&amp;CHAR(10)&amp;"ご記載ください。",'B2'!D234,""))</f>
        <v/>
      </c>
      <c r="F25" s="369" t="str">
        <f>IF('B2'!E234="","",IF('B2'!B236="B3シートに"&amp;CHAR(10)&amp;"ご記載ください。",'B2'!E234,""))</f>
        <v/>
      </c>
      <c r="G25" s="369" t="str">
        <f>IF('B2'!F234="","",IF('B2'!B236="B3シートに"&amp;CHAR(10)&amp;"ご記載ください。",'B2'!F234,""))</f>
        <v/>
      </c>
      <c r="H25" s="369" t="str">
        <f>IF('B2'!G234="","",IF('B2'!B236="B3シートに"&amp;CHAR(10)&amp;"ご記載ください。",'B2'!G234,""))</f>
        <v/>
      </c>
      <c r="I25" s="368"/>
      <c r="J25" s="442"/>
      <c r="K25" s="370" t="str">
        <f>IF('B2'!B236="B3シートに"&amp;CHAR(10)&amp;"ご記載ください。",'B2'!$C$8,"")</f>
        <v/>
      </c>
      <c r="L25" s="371"/>
      <c r="M25" s="445" t="str">
        <f t="shared" si="0"/>
        <v/>
      </c>
    </row>
    <row r="26" spans="2:13" s="354" customFormat="1" ht="69.900000000000006" customHeight="1">
      <c r="B26" s="364" t="s">
        <v>2254</v>
      </c>
      <c r="C26" s="356" t="str">
        <f>IF('B2'!B250="B3シートに"&amp;CHAR(10)&amp;"ご記載ください。",'B2'!D249,"")</f>
        <v/>
      </c>
      <c r="D26" s="439" t="str">
        <f>IF('B2'!B250="B3シートに"&amp;CHAR(10)&amp;"ご記載ください。",'B2'!C256,"")</f>
        <v/>
      </c>
      <c r="E26" s="368" t="str">
        <f>IF('B2'!D248="","",IF('B2'!B250="B3シートに"&amp;CHAR(10)&amp;"ご記載ください。",'B2'!D248,""))</f>
        <v/>
      </c>
      <c r="F26" s="369" t="str">
        <f>IF('B2'!E248="","",IF('B2'!B250="B3シートに"&amp;CHAR(10)&amp;"ご記載ください。",'B2'!E248,""))</f>
        <v/>
      </c>
      <c r="G26" s="369" t="str">
        <f>IF('B2'!F248="","",IF('B2'!B250="B3シートに"&amp;CHAR(10)&amp;"ご記載ください。",'B2'!F248,""))</f>
        <v/>
      </c>
      <c r="H26" s="369" t="str">
        <f>IF('B2'!G248="","",IF('B2'!B250="B3シートに"&amp;CHAR(10)&amp;"ご記載ください。",'B2'!G248,""))</f>
        <v/>
      </c>
      <c r="I26" s="368"/>
      <c r="J26" s="442"/>
      <c r="K26" s="370" t="str">
        <f>IF('B2'!B250="B3シートに"&amp;CHAR(10)&amp;"ご記載ください。",'B2'!$C$8,"")</f>
        <v/>
      </c>
      <c r="L26" s="371"/>
      <c r="M26" s="445" t="str">
        <f t="shared" si="0"/>
        <v/>
      </c>
    </row>
    <row r="27" spans="2:13" s="354" customFormat="1" ht="69.900000000000006" customHeight="1">
      <c r="B27" s="364" t="s">
        <v>2253</v>
      </c>
      <c r="C27" s="356" t="str">
        <f>IF('B2'!B264="B3シートに"&amp;CHAR(10)&amp;"ご記載ください。",'B2'!D263,"")</f>
        <v/>
      </c>
      <c r="D27" s="439" t="str">
        <f>IF('B2'!B264="B3シートに"&amp;CHAR(10)&amp;"ご記載ください。",'B2'!C270,"")</f>
        <v/>
      </c>
      <c r="E27" s="368" t="str">
        <f>IF('B2'!D262="","",IF('B2'!B264="B3シートに"&amp;CHAR(10)&amp;"ご記載ください。",'B2'!D262,""))</f>
        <v/>
      </c>
      <c r="F27" s="369" t="str">
        <f>IF('B2'!E262="","",IF('B2'!B264="B3シートに"&amp;CHAR(10)&amp;"ご記載ください。",'B2'!E262,""))</f>
        <v/>
      </c>
      <c r="G27" s="369" t="str">
        <f>IF('B2'!F262="","",IF('B2'!B264="B3シートに"&amp;CHAR(10)&amp;"ご記載ください。",'B2'!F262,""))</f>
        <v/>
      </c>
      <c r="H27" s="369" t="str">
        <f>IF('B2'!G262="","",IF('B2'!B264="B3シートに"&amp;CHAR(10)&amp;"ご記載ください。",'B2'!G262,""))</f>
        <v/>
      </c>
      <c r="I27" s="368"/>
      <c r="J27" s="442"/>
      <c r="K27" s="370" t="str">
        <f>IF('B2'!B264="B3シートに"&amp;CHAR(10)&amp;"ご記載ください。",'B2'!$C$8,"")</f>
        <v/>
      </c>
      <c r="L27" s="371"/>
      <c r="M27" s="445" t="str">
        <f t="shared" si="0"/>
        <v/>
      </c>
    </row>
    <row r="28" spans="2:13" s="354" customFormat="1" ht="69.900000000000006" customHeight="1">
      <c r="B28" s="364" t="s">
        <v>2252</v>
      </c>
      <c r="C28" s="356" t="str">
        <f>IF('B2'!B278="B3シートに"&amp;CHAR(10)&amp;"ご記載ください。",'B2'!D277,"")</f>
        <v/>
      </c>
      <c r="D28" s="439" t="str">
        <f>IF('B2'!B278="B3シートに"&amp;CHAR(10)&amp;"ご記載ください。",'B2'!C284,"")</f>
        <v/>
      </c>
      <c r="E28" s="368" t="str">
        <f>IF('B2'!D276="","",IF('B2'!B278="B3シートに"&amp;CHAR(10)&amp;"ご記載ください。",'B2'!D276,""))</f>
        <v/>
      </c>
      <c r="F28" s="369" t="str">
        <f>IF('B2'!E276="","",IF('B2'!B278="B3シートに"&amp;CHAR(10)&amp;"ご記載ください。",'B2'!E276,""))</f>
        <v/>
      </c>
      <c r="G28" s="369" t="str">
        <f>IF('B2'!F276="","",IF('B2'!B278="B3シートに"&amp;CHAR(10)&amp;"ご記載ください。",'B2'!F276,""))</f>
        <v/>
      </c>
      <c r="H28" s="369" t="str">
        <f>IF('B2'!G276="","",IF('B2'!B278="B3シートに"&amp;CHAR(10)&amp;"ご記載ください。",'B2'!G276,""))</f>
        <v/>
      </c>
      <c r="I28" s="368"/>
      <c r="J28" s="442"/>
      <c r="K28" s="370" t="str">
        <f>IF('B2'!B278="B3シートに"&amp;CHAR(10)&amp;"ご記載ください。",'B2'!$C$8,"")</f>
        <v/>
      </c>
      <c r="L28" s="371"/>
      <c r="M28" s="445" t="str">
        <f t="shared" si="0"/>
        <v/>
      </c>
    </row>
    <row r="29" spans="2:13" s="354" customFormat="1" ht="69.900000000000006" customHeight="1">
      <c r="B29" s="364" t="s">
        <v>2251</v>
      </c>
      <c r="C29" s="356" t="str">
        <f>IF('B2'!B292="B3シートに"&amp;CHAR(10)&amp;"ご記載ください。",'B2'!D291,"")</f>
        <v/>
      </c>
      <c r="D29" s="439" t="str">
        <f>IF('B2'!B292="B3シートに"&amp;CHAR(10)&amp;"ご記載ください。",'B2'!C298,"")</f>
        <v/>
      </c>
      <c r="E29" s="368" t="str">
        <f>IF('B2'!D290="","",IF('B2'!B292="B3シートに"&amp;CHAR(10)&amp;"ご記載ください。",'B2'!D290,""))</f>
        <v/>
      </c>
      <c r="F29" s="369" t="str">
        <f>IF('B2'!E290="","",IF('B2'!B292="B3シートに"&amp;CHAR(10)&amp;"ご記載ください。",'B2'!E290,""))</f>
        <v/>
      </c>
      <c r="G29" s="369" t="str">
        <f>IF('B2'!F290="","",IF('B2'!B292="B3シートに"&amp;CHAR(10)&amp;"ご記載ください。",'B2'!F290,""))</f>
        <v/>
      </c>
      <c r="H29" s="369" t="str">
        <f>IF('B2'!G290="","",IF('B2'!B292="B3シートに"&amp;CHAR(10)&amp;"ご記載ください。",'B2'!G290,""))</f>
        <v/>
      </c>
      <c r="I29" s="368"/>
      <c r="J29" s="442"/>
      <c r="K29" s="370" t="str">
        <f>IF('B2'!B292="B3シートに"&amp;CHAR(10)&amp;"ご記載ください。",'B2'!$C$8,"")</f>
        <v/>
      </c>
      <c r="L29" s="371"/>
      <c r="M29" s="445" t="str">
        <f t="shared" si="0"/>
        <v/>
      </c>
    </row>
    <row r="30" spans="2:13" s="354" customFormat="1" ht="69.900000000000006" hidden="1" customHeight="1" outlineLevel="1">
      <c r="B30" s="364" t="s">
        <v>2250</v>
      </c>
      <c r="C30" s="356" t="str">
        <f>IF('B2'!B306="B3シートに"&amp;CHAR(10)&amp;"ご記載ください。",'B2'!D305,"")</f>
        <v/>
      </c>
      <c r="D30" s="439" t="str">
        <f>IF('B2'!B306="B3シートに"&amp;CHAR(10)&amp;"ご記載ください。",'B2'!C312,"")</f>
        <v/>
      </c>
      <c r="E30" s="368" t="str">
        <f>IF('B2'!D304="","",IF('B2'!B306="B3シートに"&amp;CHAR(10)&amp;"ご記載ください。",'B2'!D304,""))</f>
        <v/>
      </c>
      <c r="F30" s="369" t="str">
        <f>IF('B2'!E304="","",IF('B2'!B306="B3シートに"&amp;CHAR(10)&amp;"ご記載ください。",'B2'!E304,""))</f>
        <v/>
      </c>
      <c r="G30" s="369" t="str">
        <f>IF('B2'!F304="","",IF('B2'!B306="B3シートに"&amp;CHAR(10)&amp;"ご記載ください。",'B2'!F304,""))</f>
        <v/>
      </c>
      <c r="H30" s="369" t="str">
        <f>IF('B2'!G304="","",IF('B2'!B306="B3シートに"&amp;CHAR(10)&amp;"ご記載ください。",'B2'!G304,""))</f>
        <v/>
      </c>
      <c r="I30" s="368"/>
      <c r="J30" s="442"/>
      <c r="K30" s="370" t="str">
        <f>IF('B2'!B306="B3シートに"&amp;CHAR(10)&amp;"ご記載ください。",'B2'!$C$8,"")</f>
        <v/>
      </c>
      <c r="L30" s="371"/>
      <c r="M30" s="445" t="str">
        <f t="shared" si="0"/>
        <v/>
      </c>
    </row>
    <row r="31" spans="2:13" s="354" customFormat="1" ht="69.900000000000006" hidden="1" customHeight="1" outlineLevel="1">
      <c r="B31" s="364" t="s">
        <v>2249</v>
      </c>
      <c r="C31" s="356" t="str">
        <f>IF('B2'!B320="B3シートに"&amp;CHAR(10)&amp;"ご記載ください。",'B2'!D319,"")</f>
        <v/>
      </c>
      <c r="D31" s="439" t="str">
        <f>IF('B2'!B320="B3シートに"&amp;CHAR(10)&amp;"ご記載ください。",'B2'!C326,"")</f>
        <v/>
      </c>
      <c r="E31" s="368" t="str">
        <f>IF('B2'!D318="","",IF('B2'!B320="B3シートに"&amp;CHAR(10)&amp;"ご記載ください。",'B2'!D318,""))</f>
        <v/>
      </c>
      <c r="F31" s="369" t="str">
        <f>IF('B2'!E318="","",IF('B2'!B320="B3シートに"&amp;CHAR(10)&amp;"ご記載ください。",'B2'!E318,""))</f>
        <v/>
      </c>
      <c r="G31" s="369" t="str">
        <f>IF('B2'!F318="","",IF('B2'!B320="B3シートに"&amp;CHAR(10)&amp;"ご記載ください。",'B2'!F318,""))</f>
        <v/>
      </c>
      <c r="H31" s="369" t="str">
        <f>IF('B2'!G318="","",IF('B2'!B320="B3シートに"&amp;CHAR(10)&amp;"ご記載ください。",'B2'!G318,""))</f>
        <v/>
      </c>
      <c r="I31" s="368"/>
      <c r="J31" s="442"/>
      <c r="K31" s="370" t="str">
        <f>IF('B2'!B320="B3シートに"&amp;CHAR(10)&amp;"ご記載ください。",'B2'!$C$8,"")</f>
        <v/>
      </c>
      <c r="L31" s="371"/>
      <c r="M31" s="445" t="str">
        <f t="shared" si="0"/>
        <v/>
      </c>
    </row>
    <row r="32" spans="2:13" s="354" customFormat="1" ht="69.900000000000006" hidden="1" customHeight="1" outlineLevel="1">
      <c r="B32" s="364" t="s">
        <v>2248</v>
      </c>
      <c r="C32" s="356" t="str">
        <f>IF('B2'!B334="B3シートに"&amp;CHAR(10)&amp;"ご記載ください。",'B2'!D333,"")</f>
        <v/>
      </c>
      <c r="D32" s="439" t="str">
        <f>IF('B2'!B334="B3シートに"&amp;CHAR(10)&amp;"ご記載ください。",'B2'!C340,"")</f>
        <v/>
      </c>
      <c r="E32" s="368" t="str">
        <f>IF('B2'!D332="","",IF('B2'!B334="B3シートに"&amp;CHAR(10)&amp;"ご記載ください。",'B2'!D332,""))</f>
        <v/>
      </c>
      <c r="F32" s="369" t="str">
        <f>IF('B2'!E332="","",IF('B2'!B334="B3シートに"&amp;CHAR(10)&amp;"ご記載ください。",'B2'!E332,""))</f>
        <v/>
      </c>
      <c r="G32" s="369" t="str">
        <f>IF('B2'!F332="","",IF('B2'!B334="B3シートに"&amp;CHAR(10)&amp;"ご記載ください。",'B2'!F332,""))</f>
        <v/>
      </c>
      <c r="H32" s="369" t="str">
        <f>IF('B2'!G332="","",IF('B2'!B334="B3シートに"&amp;CHAR(10)&amp;"ご記載ください。",'B2'!G332,""))</f>
        <v/>
      </c>
      <c r="I32" s="368"/>
      <c r="J32" s="442"/>
      <c r="K32" s="370" t="str">
        <f>IF('B2'!B334="B3シートに"&amp;CHAR(10)&amp;"ご記載ください。",'B2'!$C$8,"")</f>
        <v/>
      </c>
      <c r="L32" s="371"/>
      <c r="M32" s="445" t="str">
        <f t="shared" si="0"/>
        <v/>
      </c>
    </row>
    <row r="33" spans="2:14" s="354" customFormat="1" ht="69.900000000000006" hidden="1" customHeight="1" outlineLevel="1">
      <c r="B33" s="364" t="s">
        <v>2247</v>
      </c>
      <c r="C33" s="356" t="str">
        <f>IF('B2'!B348="B3シートに"&amp;CHAR(10)&amp;"ご記載ください。",'B2'!D347,"")</f>
        <v/>
      </c>
      <c r="D33" s="439" t="str">
        <f>IF('B2'!B348="B3シートに"&amp;CHAR(10)&amp;"ご記載ください。",'B2'!C354,"")</f>
        <v/>
      </c>
      <c r="E33" s="368" t="str">
        <f>IF('B2'!D346="","",IF('B2'!B348="B3シートに"&amp;CHAR(10)&amp;"ご記載ください。",'B2'!D346,""))</f>
        <v/>
      </c>
      <c r="F33" s="369" t="str">
        <f>IF('B2'!E346="","",IF('B2'!B348="B3シートに"&amp;CHAR(10)&amp;"ご記載ください。",'B2'!E346,""))</f>
        <v/>
      </c>
      <c r="G33" s="369" t="str">
        <f>IF('B2'!F346="","",IF('B2'!B348="B3シートに"&amp;CHAR(10)&amp;"ご記載ください。",'B2'!F346,""))</f>
        <v/>
      </c>
      <c r="H33" s="369" t="str">
        <f>IF('B2'!G346="","",IF('B2'!B348="B3シートに"&amp;CHAR(10)&amp;"ご記載ください。",'B2'!G346,""))</f>
        <v/>
      </c>
      <c r="I33" s="368"/>
      <c r="J33" s="442"/>
      <c r="K33" s="370" t="str">
        <f>IF('B2'!B348="B3シートに"&amp;CHAR(10)&amp;"ご記載ください。",'B2'!$C$8,"")</f>
        <v/>
      </c>
      <c r="L33" s="371"/>
      <c r="M33" s="445" t="str">
        <f t="shared" si="0"/>
        <v/>
      </c>
    </row>
    <row r="34" spans="2:14" s="354" customFormat="1" ht="69.900000000000006" hidden="1" customHeight="1" outlineLevel="1" thickBot="1">
      <c r="B34" s="365" t="s">
        <v>2246</v>
      </c>
      <c r="C34" s="355" t="str">
        <f>IF('B2'!B362="B3シートに"&amp;CHAR(10)&amp;"ご記載ください。",'B2'!D361,"")</f>
        <v/>
      </c>
      <c r="D34" s="440" t="str">
        <f>IF('B2'!B362="B3シートに"&amp;CHAR(10)&amp;"ご記載ください。",'B2'!C368,"")</f>
        <v/>
      </c>
      <c r="E34" s="372" t="str">
        <f>IF('B2'!D360="","",IF('B2'!B362="B3シートに"&amp;CHAR(10)&amp;"ご記載ください。",'B2'!D360,""))</f>
        <v/>
      </c>
      <c r="F34" s="373" t="str">
        <f>IF('B2'!E360="","",IF('B2'!B362="B3シートに"&amp;CHAR(10)&amp;"ご記載ください。",'B2'!E360,""))</f>
        <v/>
      </c>
      <c r="G34" s="373" t="str">
        <f>IF('B2'!F360="","",IF('B2'!B362="B3シートに"&amp;CHAR(10)&amp;"ご記載ください。",'B2'!F360,""))</f>
        <v/>
      </c>
      <c r="H34" s="373" t="str">
        <f>IF('B2'!G360="","",IF('B2'!B362="B3シートに"&amp;CHAR(10)&amp;"ご記載ください。",'B2'!G360,""))</f>
        <v/>
      </c>
      <c r="I34" s="372"/>
      <c r="J34" s="443"/>
      <c r="K34" s="374" t="str">
        <f>IF('B2'!B362="B3シートに"&amp;CHAR(10)&amp;"ご記載ください。",'B2'!$C$8,"")</f>
        <v/>
      </c>
      <c r="L34" s="375"/>
      <c r="M34" s="445" t="str">
        <f t="shared" si="0"/>
        <v/>
      </c>
    </row>
    <row r="35" spans="2:14" collapsed="1"/>
    <row r="38" spans="2:14">
      <c r="N38" s="168" t="s">
        <v>2277</v>
      </c>
    </row>
    <row r="39" spans="2:14">
      <c r="N39" s="103"/>
    </row>
    <row r="40" spans="2:14">
      <c r="N40" s="103" t="s">
        <v>1749</v>
      </c>
    </row>
    <row r="41" spans="2:14">
      <c r="N41" s="103" t="s">
        <v>1750</v>
      </c>
    </row>
    <row r="42" spans="2:14">
      <c r="N42" s="103"/>
    </row>
  </sheetData>
  <sheetProtection algorithmName="SHA-512" hashValue="o1ey5QITMFPsAfXZBbxLDDv7E2umnHcbyzILwPBCLZNgl7EW33C3ZwGgT/Df17HvZzvmvoBQK0z9p/r85bwIEg==" saltValue="HdTylGtmeEybYIS2GsG3Sw==" spinCount="100000" sheet="1" objects="1" scenarios="1"/>
  <mergeCells count="9">
    <mergeCell ref="C7:C8"/>
    <mergeCell ref="B7:B8"/>
    <mergeCell ref="L7:L8"/>
    <mergeCell ref="J7:J8"/>
    <mergeCell ref="I7:I8"/>
    <mergeCell ref="H7:H8"/>
    <mergeCell ref="E7:G7"/>
    <mergeCell ref="D7:D8"/>
    <mergeCell ref="K7:K8"/>
  </mergeCells>
  <phoneticPr fontId="2"/>
  <conditionalFormatting sqref="I9:L34">
    <cfRule type="expression" dxfId="7" priority="1">
      <formula>AND($C9&lt;&gt;"", I9="")</formula>
    </cfRule>
  </conditionalFormatting>
  <dataValidations count="1">
    <dataValidation type="list" allowBlank="1" showInputMessage="1" showErrorMessage="1" sqref="E9:I34" xr:uid="{FB61DF4D-0A8C-4681-8DE3-33574B88DA3B}">
      <formula1>$N$40:$N$41</formula1>
    </dataValidation>
  </dataValidations>
  <pageMargins left="0.7" right="0.7" top="0.75" bottom="0.75" header="0.3" footer="0.3"/>
  <pageSetup paperSize="9" scale="25" orientation="portrait" verticalDpi="0" r:id="rId1"/>
  <colBreaks count="1" manualBreakCount="1">
    <brk id="12" max="1048575" man="1"/>
  </colBreaks>
  <ignoredErrors>
    <ignoredError sqref="E11:L34 E9:F9 L9 G9:H9 E10:I10 L10 K9:K10"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58aaeb-d617-4c15-8a51-8e18d0204122">
      <Terms xmlns="http://schemas.microsoft.com/office/infopath/2007/PartnerControls"/>
    </lcf76f155ced4ddcb4097134ff3c332f>
    <TaxCatchAll xmlns="8770d2b3-da7d-4aa8-b94f-2b24802201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EC5520E6BE05644878DBA159AD0409C" ma:contentTypeVersion="11" ma:contentTypeDescription="新しいドキュメントを作成します。" ma:contentTypeScope="" ma:versionID="7f56c4671f26dc8394ce6b628bc34cd4">
  <xsd:schema xmlns:xsd="http://www.w3.org/2001/XMLSchema" xmlns:xs="http://www.w3.org/2001/XMLSchema" xmlns:p="http://schemas.microsoft.com/office/2006/metadata/properties" xmlns:ns2="b758aaeb-d617-4c15-8a51-8e18d0204122" xmlns:ns3="8770d2b3-da7d-4aa8-b94f-2b248022016f" targetNamespace="http://schemas.microsoft.com/office/2006/metadata/properties" ma:root="true" ma:fieldsID="b5ff29f6695f4c0f8724974fc26e5b7f" ns2:_="" ns3:_="">
    <xsd:import namespace="b758aaeb-d617-4c15-8a51-8e18d0204122"/>
    <xsd:import namespace="8770d2b3-da7d-4aa8-b94f-2b24802201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58aaeb-d617-4c15-8a51-8e18d0204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3e856191-90fa-4cb3-8482-bd1dbd693c3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70d2b3-da7d-4aa8-b94f-2b248022016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41976e7-7925-4530-be08-a7f17ab7ed29}" ma:internalName="TaxCatchAll" ma:showField="CatchAllData" ma:web="8770d2b3-da7d-4aa8-b94f-2b24802201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20D7E-1CF4-42BE-A519-1E01B9D5D898}">
  <ds:schemaRefs>
    <ds:schemaRef ds:uri="http://schemas.microsoft.com/office/2006/documentManagement/types"/>
    <ds:schemaRef ds:uri="http://schemas.openxmlformats.org/package/2006/metadata/core-properties"/>
    <ds:schemaRef ds:uri="http://purl.org/dc/dcmitype/"/>
    <ds:schemaRef ds:uri="http://purl.org/dc/elements/1.1/"/>
    <ds:schemaRef ds:uri="b758aaeb-d617-4c15-8a51-8e18d0204122"/>
    <ds:schemaRef ds:uri="http://purl.org/dc/terms/"/>
    <ds:schemaRef ds:uri="http://www.w3.org/XML/1998/namespace"/>
    <ds:schemaRef ds:uri="http://schemas.microsoft.com/office/infopath/2007/PartnerControls"/>
    <ds:schemaRef ds:uri="8770d2b3-da7d-4aa8-b94f-2b248022016f"/>
    <ds:schemaRef ds:uri="http://schemas.microsoft.com/office/2006/metadata/properties"/>
  </ds:schemaRefs>
</ds:datastoreItem>
</file>

<file path=customXml/itemProps2.xml><?xml version="1.0" encoding="utf-8"?>
<ds:datastoreItem xmlns:ds="http://schemas.openxmlformats.org/officeDocument/2006/customXml" ds:itemID="{D0D4F880-C16D-42A5-AC84-2691FE640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58aaeb-d617-4c15-8a51-8e18d0204122"/>
    <ds:schemaRef ds:uri="8770d2b3-da7d-4aa8-b94f-2b2480220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C35ABA-19BC-432F-9F81-83827D7FDB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計_はじめに</vt:lpstr>
      <vt:lpstr>計_提出書</vt:lpstr>
      <vt:lpstr>A1(公表)</vt:lpstr>
      <vt:lpstr>A2(公表)</vt:lpstr>
      <vt:lpstr>B1</vt:lpstr>
      <vt:lpstr>A3_1(公表)</vt:lpstr>
      <vt:lpstr>A3_2(公表)</vt:lpstr>
      <vt:lpstr>B2</vt:lpstr>
      <vt:lpstr>B3</vt:lpstr>
      <vt:lpstr>A4(公表)</vt:lpstr>
      <vt:lpstr>A5(公表)</vt:lpstr>
      <vt:lpstr>計画書事業者リスト</vt:lpstr>
      <vt:lpstr>'A1(公表)'!Print_Area</vt:lpstr>
      <vt:lpstr>'A2(公表)'!Print_Area</vt:lpstr>
      <vt:lpstr>'A3_1(公表)'!Print_Area</vt:lpstr>
      <vt:lpstr>'A3_2(公表)'!Print_Area</vt:lpstr>
      <vt:lpstr>'A4(公表)'!Print_Area</vt:lpstr>
      <vt:lpstr>'A5(公表)'!Print_Area</vt:lpstr>
      <vt:lpstr>'B1'!Print_Area</vt:lpstr>
      <vt:lpstr>'B2'!Print_Area</vt:lpstr>
      <vt:lpstr>'B3'!Print_Area</vt:lpstr>
      <vt:lpstr>計_はじめに!Print_Area</vt:lpstr>
      <vt:lpstr>計_提出書!Print_Area</vt:lpstr>
      <vt:lpstr>'A3_2(公表)'!Print_Titles</vt:lpstr>
      <vt:lpstr>'A4(公表)'!Print_Titles</vt:lpstr>
      <vt:lpstr>'B2'!Print_Titles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株式会社シムテクノ総研</dc:creator>
  <cp:lastModifiedBy>大法　優介</cp:lastModifiedBy>
  <cp:lastPrinted>2026-07-03T08:21:42Z</cp:lastPrinted>
  <dcterms:created xsi:type="dcterms:W3CDTF">2005-01-05T04:43:15Z</dcterms:created>
  <dcterms:modified xsi:type="dcterms:W3CDTF">2026-07-06T05:57:47Z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0x010100BEC5520E6BE05644878DBA159AD0409C</vt:lpwstr>
  </property>
  <property fmtid="{D5CDD505-2E9C-101B-9397-08002B2CF9AE}" pid="3" name="MediaServiceImageTags">
    <vt:lpwstr/>
  </property>
</Properties>
</file>